
<file path=[Content_Types].xml><?xml version="1.0" encoding="utf-8"?>
<Types xmlns="http://schemas.openxmlformats.org/package/2006/content-type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8EC4141B-DE6B-4ABD-AA83-32D4506DC66F}" xr6:coauthVersionLast="47" xr6:coauthVersionMax="47" xr10:uidLastSave="{00000000-0000-0000-0000-000000000000}"/>
  <bookViews>
    <workbookView xWindow="1440" yWindow="1440" windowWidth="21600" windowHeight="11453" tabRatio="693" firstSheet="1" activeTab="3" xr2:uid="{00000000-000D-0000-FFFF-FFFF00000000}"/>
  </bookViews>
  <sheets>
    <sheet name="Disclaimer" sheetId="6" r:id="rId1"/>
    <sheet name="Coaching Form" sheetId="12" r:id="rId2"/>
    <sheet name="Acqusition-NF" sheetId="1" r:id="rId3"/>
    <sheet name="Year 1 Projection - NF" sheetId="8" r:id="rId4"/>
    <sheet name="Assumption" sheetId="9" r:id="rId5"/>
    <sheet name=" Year 1 Project - Assume"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<sst xmlns="http://schemas.openxmlformats.org/spreadsheetml/2006/main" count="402" uniqueCount="116">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</sst>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7" formatCode="&quot;$&quot;#,##0.00_);\(&quot;$&quot;#,##0.00\)"/>
    <numFmt numFmtId="164" formatCode="&quot;$&quot;#,##0"/>
    <numFmt numFmtId="165" formatCode="&quot;$&quot;#,##0.00"/>
    <numFmt numFmtId="166" formatCode="0.0%"/>
    <numFmt numFmtId="167" formatCode="0.00_);[Red]\(0.00\)"/>
  </numFmts>
  <fonts count="22"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3">
    <xf numFmtId="0" fontId="0" fillId="0" borderId="0"/>
    <xf numFmtId="0" fontId="2" fillId="0" borderId="0"/>
    <xf numFmtId="0" fontId="2" fillId="0" borderId="0"/>
  </cellStyleXfs>
  <cellXfs count="463">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0" fontId="15" fillId="0" borderId="10" xfId="0" applyFont="1" applyBorder="1" applyAlignment="1" applyProtection="1">
      <alignment horizontal="left"/>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60" xfId="0" applyFont="1" applyBorder="1" applyAlignment="1" applyProtection="1">
      <alignment horizontal="left"/>
    </xf>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13" fillId="6" borderId="30" xfId="0" applyFont="1" applyFill="1" applyBorder="1" applyAlignment="1">
      <alignment horizontal="center"/>
    </xf>
    <xf numFmtId="0" fontId="13" fillId="6" borderId="31" xfId="0" applyFont="1" applyFill="1"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15" fillId="0" borderId="54" xfId="0" applyFont="1" applyBorder="1" applyProtection="1"/>
    <xf numFmtId="0" fontId="15" fillId="0" borderId="55" xfId="0" applyFont="1" applyBorder="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2" xfId="0" applyFont="1" applyBorder="1" applyAlignment="1" applyProtection="1">
      <alignment horizontal="left"/>
    </xf>
    <xf numFmtId="0" fontId="12" fillId="0" borderId="6" xfId="0" applyFont="1" applyBorder="1" applyAlignment="1" applyProtection="1"/>
    <xf numFmtId="0" fontId="12" fillId="0" borderId="8" xfId="0" applyFont="1" applyBorder="1" applyAlignment="1" applyProtection="1"/>
    <xf numFmtId="0" fontId="12" fillId="0" borderId="34" xfId="0" applyFont="1" applyBorder="1" applyAlignment="1" applyProtection="1"/>
    <xf numFmtId="0" fontId="12" fillId="0" borderId="2" xfId="0" applyFont="1" applyBorder="1" applyAlignment="1" applyProtection="1"/>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5" fillId="0" borderId="51" xfId="0" applyFont="1" applyBorder="1" applyAlignment="1" applyProtection="1">
      <alignment horizontal="left"/>
    </xf>
    <xf numFmtId="0" fontId="15" fillId="0" borderId="74" xfId="0" applyFont="1" applyBorder="1" applyAlignment="1" applyProtection="1">
      <alignment horizontal="left"/>
    </xf>
    <xf numFmtId="0" fontId="15" fillId="0" borderId="35" xfId="0" applyFont="1" applyBorder="1" applyAlignment="1" applyProtection="1">
      <alignment horizontal="left"/>
    </xf>
    <xf numFmtId="0" fontId="15" fillId="0" borderId="77" xfId="0" applyFont="1" applyBorder="1" applyAlignment="1" applyProtection="1">
      <alignment horizontal="left"/>
    </xf>
    <xf numFmtId="0" fontId="15" fillId="0" borderId="11" xfId="0" applyFont="1" applyBorder="1" applyAlignment="1" applyProtection="1">
      <alignment horizontal="left"/>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3" fillId="6" borderId="30" xfId="0" applyFont="1" applyFill="1" applyBorder="1" applyAlignment="1" applyProtection="1">
      <alignment horizontal="center"/>
    </xf>
    <xf numFmtId="0" fontId="15" fillId="0" borderId="33" xfId="0" applyFont="1" applyBorder="1" applyAlignment="1" applyProtection="1">
      <alignment horizontal="left"/>
    </xf>
    <xf numFmtId="0" fontId="15" fillId="0" borderId="9" xfId="0" applyFont="1" applyBorder="1" applyAlignment="1" applyProtection="1">
      <alignment horizontal="left"/>
    </xf>
    <xf numFmtId="0" fontId="12" fillId="0" borderId="10" xfId="0" applyFont="1" applyBorder="1" applyAlignment="1" applyProtection="1"/>
    <xf numFmtId="0" fontId="12" fillId="0" borderId="12" xfId="0" applyFont="1" applyBorder="1" applyAlignment="1" applyProtection="1"/>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75" xfId="0" applyFont="1" applyBorder="1" applyAlignment="1" applyProtection="1"/>
    <xf numFmtId="0" fontId="12" fillId="0" borderId="76" xfId="0" applyFont="1" applyBorder="1" applyAlignment="1" applyProtection="1"/>
    <xf numFmtId="0" fontId="12" fillId="0" borderId="32" xfId="0" applyFont="1" applyBorder="1" applyAlignment="1" applyProtection="1">
      <alignment horizontal="center"/>
    </xf>
    <xf numFmtId="0" fontId="12" fillId="0" borderId="0" xfId="0" applyFont="1" applyBorder="1" applyAlignment="1" applyProtection="1">
      <alignment horizontal="center"/>
    </xf>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0" fontId="12" fillId="0" borderId="2" xfId="0" applyFont="1" applyBorder="1" applyAlignment="1" applyProtection="1">
      <alignment horizontal="left"/>
    </xf>
    <xf numFmtId="0" fontId="12" fillId="0" borderId="30" xfId="0" applyFont="1" applyBorder="1" applyAlignment="1">
      <alignment horizontal="left"/>
    </xf>
    <xf numFmtId="0" fontId="12" fillId="0" borderId="31" xfId="0" applyFont="1" applyBorder="1" applyAlignment="1">
      <alignment horizontal="left"/>
    </xf>
    <xf numFmtId="0" fontId="0" fillId="0" borderId="63" xfId="0" applyBorder="1" applyAlignment="1">
      <alignment horizontal="center"/>
    </xf>
    <xf numFmtId="0" fontId="13" fillId="6" borderId="21" xfId="0" applyFont="1" applyFill="1" applyBorder="1" applyAlignment="1">
      <alignment horizontal="center"/>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34" xfId="0" applyFont="1" applyFill="1" applyBorder="1" applyAlignment="1" applyProtection="1">
      <alignment horizontal="left"/>
    </xf>
    <xf numFmtId="0" fontId="12" fillId="0" borderId="79" xfId="0" applyFont="1" applyFill="1" applyBorder="1" applyAlignment="1" applyProtection="1">
      <alignment horizontal="left"/>
    </xf>
    <xf numFmtId="0" fontId="12" fillId="0" borderId="60"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5" fillId="0" borderId="51" xfId="0" applyFont="1" applyFill="1" applyBorder="1" applyAlignment="1" applyProtection="1">
      <alignment horizontal="left"/>
    </xf>
    <xf numFmtId="0" fontId="15" fillId="0" borderId="72" xfId="0" applyFont="1" applyFill="1" applyBorder="1" applyAlignment="1" applyProtection="1">
      <alignment horizontal="left"/>
    </xf>
    <xf numFmtId="0" fontId="15" fillId="0" borderId="10" xfId="0" applyFont="1" applyFill="1" applyBorder="1" applyAlignment="1" applyProtection="1">
      <alignment horizontal="left"/>
    </xf>
    <xf numFmtId="0" fontId="15" fillId="0" borderId="0"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0" fontId="15" fillId="0" borderId="74" xfId="0" applyFont="1" applyFill="1" applyBorder="1" applyAlignment="1" applyProtection="1">
      <alignment horizontal="left"/>
    </xf>
    <xf numFmtId="49" fontId="12" fillId="10" borderId="16"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0" fontId="15" fillId="0" borderId="34" xfId="0" applyFont="1" applyFill="1" applyBorder="1" applyAlignment="1" applyProtection="1">
      <alignment horizontal="left"/>
    </xf>
    <xf numFmtId="0" fontId="15" fillId="0" borderId="11" xfId="0" applyFont="1" applyFill="1" applyBorder="1" applyAlignment="1" applyProtection="1">
      <alignment horizontal="left"/>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0" fontId="13" fillId="6" borderId="13" xfId="0" applyFont="1" applyFill="1" applyBorder="1" applyAlignment="1" applyProtection="1">
      <alignment horizontal="center"/>
    </xf>
    <xf numFmtId="49" fontId="12" fillId="10" borderId="41"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49" fontId="12" fillId="10" borderId="28" xfId="0" applyNumberFormat="1" applyFont="1" applyFill="1" applyBorder="1" applyAlignment="1" applyProtection="1">
      <alignment horizontal="center"/>
      <protection locked="0"/>
    </xf>
    <xf numFmtId="49" fontId="12" fillId="10" borderId="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0" fontId="15" fillId="0" borderId="77" xfId="0" applyFont="1" applyFill="1" applyBorder="1" applyAlignment="1" applyProtection="1">
      <alignment horizontal="left"/>
    </xf>
    <xf numFmtId="0" fontId="15" fillId="0" borderId="35" xfId="0" applyFont="1" applyFill="1" applyBorder="1" applyAlignment="1" applyProtection="1">
      <alignment horizontal="left"/>
    </xf>
    <xf numFmtId="0" fontId="12" fillId="0" borderId="35" xfId="0" applyFont="1" applyBorder="1" applyAlignment="1" applyProtection="1"/>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0" fontId="12" fillId="0" borderId="11" xfId="0" applyFont="1" applyBorder="1" applyAlignment="1" applyProtection="1"/>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28" xfId="0" applyFont="1" applyBorder="1" applyAlignment="1" applyProtection="1">
      <alignment horizontal="left"/>
    </xf>
    <xf numFmtId="0" fontId="15" fillId="0" borderId="1" xfId="0" applyFont="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2" fillId="0" borderId="33" xfId="0" applyFont="1" applyBorder="1" applyAlignment="1" applyProtection="1">
      <alignment horizontal="left"/>
    </xf>
    <xf numFmtId="0" fontId="12" fillId="0" borderId="9" xfId="0" applyFont="1" applyBorder="1" applyAlignment="1" applyProtection="1">
      <alignment horizontal="left"/>
    </xf>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68" xfId="0" applyFont="1" applyBorder="1" applyAlignment="1" applyProtection="1"/>
    <xf numFmtId="0" fontId="12" fillId="0" borderId="72" xfId="0" applyFont="1" applyBorder="1" applyAlignment="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xf numFmtId="0" fontId="15" fillId="0" borderId="54" xfId="0" applyFont="1" applyFill="1" applyBorder="1" applyProtection="1"/>
    <xf numFmtId="0" fontId="15" fillId="0" borderId="59" xfId="0" applyFont="1" applyFill="1" applyBorder="1" applyProtection="1"/>
    <xf numFmtId="5" fontId="15" fillId="0" borderId="29" xfId="0" applyNumberFormat="1" applyFont="1" applyBorder="1" applyAlignment="1" applyProtection="1">
      <alignment horizontal="center"/>
    </xf>
  </cellXfs>
  <cellStyles count="3">
    <cellStyle name="Normal" xfId="0" builtinId="0"/>
    <cellStyle name="Normal 2" xfId="1" xr:uid="{00000000-0005-0000-0000-000001000000}"/>
    <cellStyle name="Normal_Template" xfId="2" xr:uid="{00000000-0005-0000-0000-000002000000}"/>
  </cellStyles>
  <dxfs count="168">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61913</xdr:colOff>
          <xdr:row>0</xdr:row>
          <xdr:rowOff>52388</xdr:rowOff>
        </xdr:from>
        <xdr:to>
          <xdr:col>11</xdr:col>
          <xdr:colOff>419100</xdr:colOff>
          <xdr:row>46</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5" zoomScaleNormal="75" workbookViewId="0">
      <selection activeCell="Q21" sqref="Q21"/>
    </sheetView>
  </sheetViews>
  <sheetFormatPr defaultColWidth="8.796875" defaultRowHeight="12.75" x14ac:dyDescent="0.35"/>
  <sheetData/>
  <pageMargins left="0.7" right="0.7" top="0.75" bottom="0.75" header="0.3" footer="0.3"/>
  <pageSetup orientation="portrait" horizontalDpi="0" verticalDpi="0"/>
  <drawing r:id="rId1"/>
  <legacyDrawing r:id="rId2"/>
  <oleObjects>
    <mc:AlternateContent xmlns:mc="http://schemas.openxmlformats.org/markup-compatibility/2006">
      <mc:Choice Requires="x14">
        <oleObject progId="Word.Document.8" shapeId="9217" r:id="rId3">
          <objectPr defaultSize="0" r:id="rId4">
            <anchor moveWithCells="1">
              <from>
                <xdr:col>0</xdr:col>
                <xdr:colOff>61913</xdr:colOff>
                <xdr:row>0</xdr:row>
                <xdr:rowOff>52388</xdr:rowOff>
              </from>
              <to>
                <xdr:col>11</xdr:col>
                <xdr:colOff>419100</xdr:colOff>
                <xdr:row>46</xdr:row>
                <xdr:rowOff>0</xdr:rowOff>
              </to>
            </anchor>
          </objectPr>
        </oleObject>
      </mc:Choice>
      <mc:Fallback>
        <oleObject progId="Word.Document.8" shapeId="9217"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301" t="s">
        <v>4</v>
      </c>
      <c r="C2" s="302"/>
      <c r="D2" s="302"/>
      <c r="E2" s="302"/>
      <c r="F2" s="302"/>
      <c r="G2" s="302"/>
      <c r="H2" s="302"/>
      <c r="I2" s="302"/>
      <c r="J2" s="302"/>
      <c r="K2" s="302"/>
      <c r="L2" s="302"/>
      <c r="M2" s="303"/>
      <c r="P2" s="366" t="s">
        <v>27</v>
      </c>
      <c r="Q2" s="367"/>
      <c r="R2" s="367"/>
      <c r="S2" s="367"/>
      <c r="T2" s="368"/>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306" t="s">
        <v>92</v>
      </c>
      <c r="C4" s="290"/>
      <c r="D4" s="291"/>
      <c r="E4" s="94" t="s">
        <v>111</v>
      </c>
      <c r="F4" s="233"/>
      <c r="G4" s="179"/>
      <c r="H4" s="180"/>
      <c r="I4" s="180"/>
      <c r="J4" s="180"/>
      <c r="K4" s="181"/>
      <c r="L4" s="181"/>
      <c r="M4" s="182"/>
      <c r="P4" s="369" t="s">
        <v>10</v>
      </c>
      <c r="Q4" s="370"/>
      <c r="R4" s="370"/>
      <c r="S4" s="370"/>
      <c r="T4" s="371"/>
      <c r="U4" s="6"/>
    </row>
    <row r="5" spans="2:21" ht="15" customHeight="1" thickBot="1" x14ac:dyDescent="0.45">
      <c r="B5" s="183" t="s">
        <v>59</v>
      </c>
      <c r="C5" s="322"/>
      <c r="D5" s="323"/>
      <c r="E5" s="184"/>
      <c r="F5" s="185"/>
      <c r="G5" s="185"/>
      <c r="H5" s="185"/>
      <c r="I5" s="186"/>
      <c r="J5" s="89"/>
      <c r="K5" s="306" t="s">
        <v>94</v>
      </c>
      <c r="L5" s="290"/>
      <c r="M5" s="291"/>
      <c r="P5" s="372" t="s">
        <v>39</v>
      </c>
      <c r="Q5" s="373"/>
      <c r="R5" s="373"/>
      <c r="S5" s="373"/>
      <c r="T5" s="374"/>
      <c r="U5" s="6"/>
    </row>
    <row r="6" spans="2:21" ht="12.75" customHeight="1" x14ac:dyDescent="0.4">
      <c r="B6" s="258" t="s">
        <v>57</v>
      </c>
      <c r="C6" s="315"/>
      <c r="D6" s="32"/>
      <c r="E6" s="324" t="s">
        <v>15</v>
      </c>
      <c r="F6" s="325"/>
      <c r="G6" s="325"/>
      <c r="H6" s="326"/>
      <c r="I6" s="352" t="s">
        <v>13</v>
      </c>
      <c r="J6" s="89"/>
      <c r="K6" s="187" t="s">
        <v>93</v>
      </c>
      <c r="L6" s="188"/>
      <c r="M6" s="33"/>
      <c r="P6" s="375" t="s">
        <v>25</v>
      </c>
      <c r="Q6" s="376"/>
      <c r="R6" s="376"/>
      <c r="S6" s="376"/>
      <c r="T6" s="377"/>
      <c r="U6" s="28"/>
    </row>
    <row r="7" spans="2:21" ht="13.5" customHeight="1" thickBot="1" x14ac:dyDescent="0.45">
      <c r="B7" s="258" t="s">
        <v>58</v>
      </c>
      <c r="C7" s="259"/>
      <c r="D7" s="34"/>
      <c r="E7" s="327"/>
      <c r="F7" s="328"/>
      <c r="G7" s="328"/>
      <c r="H7" s="329"/>
      <c r="I7" s="353"/>
      <c r="J7" s="89"/>
      <c r="K7" s="189" t="s">
        <v>96</v>
      </c>
      <c r="L7" s="190"/>
      <c r="M7" s="110">
        <f>D13</f>
        <v>0</v>
      </c>
      <c r="P7" s="20" t="s">
        <v>26</v>
      </c>
      <c r="Q7" s="21"/>
      <c r="R7" s="21"/>
      <c r="S7" s="21"/>
      <c r="T7" s="22"/>
      <c r="U7" s="28"/>
    </row>
    <row r="8" spans="2:21" ht="13.15" thickBot="1" x14ac:dyDescent="0.4">
      <c r="B8" s="258" t="s">
        <v>81</v>
      </c>
      <c r="C8" s="259"/>
      <c r="D8" s="191" t="e">
        <f>D7/D6</f>
        <v>#DIV/0!</v>
      </c>
      <c r="E8" s="330" t="s">
        <v>11</v>
      </c>
      <c r="F8" s="331"/>
      <c r="G8" s="354">
        <v>0</v>
      </c>
      <c r="H8" s="355"/>
      <c r="I8" s="65" t="e">
        <f>G8/G10</f>
        <v>#DIV/0!</v>
      </c>
      <c r="J8" s="89"/>
      <c r="K8" s="136" t="s">
        <v>95</v>
      </c>
      <c r="L8" s="139"/>
      <c r="M8" s="249">
        <f>M6-M7</f>
        <v>0</v>
      </c>
    </row>
    <row r="9" spans="2:21" ht="13.15" thickBot="1" x14ac:dyDescent="0.4">
      <c r="B9" s="258" t="s">
        <v>62</v>
      </c>
      <c r="C9" s="259"/>
      <c r="D9" s="35"/>
      <c r="E9" s="358" t="s">
        <v>12</v>
      </c>
      <c r="F9" s="359"/>
      <c r="G9" s="338">
        <v>0</v>
      </c>
      <c r="H9" s="339"/>
      <c r="I9" s="66" t="e">
        <f>G9/G10</f>
        <v>#DIV/0!</v>
      </c>
      <c r="J9" s="193"/>
      <c r="K9" s="194"/>
      <c r="L9" s="195"/>
      <c r="M9" s="90"/>
    </row>
    <row r="10" spans="2:21" ht="13.15" thickBot="1" x14ac:dyDescent="0.4">
      <c r="B10" s="350" t="s">
        <v>68</v>
      </c>
      <c r="C10" s="351"/>
      <c r="D10" s="196" t="e">
        <f>D7/D9</f>
        <v>#DIV/0!</v>
      </c>
      <c r="E10" s="316" t="s">
        <v>14</v>
      </c>
      <c r="F10" s="317"/>
      <c r="G10" s="318">
        <v>0</v>
      </c>
      <c r="H10" s="319"/>
      <c r="I10" s="197" t="s">
        <v>16</v>
      </c>
      <c r="J10" s="89"/>
      <c r="K10" s="89"/>
      <c r="L10" s="89"/>
      <c r="M10" s="90"/>
      <c r="P10" s="378" t="s">
        <v>32</v>
      </c>
      <c r="Q10" s="379"/>
      <c r="R10" s="379"/>
      <c r="S10" s="379"/>
      <c r="T10" s="380"/>
    </row>
    <row r="11" spans="2:21" ht="5.25" customHeight="1" thickBot="1" x14ac:dyDescent="0.4">
      <c r="B11" s="198"/>
      <c r="C11" s="199"/>
      <c r="D11" s="89"/>
      <c r="E11" s="88"/>
      <c r="F11" s="89"/>
      <c r="G11" s="89"/>
      <c r="H11" s="89"/>
      <c r="I11" s="89"/>
      <c r="J11" s="89"/>
      <c r="K11" s="89"/>
      <c r="L11" s="89"/>
      <c r="M11" s="90"/>
      <c r="P11" s="381"/>
      <c r="Q11" s="382"/>
      <c r="R11" s="382"/>
      <c r="S11" s="382"/>
      <c r="T11" s="383"/>
    </row>
    <row r="12" spans="2:21" ht="13.9" thickBot="1" x14ac:dyDescent="0.4">
      <c r="B12" s="91" t="s">
        <v>64</v>
      </c>
      <c r="C12" s="92"/>
      <c r="D12" s="95" t="s">
        <v>21</v>
      </c>
      <c r="E12" s="94" t="s">
        <v>61</v>
      </c>
      <c r="F12" s="95" t="s">
        <v>97</v>
      </c>
      <c r="G12" s="290" t="s">
        <v>61</v>
      </c>
      <c r="H12" s="291"/>
      <c r="I12" s="94" t="s">
        <v>104</v>
      </c>
      <c r="J12" s="97"/>
      <c r="K12" s="306" t="s">
        <v>101</v>
      </c>
      <c r="L12" s="290"/>
      <c r="M12" s="291"/>
      <c r="P12" s="266" t="s">
        <v>107</v>
      </c>
      <c r="Q12" s="267"/>
      <c r="R12" s="29" t="s">
        <v>29</v>
      </c>
      <c r="S12" s="30" t="s">
        <v>108</v>
      </c>
      <c r="T12" s="31" t="s">
        <v>28</v>
      </c>
    </row>
    <row r="13" spans="2:21" ht="13.15" thickBot="1" x14ac:dyDescent="0.4">
      <c r="B13" s="254" t="s">
        <v>105</v>
      </c>
      <c r="C13" s="255"/>
      <c r="D13" s="37"/>
      <c r="E13" s="130" t="e">
        <f>D13/D6</f>
        <v>#DIV/0!</v>
      </c>
      <c r="F13" s="38"/>
      <c r="G13" s="256" t="e">
        <f>F13/D6</f>
        <v>#DIV/0!</v>
      </c>
      <c r="H13" s="257"/>
      <c r="I13" s="200" t="e">
        <f>D13/D13</f>
        <v>#DIV/0!</v>
      </c>
      <c r="J13" s="100"/>
      <c r="K13" s="307" t="s">
        <v>58</v>
      </c>
      <c r="L13" s="308"/>
      <c r="M13" s="103">
        <f>D7</f>
        <v>0</v>
      </c>
      <c r="P13" s="268" t="s">
        <v>45</v>
      </c>
      <c r="Q13" s="269"/>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276" t="e">
        <f>F14/D6</f>
        <v>#DIV/0!</v>
      </c>
      <c r="H14" s="277"/>
      <c r="I14" s="202" t="e">
        <f>D14/D13</f>
        <v>#DIV/0!</v>
      </c>
      <c r="J14" s="100"/>
      <c r="K14" s="113" t="s">
        <v>73</v>
      </c>
      <c r="L14" s="201"/>
      <c r="M14" s="40"/>
      <c r="P14" s="262" t="s">
        <v>46</v>
      </c>
      <c r="Q14" s="263"/>
      <c r="R14" s="12" t="e">
        <f t="shared" si="0"/>
        <v>#DIV/0!</v>
      </c>
      <c r="S14" s="8" t="e">
        <f t="shared" si="1"/>
        <v>#DIV/0!</v>
      </c>
      <c r="T14" s="4" t="s">
        <v>84</v>
      </c>
    </row>
    <row r="15" spans="2:21" ht="13.15" thickBot="1" x14ac:dyDescent="0.4">
      <c r="B15" s="296" t="s">
        <v>112</v>
      </c>
      <c r="C15" s="349"/>
      <c r="D15" s="41"/>
      <c r="E15" s="105" t="e">
        <f>D15/D6</f>
        <v>#DIV/0!</v>
      </c>
      <c r="F15" s="42"/>
      <c r="G15" s="276" t="e">
        <f>F15/D6</f>
        <v>#DIV/0!</v>
      </c>
      <c r="H15" s="277"/>
      <c r="I15" s="202" t="e">
        <f>D15/D13</f>
        <v>#DIV/0!</v>
      </c>
      <c r="J15" s="100"/>
      <c r="K15" s="320" t="s">
        <v>60</v>
      </c>
      <c r="L15" s="321"/>
      <c r="M15" s="134">
        <f>M13*M14</f>
        <v>0</v>
      </c>
      <c r="P15" s="262" t="s">
        <v>47</v>
      </c>
      <c r="Q15" s="263"/>
      <c r="R15" s="12" t="e">
        <f t="shared" si="0"/>
        <v>#DIV/0!</v>
      </c>
      <c r="S15" s="8" t="e">
        <f t="shared" si="1"/>
        <v>#DIV/0!</v>
      </c>
      <c r="T15" s="5" t="s">
        <v>86</v>
      </c>
    </row>
    <row r="16" spans="2:21" ht="13.15" thickTop="1" x14ac:dyDescent="0.35">
      <c r="B16" s="274" t="s">
        <v>82</v>
      </c>
      <c r="C16" s="275"/>
      <c r="D16" s="243">
        <f>D13-D14-D15</f>
        <v>0</v>
      </c>
      <c r="E16" s="232" t="e">
        <f>D16/D6</f>
        <v>#DIV/0!</v>
      </c>
      <c r="F16" s="243">
        <f>F13-F14-F15</f>
        <v>0</v>
      </c>
      <c r="G16" s="292" t="e">
        <f>F16/D6</f>
        <v>#DIV/0!</v>
      </c>
      <c r="H16" s="293"/>
      <c r="I16" s="202" t="e">
        <f>D16/D13</f>
        <v>#DIV/0!</v>
      </c>
      <c r="J16" s="100"/>
      <c r="K16" s="284" t="s">
        <v>74</v>
      </c>
      <c r="L16" s="285"/>
      <c r="M16" s="134">
        <f>M13-M15</f>
        <v>0</v>
      </c>
      <c r="P16" s="262" t="s">
        <v>48</v>
      </c>
      <c r="Q16" s="263"/>
      <c r="R16" s="12" t="e">
        <f t="shared" si="0"/>
        <v>#DIV/0!</v>
      </c>
      <c r="S16" s="8" t="e">
        <f t="shared" si="1"/>
        <v>#DIV/0!</v>
      </c>
      <c r="T16" s="4" t="s">
        <v>85</v>
      </c>
    </row>
    <row r="17" spans="2:20" x14ac:dyDescent="0.35">
      <c r="B17" s="206" t="s">
        <v>44</v>
      </c>
      <c r="C17" s="207"/>
      <c r="D17" s="36"/>
      <c r="E17" s="105" t="e">
        <f>D17/D6</f>
        <v>#DIV/0!</v>
      </c>
      <c r="F17" s="39"/>
      <c r="G17" s="276" t="e">
        <f>F17/D6</f>
        <v>#DIV/0!</v>
      </c>
      <c r="H17" s="277"/>
      <c r="I17" s="202" t="e">
        <f>D17/D13</f>
        <v>#DIV/0!</v>
      </c>
      <c r="J17" s="100"/>
      <c r="K17" s="284" t="s">
        <v>100</v>
      </c>
      <c r="L17" s="285"/>
      <c r="M17" s="43"/>
      <c r="P17" s="262" t="s">
        <v>72</v>
      </c>
      <c r="Q17" s="263"/>
      <c r="R17" s="12" t="e">
        <f t="shared" si="0"/>
        <v>#DIV/0!</v>
      </c>
      <c r="S17" s="8" t="e">
        <f t="shared" si="1"/>
        <v>#DIV/0!</v>
      </c>
      <c r="T17" s="4" t="s">
        <v>87</v>
      </c>
    </row>
    <row r="18" spans="2:20" ht="13.15" thickBot="1" x14ac:dyDescent="0.4">
      <c r="B18" s="296" t="s">
        <v>43</v>
      </c>
      <c r="C18" s="297"/>
      <c r="D18" s="41"/>
      <c r="E18" s="109" t="e">
        <f>D18/D6</f>
        <v>#DIV/0!</v>
      </c>
      <c r="F18" s="42"/>
      <c r="G18" s="343" t="e">
        <f>F18/D6</f>
        <v>#DIV/0!</v>
      </c>
      <c r="H18" s="344"/>
      <c r="I18" s="203" t="e">
        <f>D18/D13</f>
        <v>#DIV/0!</v>
      </c>
      <c r="J18" s="100"/>
      <c r="K18" s="304" t="s">
        <v>30</v>
      </c>
      <c r="L18" s="305"/>
      <c r="M18" s="44">
        <v>30</v>
      </c>
      <c r="P18" s="262" t="s">
        <v>49</v>
      </c>
      <c r="Q18" s="263"/>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47" t="e">
        <f>F19/D6</f>
        <v>#DIV/0!</v>
      </c>
      <c r="H19" s="348"/>
      <c r="I19" s="208" t="e">
        <f>D19/D13</f>
        <v>#DIV/0!</v>
      </c>
      <c r="J19" s="100"/>
      <c r="K19" s="121" t="s">
        <v>71</v>
      </c>
      <c r="L19" s="122"/>
      <c r="M19" s="123">
        <f>PMT((M17/12),(12*M18),-M16)*12</f>
        <v>0</v>
      </c>
      <c r="P19" s="278" t="s">
        <v>50</v>
      </c>
      <c r="Q19" s="279"/>
      <c r="R19" s="270" t="e">
        <f t="shared" si="0"/>
        <v>#DIV/0!</v>
      </c>
      <c r="S19" s="272" t="e">
        <f t="shared" si="1"/>
        <v>#DIV/0!</v>
      </c>
      <c r="T19" s="260" t="s">
        <v>89</v>
      </c>
    </row>
    <row r="20" spans="2:20" ht="5.25" customHeight="1" thickBot="1" x14ac:dyDescent="0.4">
      <c r="B20" s="209"/>
      <c r="C20" s="89"/>
      <c r="D20" s="210"/>
      <c r="E20" s="126"/>
      <c r="F20" s="127"/>
      <c r="G20" s="314"/>
      <c r="H20" s="314"/>
      <c r="I20" s="89"/>
      <c r="J20" s="89"/>
      <c r="K20" s="89"/>
      <c r="L20" s="89"/>
      <c r="M20" s="90"/>
      <c r="P20" s="280"/>
      <c r="Q20" s="281"/>
      <c r="R20" s="271"/>
      <c r="S20" s="273"/>
      <c r="T20" s="261"/>
    </row>
    <row r="21" spans="2:20" ht="14.25" thickBot="1" x14ac:dyDescent="0.45">
      <c r="B21" s="128" t="s">
        <v>65</v>
      </c>
      <c r="C21" s="129"/>
      <c r="D21" s="95" t="s">
        <v>21</v>
      </c>
      <c r="E21" s="94" t="s">
        <v>61</v>
      </c>
      <c r="F21" s="95" t="s">
        <v>97</v>
      </c>
      <c r="G21" s="290" t="s">
        <v>61</v>
      </c>
      <c r="H21" s="291"/>
      <c r="I21" s="94" t="s">
        <v>103</v>
      </c>
      <c r="J21" s="97"/>
      <c r="K21" s="306" t="s">
        <v>102</v>
      </c>
      <c r="L21" s="290"/>
      <c r="M21" s="291"/>
      <c r="N21" s="1"/>
      <c r="O21" s="1"/>
      <c r="P21" s="262" t="s">
        <v>51</v>
      </c>
      <c r="Q21" s="263"/>
      <c r="R21" s="13" t="e">
        <f>E29</f>
        <v>#DIV/0!</v>
      </c>
      <c r="S21" s="14" t="e">
        <f>G29</f>
        <v>#DIV/0!</v>
      </c>
      <c r="T21" s="4" t="s">
        <v>90</v>
      </c>
    </row>
    <row r="22" spans="2:20" ht="13.15" thickBot="1" x14ac:dyDescent="0.4">
      <c r="B22" s="254" t="s">
        <v>45</v>
      </c>
      <c r="C22" s="300"/>
      <c r="D22" s="37"/>
      <c r="E22" s="130" t="e">
        <f>D22/D6</f>
        <v>#DIV/0!</v>
      </c>
      <c r="F22" s="38"/>
      <c r="G22" s="282" t="e">
        <f>F22/D6</f>
        <v>#DIV/0!</v>
      </c>
      <c r="H22" s="283"/>
      <c r="I22" s="200" t="e">
        <f>D22/D13</f>
        <v>#DIV/0!</v>
      </c>
      <c r="J22" s="131"/>
      <c r="K22" s="211" t="s">
        <v>17</v>
      </c>
      <c r="L22" s="247">
        <v>0.03</v>
      </c>
      <c r="M22" s="103">
        <f>L22*M13</f>
        <v>0</v>
      </c>
      <c r="P22" s="264" t="s">
        <v>52</v>
      </c>
      <c r="Q22" s="265"/>
      <c r="R22" s="237" t="e">
        <f>E30</f>
        <v>#DIV/0!</v>
      </c>
      <c r="S22" s="238" t="e">
        <f>G30</f>
        <v>#DIV/0!</v>
      </c>
      <c r="T22" s="239" t="s">
        <v>91</v>
      </c>
    </row>
    <row r="23" spans="2:20" x14ac:dyDescent="0.35">
      <c r="B23" s="284" t="s">
        <v>46</v>
      </c>
      <c r="C23" s="298"/>
      <c r="D23" s="36"/>
      <c r="E23" s="105" t="e">
        <f>D23/D6</f>
        <v>#DIV/0!</v>
      </c>
      <c r="F23" s="39"/>
      <c r="G23" s="294" t="e">
        <f>F23/D6</f>
        <v>#DIV/0!</v>
      </c>
      <c r="H23" s="295"/>
      <c r="I23" s="202" t="e">
        <f>D23/D13</f>
        <v>#DIV/0!</v>
      </c>
      <c r="J23" s="131"/>
      <c r="K23" s="113" t="s">
        <v>75</v>
      </c>
      <c r="L23" s="212"/>
      <c r="M23" s="46">
        <v>0.01</v>
      </c>
      <c r="P23" s="389" t="s">
        <v>53</v>
      </c>
      <c r="Q23" s="389"/>
      <c r="R23" s="240">
        <f>D34</f>
        <v>0</v>
      </c>
      <c r="S23" s="241">
        <f>F34</f>
        <v>0</v>
      </c>
      <c r="T23" s="242" t="s">
        <v>8</v>
      </c>
    </row>
    <row r="24" spans="2:20" ht="13.15" thickBot="1" x14ac:dyDescent="0.4">
      <c r="B24" s="213" t="s">
        <v>47</v>
      </c>
      <c r="C24" s="207"/>
      <c r="D24" s="36"/>
      <c r="E24" s="133" t="e">
        <f>D24/D6</f>
        <v>#DIV/0!</v>
      </c>
      <c r="F24" s="39"/>
      <c r="G24" s="294" t="e">
        <f>F24/D6</f>
        <v>#DIV/0!</v>
      </c>
      <c r="H24" s="295"/>
      <c r="I24" s="202" t="e">
        <f>D24/D13</f>
        <v>#DIV/0!</v>
      </c>
      <c r="J24" s="131"/>
      <c r="K24" s="214" t="s">
        <v>76</v>
      </c>
      <c r="L24" s="172"/>
      <c r="M24" s="134">
        <f>M23*M16</f>
        <v>0</v>
      </c>
    </row>
    <row r="25" spans="2:20" ht="13.15" thickBot="1" x14ac:dyDescent="0.4">
      <c r="B25" s="284" t="s">
        <v>48</v>
      </c>
      <c r="C25" s="299"/>
      <c r="D25" s="36"/>
      <c r="E25" s="133" t="e">
        <f>D25/D6</f>
        <v>#DIV/0!</v>
      </c>
      <c r="F25" s="39"/>
      <c r="G25" s="294" t="e">
        <f>F25/D6</f>
        <v>#DIV/0!</v>
      </c>
      <c r="H25" s="295"/>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294" t="e">
        <f>F26/D6</f>
        <v>#DIV/0!</v>
      </c>
      <c r="H26" s="295"/>
      <c r="I26" s="202" t="e">
        <f>D26/D13</f>
        <v>#DIV/0!</v>
      </c>
      <c r="J26" s="131"/>
      <c r="K26" s="384" t="s">
        <v>78</v>
      </c>
      <c r="L26" s="385"/>
      <c r="M26" s="47"/>
      <c r="P26" s="266" t="s">
        <v>18</v>
      </c>
      <c r="Q26" s="390"/>
      <c r="R26" s="267"/>
    </row>
    <row r="27" spans="2:20" ht="13.15" thickBot="1" x14ac:dyDescent="0.4">
      <c r="B27" s="284" t="s">
        <v>49</v>
      </c>
      <c r="C27" s="300"/>
      <c r="D27" s="36"/>
      <c r="E27" s="105" t="e">
        <f>D27/D6</f>
        <v>#DIV/0!</v>
      </c>
      <c r="F27" s="39"/>
      <c r="G27" s="294" t="e">
        <f>F27/D6</f>
        <v>#DIV/0!</v>
      </c>
      <c r="H27" s="295"/>
      <c r="I27" s="202" t="e">
        <f>D27/D13</f>
        <v>#DIV/0!</v>
      </c>
      <c r="J27" s="131"/>
      <c r="K27" s="158" t="s">
        <v>77</v>
      </c>
      <c r="L27" s="159"/>
      <c r="M27" s="216">
        <f>M22+M24+M25+M26</f>
        <v>0</v>
      </c>
      <c r="P27" s="51"/>
      <c r="Q27" s="387" t="s">
        <v>19</v>
      </c>
      <c r="R27" s="388"/>
    </row>
    <row r="28" spans="2:20" ht="13.15" thickBot="1" x14ac:dyDescent="0.4">
      <c r="B28" s="284" t="s">
        <v>50</v>
      </c>
      <c r="C28" s="298"/>
      <c r="D28" s="36"/>
      <c r="E28" s="105" t="e">
        <f>D28/D6</f>
        <v>#DIV/0!</v>
      </c>
      <c r="F28" s="39"/>
      <c r="G28" s="294" t="e">
        <f>F28/D6</f>
        <v>#DIV/0!</v>
      </c>
      <c r="H28" s="295"/>
      <c r="I28" s="202" t="e">
        <f>D28/D13</f>
        <v>#DIV/0!</v>
      </c>
      <c r="J28" s="131"/>
      <c r="K28" s="173"/>
      <c r="L28" s="174"/>
      <c r="M28" s="141"/>
      <c r="P28" s="52"/>
      <c r="Q28" s="387" t="s">
        <v>33</v>
      </c>
      <c r="R28" s="388"/>
    </row>
    <row r="29" spans="2:20" ht="13.15" thickBot="1" x14ac:dyDescent="0.4">
      <c r="B29" s="284" t="s">
        <v>51</v>
      </c>
      <c r="C29" s="298"/>
      <c r="D29" s="36"/>
      <c r="E29" s="105" t="e">
        <f>D29/D6</f>
        <v>#DIV/0!</v>
      </c>
      <c r="F29" s="39"/>
      <c r="G29" s="294" t="e">
        <f>F29/D6</f>
        <v>#DIV/0!</v>
      </c>
      <c r="H29" s="295"/>
      <c r="I29" s="202" t="e">
        <f>D29/D13</f>
        <v>#DIV/0!</v>
      </c>
      <c r="J29" s="131"/>
      <c r="K29" s="121" t="s">
        <v>79</v>
      </c>
      <c r="L29" s="122"/>
      <c r="M29" s="123">
        <f>M27+M15-M32</f>
        <v>0</v>
      </c>
      <c r="P29" s="53"/>
      <c r="Q29" s="387" t="s">
        <v>31</v>
      </c>
      <c r="R29" s="388"/>
    </row>
    <row r="30" spans="2:20" ht="13.15" thickBot="1" x14ac:dyDescent="0.4">
      <c r="B30" s="296" t="s">
        <v>52</v>
      </c>
      <c r="C30" s="297"/>
      <c r="D30" s="41"/>
      <c r="E30" s="109" t="e">
        <f>D30/D6</f>
        <v>#DIV/0!</v>
      </c>
      <c r="F30" s="42"/>
      <c r="G30" s="345" t="e">
        <f>F30/D6</f>
        <v>#DIV/0!</v>
      </c>
      <c r="H30" s="346"/>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47" t="e">
        <f>F31/D6</f>
        <v>#DIV/0!</v>
      </c>
      <c r="H31" s="348"/>
      <c r="I31" s="208" t="e">
        <f>D31/D13</f>
        <v>#DIV/0!</v>
      </c>
      <c r="J31" s="100"/>
      <c r="K31" s="306" t="s">
        <v>110</v>
      </c>
      <c r="L31" s="290"/>
      <c r="M31" s="291"/>
      <c r="S31" s="10"/>
    </row>
    <row r="32" spans="2:20" ht="13.05" customHeight="1" x14ac:dyDescent="0.35">
      <c r="B32" s="332" t="s">
        <v>55</v>
      </c>
      <c r="C32" s="333"/>
      <c r="D32" s="336">
        <f>D19-D31</f>
        <v>0</v>
      </c>
      <c r="E32" s="217"/>
      <c r="F32" s="336">
        <f>F19-F31</f>
        <v>0</v>
      </c>
      <c r="G32" s="89"/>
      <c r="H32" s="89"/>
      <c r="I32" s="89"/>
      <c r="J32" s="89"/>
      <c r="K32" s="101" t="s">
        <v>74</v>
      </c>
      <c r="L32" s="102"/>
      <c r="M32" s="48"/>
      <c r="S32" s="10"/>
    </row>
    <row r="33" spans="2:19" ht="13.5" customHeight="1" thickBot="1" x14ac:dyDescent="0.4">
      <c r="B33" s="334"/>
      <c r="C33" s="335"/>
      <c r="D33" s="337"/>
      <c r="E33" s="89"/>
      <c r="F33" s="337"/>
      <c r="G33" s="150"/>
      <c r="H33" s="150"/>
      <c r="I33" s="150"/>
      <c r="J33" s="150"/>
      <c r="K33" s="107" t="s">
        <v>100</v>
      </c>
      <c r="L33" s="116"/>
      <c r="M33" s="43"/>
      <c r="S33" s="10"/>
    </row>
    <row r="34" spans="2:19" ht="13.15" thickBot="1" x14ac:dyDescent="0.4">
      <c r="B34" s="356" t="s">
        <v>53</v>
      </c>
      <c r="C34" s="357"/>
      <c r="D34" s="151">
        <f>D6*E34</f>
        <v>0</v>
      </c>
      <c r="E34" s="49">
        <v>300</v>
      </c>
      <c r="F34" s="151">
        <f>D6*E34</f>
        <v>0</v>
      </c>
      <c r="G34" s="150"/>
      <c r="H34" s="150"/>
      <c r="I34" s="150"/>
      <c r="J34" s="150"/>
      <c r="K34" s="258" t="s">
        <v>106</v>
      </c>
      <c r="L34" s="386"/>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09" t="s">
        <v>83</v>
      </c>
      <c r="C36" s="310"/>
      <c r="D36" s="155">
        <f>M19</f>
        <v>0</v>
      </c>
      <c r="E36" s="89"/>
      <c r="F36" s="155">
        <f>M19</f>
        <v>0</v>
      </c>
      <c r="G36" s="162"/>
      <c r="H36" s="150"/>
      <c r="I36" s="150"/>
      <c r="J36" s="150"/>
      <c r="K36" s="143"/>
      <c r="L36" s="143"/>
      <c r="M36" s="143"/>
      <c r="S36" s="10"/>
    </row>
    <row r="37" spans="2:19" ht="15" customHeight="1" thickBot="1" x14ac:dyDescent="0.45">
      <c r="B37" s="288" t="s">
        <v>70</v>
      </c>
      <c r="C37" s="289"/>
      <c r="D37" s="220">
        <f>M35</f>
        <v>0</v>
      </c>
      <c r="E37" s="89"/>
      <c r="F37" s="220">
        <f>M35</f>
        <v>0</v>
      </c>
      <c r="G37" s="162"/>
      <c r="H37" s="363" t="s">
        <v>24</v>
      </c>
      <c r="I37" s="364"/>
      <c r="J37" s="364"/>
      <c r="K37" s="364"/>
      <c r="L37" s="364"/>
      <c r="M37" s="365"/>
      <c r="S37" s="10"/>
    </row>
    <row r="38" spans="2:19" ht="12.75" customHeight="1" x14ac:dyDescent="0.35">
      <c r="B38" s="309" t="s">
        <v>69</v>
      </c>
      <c r="C38" s="310"/>
      <c r="D38" s="155">
        <f>(D35-D36-D37)</f>
        <v>0</v>
      </c>
      <c r="E38" s="89"/>
      <c r="F38" s="155">
        <f>(F35-F36-F37)</f>
        <v>0</v>
      </c>
      <c r="G38" s="164"/>
      <c r="H38" s="311"/>
      <c r="I38" s="312"/>
      <c r="J38" s="312"/>
      <c r="K38" s="312"/>
      <c r="L38" s="312"/>
      <c r="M38" s="313"/>
    </row>
    <row r="39" spans="2:19" ht="13.8" customHeight="1" x14ac:dyDescent="0.35">
      <c r="B39" s="288" t="s">
        <v>66</v>
      </c>
      <c r="C39" s="289"/>
      <c r="D39" s="165" t="e">
        <f>D38/M29</f>
        <v>#DIV/0!</v>
      </c>
      <c r="E39" s="89"/>
      <c r="F39" s="165" t="e">
        <f>F38/M29</f>
        <v>#DIV/0!</v>
      </c>
      <c r="G39" s="162"/>
      <c r="H39" s="340"/>
      <c r="I39" s="341"/>
      <c r="J39" s="341"/>
      <c r="K39" s="341"/>
      <c r="L39" s="341"/>
      <c r="M39" s="342"/>
    </row>
    <row r="40" spans="2:19" ht="13.5" customHeight="1" x14ac:dyDescent="0.35">
      <c r="B40" s="288" t="s">
        <v>67</v>
      </c>
      <c r="C40" s="289"/>
      <c r="D40" s="221" t="e">
        <f>D35/(D36+D37)</f>
        <v>#DIV/0!</v>
      </c>
      <c r="E40" s="89"/>
      <c r="F40" s="221" t="e">
        <f>F35/(F36+F37)</f>
        <v>#DIV/0!</v>
      </c>
      <c r="G40" s="168">
        <v>1</v>
      </c>
      <c r="H40" s="340"/>
      <c r="I40" s="341"/>
      <c r="J40" s="341"/>
      <c r="K40" s="341"/>
      <c r="L40" s="341"/>
      <c r="M40" s="342"/>
    </row>
    <row r="41" spans="2:19" ht="13.15" thickBot="1" x14ac:dyDescent="0.4">
      <c r="B41" s="288" t="s">
        <v>56</v>
      </c>
      <c r="C41" s="289"/>
      <c r="D41" s="165" t="e">
        <f>D32/D7</f>
        <v>#DIV/0!</v>
      </c>
      <c r="E41" s="89"/>
      <c r="F41" s="165" t="e">
        <f>F32/D7</f>
        <v>#DIV/0!</v>
      </c>
      <c r="G41" s="168">
        <v>2</v>
      </c>
      <c r="H41" s="340"/>
      <c r="I41" s="341"/>
      <c r="J41" s="341"/>
      <c r="K41" s="341"/>
      <c r="L41" s="341"/>
      <c r="M41" s="342"/>
    </row>
    <row r="42" spans="2:19" ht="12.75" customHeight="1" thickBot="1" x14ac:dyDescent="0.4">
      <c r="B42" s="288" t="s">
        <v>34</v>
      </c>
      <c r="C42" s="289"/>
      <c r="D42" s="155">
        <f>D38*E42</f>
        <v>0</v>
      </c>
      <c r="E42" s="50">
        <v>0.3</v>
      </c>
      <c r="F42" s="155">
        <f>F38*E42</f>
        <v>0</v>
      </c>
      <c r="G42" s="171">
        <v>0.03</v>
      </c>
      <c r="H42" s="340"/>
      <c r="I42" s="341"/>
      <c r="J42" s="341"/>
      <c r="K42" s="341"/>
      <c r="L42" s="341"/>
      <c r="M42" s="342"/>
    </row>
    <row r="43" spans="2:19" x14ac:dyDescent="0.35">
      <c r="B43" s="288" t="s">
        <v>98</v>
      </c>
      <c r="C43" s="289"/>
      <c r="D43" s="155">
        <f>D38-D42</f>
        <v>0</v>
      </c>
      <c r="E43" s="89"/>
      <c r="F43" s="155">
        <f>F38-F42</f>
        <v>0</v>
      </c>
      <c r="G43" s="168"/>
      <c r="H43" s="340"/>
      <c r="I43" s="341"/>
      <c r="J43" s="341"/>
      <c r="K43" s="341"/>
      <c r="L43" s="341"/>
      <c r="M43" s="342"/>
    </row>
    <row r="44" spans="2:19" ht="12.75" customHeight="1" thickBot="1" x14ac:dyDescent="0.4">
      <c r="B44" s="286" t="s">
        <v>99</v>
      </c>
      <c r="C44" s="287"/>
      <c r="D44" s="175" t="e">
        <f>D43/M29</f>
        <v>#DIV/0!</v>
      </c>
      <c r="E44" s="176"/>
      <c r="F44" s="175" t="e">
        <f>F43/M29</f>
        <v>#DIV/0!</v>
      </c>
      <c r="G44" s="168"/>
      <c r="H44" s="360"/>
      <c r="I44" s="361"/>
      <c r="J44" s="361"/>
      <c r="K44" s="361"/>
      <c r="L44" s="361"/>
      <c r="M44" s="362"/>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 ref="K5:M5"/>
    <mergeCell ref="B15:C15"/>
    <mergeCell ref="B10:C10"/>
    <mergeCell ref="I6:I7"/>
    <mergeCell ref="B7:C7"/>
    <mergeCell ref="B28:C28"/>
    <mergeCell ref="B18:C18"/>
    <mergeCell ref="G8:H8"/>
    <mergeCell ref="B37:C37"/>
    <mergeCell ref="B36:C36"/>
    <mergeCell ref="B34:C34"/>
    <mergeCell ref="G19:H19"/>
    <mergeCell ref="E9:F9"/>
    <mergeCell ref="B2:M2"/>
    <mergeCell ref="K18:L18"/>
    <mergeCell ref="K12:M12"/>
    <mergeCell ref="K16:L16"/>
    <mergeCell ref="K13:L13"/>
    <mergeCell ref="B38:C38"/>
    <mergeCell ref="H38:M38"/>
    <mergeCell ref="K21:M21"/>
    <mergeCell ref="G20:H20"/>
    <mergeCell ref="B6:C6"/>
    <mergeCell ref="B9:C9"/>
    <mergeCell ref="E10:F10"/>
    <mergeCell ref="G10:H10"/>
    <mergeCell ref="K15:L15"/>
    <mergeCell ref="G12:H12"/>
    <mergeCell ref="C5:D5"/>
    <mergeCell ref="E6:H7"/>
    <mergeCell ref="E8:F8"/>
    <mergeCell ref="B4:D4"/>
    <mergeCell ref="B32:C33"/>
    <mergeCell ref="D32:D33"/>
    <mergeCell ref="F32:F33"/>
    <mergeCell ref="G9:H9"/>
    <mergeCell ref="G18:H18"/>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H39:M39"/>
    <mergeCell ref="G27:H27"/>
    <mergeCell ref="G30:H30"/>
    <mergeCell ref="G31:H31"/>
    <mergeCell ref="B27:C27"/>
    <mergeCell ref="B29:C29"/>
    <mergeCell ref="H43:M43"/>
    <mergeCell ref="B13:C13"/>
    <mergeCell ref="G13:H13"/>
    <mergeCell ref="B8:C8"/>
    <mergeCell ref="T19:T20"/>
    <mergeCell ref="P21:Q21"/>
    <mergeCell ref="P22:Q22"/>
    <mergeCell ref="P12:Q12"/>
    <mergeCell ref="P13:Q13"/>
    <mergeCell ref="P14:Q14"/>
    <mergeCell ref="P15:Q15"/>
    <mergeCell ref="P16:Q16"/>
    <mergeCell ref="P17:Q17"/>
    <mergeCell ref="R19:R20"/>
    <mergeCell ref="S19:S20"/>
    <mergeCell ref="B16:C16"/>
    <mergeCell ref="G17:H17"/>
    <mergeCell ref="P19:Q20"/>
    <mergeCell ref="G22:H22"/>
    <mergeCell ref="K17:L17"/>
    <mergeCell ref="P18:Q18"/>
  </mergeCells>
  <phoneticPr fontId="0" type="noConversion"/>
  <conditionalFormatting sqref="E23">
    <cfRule type="cellIs" dxfId="167" priority="31" stopIfTrue="1" operator="between">
      <formula>0.01</formula>
      <formula>249.99</formula>
    </cfRule>
    <cfRule type="cellIs" dxfId="166" priority="32" stopIfTrue="1" operator="equal">
      <formula>250</formula>
    </cfRule>
    <cfRule type="cellIs" dxfId="165" priority="33" stopIfTrue="1" operator="greaterThan">
      <formula>250</formula>
    </cfRule>
  </conditionalFormatting>
  <conditionalFormatting sqref="E24">
    <cfRule type="cellIs" dxfId="164" priority="34" stopIfTrue="1" operator="between">
      <formula>0.01</formula>
      <formula>299.99</formula>
    </cfRule>
    <cfRule type="cellIs" dxfId="163" priority="35" stopIfTrue="1" operator="between">
      <formula>300</formula>
      <formula>600</formula>
    </cfRule>
    <cfRule type="cellIs" dxfId="162" priority="36" stopIfTrue="1" operator="greaterThan">
      <formula>600</formula>
    </cfRule>
  </conditionalFormatting>
  <conditionalFormatting sqref="E25">
    <cfRule type="cellIs" dxfId="161" priority="37" stopIfTrue="1" operator="between">
      <formula>0.01</formula>
      <formula>99.99</formula>
    </cfRule>
    <cfRule type="cellIs" dxfId="160" priority="38" stopIfTrue="1" operator="between">
      <formula>100</formula>
      <formula>250</formula>
    </cfRule>
    <cfRule type="cellIs" dxfId="159" priority="39" stopIfTrue="1" operator="greaterThan">
      <formula>250</formula>
    </cfRule>
  </conditionalFormatting>
  <conditionalFormatting sqref="E29">
    <cfRule type="cellIs" dxfId="158" priority="40" stopIfTrue="1" operator="between">
      <formula>0.01</formula>
      <formula>199.99</formula>
    </cfRule>
    <cfRule type="cellIs" dxfId="157" priority="41" stopIfTrue="1" operator="between">
      <formula>200</formula>
      <formula>400</formula>
    </cfRule>
    <cfRule type="cellIs" dxfId="156" priority="42" stopIfTrue="1" operator="greaterThan">
      <formula>400</formula>
    </cfRule>
  </conditionalFormatting>
  <conditionalFormatting sqref="E30">
    <cfRule type="cellIs" dxfId="155" priority="43" stopIfTrue="1" operator="between">
      <formula>0.01</formula>
      <formula>699.99</formula>
    </cfRule>
    <cfRule type="cellIs" dxfId="154" priority="44" stopIfTrue="1" operator="between">
      <formula>700</formula>
      <formula>1000</formula>
    </cfRule>
    <cfRule type="cellIs" dxfId="153" priority="45" stopIfTrue="1" operator="greaterThan">
      <formula>1000</formula>
    </cfRule>
  </conditionalFormatting>
  <conditionalFormatting sqref="E27">
    <cfRule type="cellIs" dxfId="152" priority="46" stopIfTrue="1" operator="between">
      <formula>0.01</formula>
      <formula>99.99</formula>
    </cfRule>
    <cfRule type="cellIs" dxfId="151" priority="47" stopIfTrue="1" operator="equal">
      <formula>100</formula>
    </cfRule>
    <cfRule type="cellIs" dxfId="150" priority="48" stopIfTrue="1" operator="greaterThan">
      <formula>100</formula>
    </cfRule>
  </conditionalFormatting>
  <conditionalFormatting sqref="E23">
    <cfRule type="cellIs" dxfId="149" priority="28" stopIfTrue="1" operator="between">
      <formula>1</formula>
      <formula>249</formula>
    </cfRule>
    <cfRule type="cellIs" dxfId="148" priority="29" stopIfTrue="1" operator="greaterThan">
      <formula>250</formula>
    </cfRule>
    <cfRule type="cellIs" dxfId="147" priority="30" stopIfTrue="1" operator="equal">
      <formula>250</formula>
    </cfRule>
  </conditionalFormatting>
  <conditionalFormatting sqref="E24">
    <cfRule type="cellIs" dxfId="146" priority="25" stopIfTrue="1" operator="between">
      <formula>0.01</formula>
      <formula>299</formula>
    </cfRule>
    <cfRule type="cellIs" dxfId="145" priority="26" stopIfTrue="1" operator="between">
      <formula>300</formula>
      <formula>600</formula>
    </cfRule>
    <cfRule type="cellIs" dxfId="144" priority="27" stopIfTrue="1" operator="greaterThan">
      <formula>600</formula>
    </cfRule>
  </conditionalFormatting>
  <conditionalFormatting sqref="E25">
    <cfRule type="cellIs" dxfId="143" priority="22" stopIfTrue="1" operator="between">
      <formula>100</formula>
      <formula>250</formula>
    </cfRule>
    <cfRule type="cellIs" dxfId="142" priority="23" stopIfTrue="1" operator="between">
      <formula>0.01</formula>
      <formula>99.99</formula>
    </cfRule>
    <cfRule type="cellIs" dxfId="141" priority="24" stopIfTrue="1" operator="greaterThan">
      <formula>250</formula>
    </cfRule>
  </conditionalFormatting>
  <conditionalFormatting sqref="E27">
    <cfRule type="cellIs" dxfId="140" priority="19" stopIfTrue="1" operator="between">
      <formula>0.01</formula>
      <formula>99.99</formula>
    </cfRule>
    <cfRule type="cellIs" dxfId="139" priority="20" stopIfTrue="1" operator="equal">
      <formula>100</formula>
    </cfRule>
    <cfRule type="cellIs" dxfId="138" priority="21" stopIfTrue="1" operator="greaterThan">
      <formula>100</formula>
    </cfRule>
  </conditionalFormatting>
  <conditionalFormatting sqref="E29">
    <cfRule type="cellIs" dxfId="137" priority="16" stopIfTrue="1" operator="between">
      <formula>0.01</formula>
      <formula>199.99</formula>
    </cfRule>
    <cfRule type="cellIs" dxfId="136" priority="17" stopIfTrue="1" operator="between">
      <formula>200</formula>
      <formula>400</formula>
    </cfRule>
    <cfRule type="cellIs" dxfId="135" priority="18" stopIfTrue="1" operator="greaterThan">
      <formula>400</formula>
    </cfRule>
  </conditionalFormatting>
  <conditionalFormatting sqref="E30">
    <cfRule type="cellIs" dxfId="134" priority="13" stopIfTrue="1" operator="between">
      <formula>700</formula>
      <formula>1000</formula>
    </cfRule>
    <cfRule type="cellIs" dxfId="133" priority="14" stopIfTrue="1" operator="between">
      <formula>0.01</formula>
      <formula>699.99</formula>
    </cfRule>
    <cfRule type="cellIs" dxfId="132" priority="15" stopIfTrue="1" operator="greaterThan">
      <formula>1000</formula>
    </cfRule>
  </conditionalFormatting>
  <conditionalFormatting sqref="E23">
    <cfRule type="cellIs" dxfId="131" priority="4" stopIfTrue="1" operator="between">
      <formula>0.01</formula>
      <formula>249.99</formula>
    </cfRule>
    <cfRule type="cellIs" dxfId="130" priority="5" stopIfTrue="1" operator="equal">
      <formula>250</formula>
    </cfRule>
    <cfRule type="cellIs" dxfId="129" priority="6" stopIfTrue="1" operator="greaterThan">
      <formula>250</formula>
    </cfRule>
  </conditionalFormatting>
  <conditionalFormatting sqref="E23">
    <cfRule type="cellIs" dxfId="128" priority="1" stopIfTrue="1" operator="between">
      <formula>1</formula>
      <formula>249</formula>
    </cfRule>
    <cfRule type="cellIs" dxfId="127" priority="2" stopIfTrue="1" operator="greaterThan">
      <formula>250</formula>
    </cfRule>
    <cfRule type="cellIs" dxfId="126"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abSelected="1"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301" t="s">
        <v>5</v>
      </c>
      <c r="C2" s="302"/>
      <c r="D2" s="302"/>
      <c r="E2" s="302"/>
      <c r="F2" s="302"/>
      <c r="G2" s="302"/>
      <c r="H2" s="302"/>
      <c r="I2" s="302"/>
      <c r="J2" s="302"/>
      <c r="K2" s="302"/>
      <c r="L2" s="302"/>
      <c r="M2" s="303"/>
      <c r="P2" s="366" t="s">
        <v>27</v>
      </c>
      <c r="Q2" s="367"/>
      <c r="R2" s="367"/>
      <c r="S2" s="367"/>
      <c r="T2" s="368"/>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306" t="s">
        <v>92</v>
      </c>
      <c r="C4" s="290"/>
      <c r="D4" s="291"/>
      <c r="E4" s="393" t="s">
        <v>22</v>
      </c>
      <c r="F4" s="394"/>
      <c r="G4" s="394"/>
      <c r="H4" s="394"/>
      <c r="I4" s="394"/>
      <c r="J4" s="394"/>
      <c r="K4" s="394"/>
      <c r="L4" s="394"/>
      <c r="M4" s="395"/>
      <c r="P4" s="372" t="s">
        <v>10</v>
      </c>
      <c r="Q4" s="373"/>
      <c r="R4" s="373"/>
      <c r="S4" s="373"/>
      <c r="T4" s="374"/>
      <c r="U4" s="6"/>
    </row>
    <row r="5" spans="2:21" ht="15" customHeight="1" thickBot="1" x14ac:dyDescent="0.45">
      <c r="B5" s="84" t="s">
        <v>59</v>
      </c>
      <c r="C5" s="391">
        <f>'Acqusition-NF'!C5</f>
        <v>0</v>
      </c>
      <c r="D5" s="392"/>
      <c r="E5" s="396"/>
      <c r="F5" s="397"/>
      <c r="G5" s="397"/>
      <c r="H5" s="397"/>
      <c r="I5" s="397"/>
      <c r="J5" s="397"/>
      <c r="K5" s="397"/>
      <c r="L5" s="397"/>
      <c r="M5" s="398"/>
      <c r="P5" s="372" t="s">
        <v>38</v>
      </c>
      <c r="Q5" s="373"/>
      <c r="R5" s="373"/>
      <c r="S5" s="373"/>
      <c r="T5" s="374"/>
      <c r="U5" s="6"/>
    </row>
    <row r="6" spans="2:21" ht="12.75" customHeight="1" x14ac:dyDescent="0.4">
      <c r="B6" s="399" t="s">
        <v>57</v>
      </c>
      <c r="C6" s="400"/>
      <c r="D6" s="57">
        <f>'Acqusition-NF'!D6</f>
        <v>0</v>
      </c>
      <c r="E6" s="445"/>
      <c r="F6" s="446"/>
      <c r="G6" s="446"/>
      <c r="H6" s="446"/>
      <c r="I6" s="446"/>
      <c r="J6" s="446"/>
      <c r="K6" s="446"/>
      <c r="L6" s="446"/>
      <c r="M6" s="447"/>
      <c r="P6" s="375" t="s">
        <v>25</v>
      </c>
      <c r="Q6" s="376"/>
      <c r="R6" s="376"/>
      <c r="S6" s="376"/>
      <c r="T6" s="377"/>
      <c r="U6" s="28"/>
    </row>
    <row r="7" spans="2:21" ht="13.5" customHeight="1" thickBot="1" x14ac:dyDescent="0.45">
      <c r="B7" s="399" t="s">
        <v>58</v>
      </c>
      <c r="C7" s="401"/>
      <c r="D7" s="58">
        <f>'Acqusition-NF'!D7</f>
        <v>0</v>
      </c>
      <c r="E7" s="445"/>
      <c r="F7" s="446"/>
      <c r="G7" s="446"/>
      <c r="H7" s="446"/>
      <c r="I7" s="446"/>
      <c r="J7" s="446"/>
      <c r="K7" s="446"/>
      <c r="L7" s="446"/>
      <c r="M7" s="447"/>
      <c r="P7" s="20" t="s">
        <v>26</v>
      </c>
      <c r="Q7" s="21"/>
      <c r="R7" s="21"/>
      <c r="S7" s="21"/>
      <c r="T7" s="22"/>
      <c r="U7" s="28"/>
    </row>
    <row r="8" spans="2:21" x14ac:dyDescent="0.35">
      <c r="B8" s="399" t="s">
        <v>81</v>
      </c>
      <c r="C8" s="401"/>
      <c r="D8" s="58" t="e">
        <f>'Acqusition-NF'!D8</f>
        <v>#DIV/0!</v>
      </c>
      <c r="E8" s="402"/>
      <c r="F8" s="403"/>
      <c r="G8" s="403"/>
      <c r="H8" s="403"/>
      <c r="I8" s="403"/>
      <c r="J8" s="403"/>
      <c r="K8" s="403"/>
      <c r="L8" s="403"/>
      <c r="M8" s="404"/>
    </row>
    <row r="9" spans="2:21" x14ac:dyDescent="0.35">
      <c r="B9" s="399" t="s">
        <v>62</v>
      </c>
      <c r="C9" s="401"/>
      <c r="D9" s="59">
        <f>'Acqusition-NF'!D9</f>
        <v>0</v>
      </c>
      <c r="E9" s="402"/>
      <c r="F9" s="403"/>
      <c r="G9" s="403"/>
      <c r="H9" s="403"/>
      <c r="I9" s="403"/>
      <c r="J9" s="403"/>
      <c r="K9" s="403"/>
      <c r="L9" s="403"/>
      <c r="M9" s="404"/>
    </row>
    <row r="10" spans="2:21" ht="13.8" customHeight="1" thickBot="1" x14ac:dyDescent="0.4">
      <c r="B10" s="405" t="s">
        <v>68</v>
      </c>
      <c r="C10" s="406"/>
      <c r="D10" s="60" t="e">
        <f>'Acqusition-NF'!D10</f>
        <v>#DIV/0!</v>
      </c>
      <c r="E10" s="411"/>
      <c r="F10" s="412"/>
      <c r="G10" s="412"/>
      <c r="H10" s="412"/>
      <c r="I10" s="412"/>
      <c r="J10" s="412"/>
      <c r="K10" s="412"/>
      <c r="L10" s="412"/>
      <c r="M10" s="413"/>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290" t="s">
        <v>61</v>
      </c>
      <c r="H12" s="291"/>
      <c r="I12" s="96" t="s">
        <v>37</v>
      </c>
      <c r="J12" s="97"/>
      <c r="K12" s="306" t="s">
        <v>101</v>
      </c>
      <c r="L12" s="290"/>
      <c r="M12" s="291"/>
      <c r="P12" s="266" t="s">
        <v>18</v>
      </c>
      <c r="Q12" s="390"/>
      <c r="R12" s="267"/>
    </row>
    <row r="13" spans="2:21" ht="13.15" thickBot="1" x14ac:dyDescent="0.4">
      <c r="B13" s="409" t="s">
        <v>105</v>
      </c>
      <c r="C13" s="410"/>
      <c r="D13" s="58">
        <f>'Acqusition-NF'!D13</f>
        <v>0</v>
      </c>
      <c r="E13" s="130" t="e">
        <f>D13/D6</f>
        <v>#DIV/0!</v>
      </c>
      <c r="F13" s="54"/>
      <c r="G13" s="256" t="e">
        <f>F13/D6</f>
        <v>#DIV/0!</v>
      </c>
      <c r="H13" s="257"/>
      <c r="I13" s="112" t="e">
        <f>F13/F13</f>
        <v>#DIV/0!</v>
      </c>
      <c r="J13" s="100"/>
      <c r="K13" s="307" t="s">
        <v>58</v>
      </c>
      <c r="L13" s="308"/>
      <c r="M13" s="103">
        <f>D7</f>
        <v>0</v>
      </c>
      <c r="P13" s="51"/>
      <c r="Q13" s="387" t="s">
        <v>19</v>
      </c>
      <c r="R13" s="388"/>
    </row>
    <row r="14" spans="2:21" ht="13.15" thickBot="1" x14ac:dyDescent="0.4">
      <c r="B14" s="104" t="s">
        <v>109</v>
      </c>
      <c r="C14" s="251"/>
      <c r="D14" s="75">
        <f>'Acqusition-NF'!D14</f>
        <v>0</v>
      </c>
      <c r="E14" s="105" t="e">
        <f>D14/D6</f>
        <v>#DIV/0!</v>
      </c>
      <c r="F14" s="76">
        <f>C14*F13</f>
        <v>0</v>
      </c>
      <c r="G14" s="276" t="e">
        <f>F14/D6</f>
        <v>#DIV/0!</v>
      </c>
      <c r="H14" s="277"/>
      <c r="I14" s="106" t="e">
        <f>F14/F13</f>
        <v>#DIV/0!</v>
      </c>
      <c r="J14" s="100"/>
      <c r="K14" s="113" t="s">
        <v>73</v>
      </c>
      <c r="L14" s="201"/>
      <c r="M14" s="61">
        <f>'Acqusition-NF'!M14</f>
        <v>0</v>
      </c>
      <c r="P14" s="52"/>
      <c r="Q14" s="387" t="s">
        <v>33</v>
      </c>
      <c r="R14" s="388"/>
    </row>
    <row r="15" spans="2:21" ht="13.15" thickBot="1" x14ac:dyDescent="0.4">
      <c r="B15" s="407" t="s">
        <v>112</v>
      </c>
      <c r="C15" s="408"/>
      <c r="D15" s="68">
        <f>'Acqusition-NF'!D15</f>
        <v>0</v>
      </c>
      <c r="E15" s="109" t="e">
        <f>D15/D6</f>
        <v>#DIV/0!</v>
      </c>
      <c r="F15" s="56"/>
      <c r="G15" s="343" t="e">
        <f>F15/D6</f>
        <v>#DIV/0!</v>
      </c>
      <c r="H15" s="344"/>
      <c r="I15" s="111" t="e">
        <f>F15/F13</f>
        <v>#DIV/0!</v>
      </c>
      <c r="J15" s="100"/>
      <c r="K15" s="320" t="s">
        <v>60</v>
      </c>
      <c r="L15" s="321"/>
      <c r="M15" s="62">
        <f>M13*M14</f>
        <v>0</v>
      </c>
      <c r="P15" s="53"/>
      <c r="Q15" s="387" t="s">
        <v>31</v>
      </c>
      <c r="R15" s="388"/>
    </row>
    <row r="16" spans="2:21" ht="13.15" thickTop="1" x14ac:dyDescent="0.35">
      <c r="B16" s="224" t="s">
        <v>82</v>
      </c>
      <c r="C16" s="225"/>
      <c r="D16" s="58">
        <f>'Acqusition-NF'!D16</f>
        <v>0</v>
      </c>
      <c r="E16" s="69" t="e">
        <f>D16/D6</f>
        <v>#DIV/0!</v>
      </c>
      <c r="F16" s="243">
        <f>F13-F14-F15</f>
        <v>0</v>
      </c>
      <c r="G16" s="414" t="e">
        <f>F16/D6</f>
        <v>#DIV/0!</v>
      </c>
      <c r="H16" s="415"/>
      <c r="I16" s="112" t="e">
        <f>F16/F13</f>
        <v>#DIV/0!</v>
      </c>
      <c r="J16" s="100"/>
      <c r="K16" s="284" t="s">
        <v>74</v>
      </c>
      <c r="L16" s="285"/>
      <c r="M16" s="62">
        <f>M13-M15</f>
        <v>0</v>
      </c>
    </row>
    <row r="17" spans="2:19" x14ac:dyDescent="0.35">
      <c r="B17" s="114" t="s">
        <v>44</v>
      </c>
      <c r="C17" s="115"/>
      <c r="D17" s="58">
        <f>'Acqusition-NF'!D17</f>
        <v>0</v>
      </c>
      <c r="E17" s="105" t="e">
        <f>D17/D6</f>
        <v>#DIV/0!</v>
      </c>
      <c r="F17" s="55"/>
      <c r="G17" s="276" t="e">
        <f>F17/D6</f>
        <v>#DIV/0!</v>
      </c>
      <c r="H17" s="277"/>
      <c r="I17" s="106" t="e">
        <f>F17/F13</f>
        <v>#DIV/0!</v>
      </c>
      <c r="J17" s="100"/>
      <c r="K17" s="284" t="s">
        <v>100</v>
      </c>
      <c r="L17" s="285"/>
      <c r="M17" s="63">
        <f>'Acqusition-NF'!M17</f>
        <v>0</v>
      </c>
    </row>
    <row r="18" spans="2:19" ht="13.15" thickBot="1" x14ac:dyDescent="0.4">
      <c r="B18" s="407" t="s">
        <v>43</v>
      </c>
      <c r="C18" s="416"/>
      <c r="D18" s="68">
        <f>'Acqusition-NF'!D18</f>
        <v>0</v>
      </c>
      <c r="E18" s="109" t="e">
        <f>D18/D6</f>
        <v>#DIV/0!</v>
      </c>
      <c r="F18" s="56"/>
      <c r="G18" s="343" t="e">
        <f>F18/D6</f>
        <v>#DIV/0!</v>
      </c>
      <c r="H18" s="344"/>
      <c r="I18" s="111" t="e">
        <f>F18/F13</f>
        <v>#DIV/0!</v>
      </c>
      <c r="J18" s="100"/>
      <c r="K18" s="304" t="s">
        <v>30</v>
      </c>
      <c r="L18" s="305"/>
      <c r="M18" s="64">
        <f>'Acqusition-NF'!M18</f>
        <v>30</v>
      </c>
    </row>
    <row r="19" spans="2:19" ht="14.25" customHeight="1" thickTop="1" thickBot="1" x14ac:dyDescent="0.4">
      <c r="B19" s="117" t="s">
        <v>63</v>
      </c>
      <c r="C19" s="118"/>
      <c r="D19" s="250">
        <f>'Acqusition-NF'!D19</f>
        <v>0</v>
      </c>
      <c r="E19" s="119" t="e">
        <f>D19/D6</f>
        <v>#DIV/0!</v>
      </c>
      <c r="F19" s="244">
        <f>F16+F17+F18</f>
        <v>0</v>
      </c>
      <c r="G19" s="347" t="e">
        <f>F19/D6</f>
        <v>#DIV/0!</v>
      </c>
      <c r="H19" s="348"/>
      <c r="I19" s="120" t="e">
        <f>F19/F13</f>
        <v>#DIV/0!</v>
      </c>
      <c r="J19" s="100"/>
      <c r="K19" s="121" t="s">
        <v>71</v>
      </c>
      <c r="L19" s="122"/>
      <c r="M19" s="123">
        <f>PMT((M17/12),(12*M18),-M16)*12</f>
        <v>0</v>
      </c>
    </row>
    <row r="20" spans="2:19" ht="7.05" customHeight="1" thickBot="1" x14ac:dyDescent="0.4">
      <c r="B20" s="124"/>
      <c r="C20" s="87"/>
      <c r="D20" s="125"/>
      <c r="E20" s="126"/>
      <c r="F20" s="127"/>
      <c r="G20" s="314"/>
      <c r="H20" s="314"/>
      <c r="I20" s="89"/>
      <c r="J20" s="89"/>
      <c r="K20" s="89"/>
      <c r="L20" s="89"/>
      <c r="M20" s="90"/>
    </row>
    <row r="21" spans="2:19" ht="14.25" thickBot="1" x14ac:dyDescent="0.45">
      <c r="B21" s="128" t="s">
        <v>65</v>
      </c>
      <c r="C21" s="129"/>
      <c r="D21" s="93" t="s">
        <v>36</v>
      </c>
      <c r="E21" s="94" t="s">
        <v>61</v>
      </c>
      <c r="F21" s="95" t="s">
        <v>35</v>
      </c>
      <c r="G21" s="290" t="s">
        <v>61</v>
      </c>
      <c r="H21" s="291"/>
      <c r="I21" s="96" t="s">
        <v>37</v>
      </c>
      <c r="J21" s="97"/>
      <c r="K21" s="421" t="s">
        <v>102</v>
      </c>
      <c r="L21" s="422"/>
      <c r="M21" s="423"/>
      <c r="N21" s="1"/>
      <c r="O21" s="1"/>
    </row>
    <row r="22" spans="2:19" x14ac:dyDescent="0.35">
      <c r="B22" s="409" t="s">
        <v>45</v>
      </c>
      <c r="C22" s="420"/>
      <c r="D22" s="58">
        <f>'Acqusition-NF'!D22</f>
        <v>0</v>
      </c>
      <c r="E22" s="130" t="e">
        <f>D22/D6</f>
        <v>#DIV/0!</v>
      </c>
      <c r="F22" s="54"/>
      <c r="G22" s="282" t="e">
        <f>F22/D6</f>
        <v>#DIV/0!</v>
      </c>
      <c r="H22" s="283"/>
      <c r="I22" s="112" t="e">
        <f>F22/F13</f>
        <v>#DIV/0!</v>
      </c>
      <c r="J22" s="131"/>
      <c r="K22" s="448" t="s">
        <v>17</v>
      </c>
      <c r="L22" s="449"/>
      <c r="M22" s="103">
        <f>'Acqusition-NF'!M22</f>
        <v>0</v>
      </c>
    </row>
    <row r="23" spans="2:19" x14ac:dyDescent="0.35">
      <c r="B23" s="419" t="s">
        <v>46</v>
      </c>
      <c r="C23" s="435"/>
      <c r="D23" s="58">
        <f>'Acqusition-NF'!D23</f>
        <v>0</v>
      </c>
      <c r="E23" s="105" t="e">
        <f>D23/D6</f>
        <v>#DIV/0!</v>
      </c>
      <c r="F23" s="55"/>
      <c r="G23" s="294" t="e">
        <f>F23/D6</f>
        <v>#DIV/0!</v>
      </c>
      <c r="H23" s="295"/>
      <c r="I23" s="106" t="e">
        <f>F23/F13</f>
        <v>#DIV/0!</v>
      </c>
      <c r="J23" s="131"/>
      <c r="K23" s="284" t="s">
        <v>75</v>
      </c>
      <c r="L23" s="285"/>
      <c r="M23" s="66">
        <f>'Acqusition-NF'!M23</f>
        <v>0.01</v>
      </c>
    </row>
    <row r="24" spans="2:19" x14ac:dyDescent="0.35">
      <c r="B24" s="132" t="s">
        <v>47</v>
      </c>
      <c r="C24" s="115"/>
      <c r="D24" s="58">
        <f>'Acqusition-NF'!D24</f>
        <v>0</v>
      </c>
      <c r="E24" s="133" t="e">
        <f>D24/D6</f>
        <v>#DIV/0!</v>
      </c>
      <c r="F24" s="55"/>
      <c r="G24" s="294" t="e">
        <f>F24/D6</f>
        <v>#DIV/0!</v>
      </c>
      <c r="H24" s="295"/>
      <c r="I24" s="106" t="e">
        <f>F24/F13</f>
        <v>#DIV/0!</v>
      </c>
      <c r="J24" s="131"/>
      <c r="K24" s="284" t="s">
        <v>76</v>
      </c>
      <c r="L24" s="285"/>
      <c r="M24" s="134">
        <f>'Acqusition-NF'!M24</f>
        <v>0</v>
      </c>
    </row>
    <row r="25" spans="2:19" ht="13.15" thickBot="1" x14ac:dyDescent="0.4">
      <c r="B25" s="419" t="s">
        <v>48</v>
      </c>
      <c r="C25" s="434"/>
      <c r="D25" s="58">
        <f>'Acqusition-NF'!D25</f>
        <v>0</v>
      </c>
      <c r="E25" s="133" t="e">
        <f>D25/D6</f>
        <v>#DIV/0!</v>
      </c>
      <c r="F25" s="55"/>
      <c r="G25" s="294" t="e">
        <f>F25/D6</f>
        <v>#DIV/0!</v>
      </c>
      <c r="H25" s="295"/>
      <c r="I25" s="106" t="e">
        <f>D25/D13</f>
        <v>#DIV/0!</v>
      </c>
      <c r="J25" s="131"/>
      <c r="K25" s="304" t="s">
        <v>23</v>
      </c>
      <c r="L25" s="305"/>
      <c r="M25" s="134">
        <f>'Acqusition-NF'!M25</f>
        <v>0</v>
      </c>
    </row>
    <row r="26" spans="2:19" ht="13.15" thickBot="1" x14ac:dyDescent="0.4">
      <c r="B26" s="135" t="s">
        <v>80</v>
      </c>
      <c r="C26" s="252">
        <f>'Acqusition-NF'!C26</f>
        <v>0</v>
      </c>
      <c r="D26" s="75">
        <f>'Acqusition-NF'!D26</f>
        <v>0</v>
      </c>
      <c r="E26" s="105" t="e">
        <f>D26/D6</f>
        <v>#DIV/0!</v>
      </c>
      <c r="F26" s="76">
        <f>F19*C26</f>
        <v>0</v>
      </c>
      <c r="G26" s="294" t="e">
        <f>F26/D6</f>
        <v>#DIV/0!</v>
      </c>
      <c r="H26" s="295"/>
      <c r="I26" s="106" t="e">
        <f>F26/F13</f>
        <v>#DIV/0!</v>
      </c>
      <c r="J26" s="131"/>
      <c r="K26" s="427" t="s">
        <v>78</v>
      </c>
      <c r="L26" s="428"/>
      <c r="M26" s="123">
        <f>'Acqusition-NF'!M26</f>
        <v>0</v>
      </c>
    </row>
    <row r="27" spans="2:19" ht="13.15" thickBot="1" x14ac:dyDescent="0.4">
      <c r="B27" s="419" t="s">
        <v>49</v>
      </c>
      <c r="C27" s="420"/>
      <c r="D27" s="58">
        <f>'Acqusition-NF'!D27</f>
        <v>0</v>
      </c>
      <c r="E27" s="105" t="e">
        <f>D27/D6</f>
        <v>#DIV/0!</v>
      </c>
      <c r="F27" s="55"/>
      <c r="G27" s="294" t="e">
        <f>F27/D6</f>
        <v>#DIV/0!</v>
      </c>
      <c r="H27" s="295"/>
      <c r="I27" s="106" t="e">
        <f>F27/F13</f>
        <v>#DIV/0!</v>
      </c>
      <c r="J27" s="131"/>
      <c r="K27" s="136" t="s">
        <v>77</v>
      </c>
      <c r="L27" s="137"/>
      <c r="M27" s="138">
        <f>M22+M24+M25+M26</f>
        <v>0</v>
      </c>
    </row>
    <row r="28" spans="2:19" ht="13.15" thickBot="1" x14ac:dyDescent="0.4">
      <c r="B28" s="419" t="s">
        <v>50</v>
      </c>
      <c r="C28" s="435"/>
      <c r="D28" s="58">
        <f>'Acqusition-NF'!D28</f>
        <v>0</v>
      </c>
      <c r="E28" s="105" t="e">
        <f>D28/D6</f>
        <v>#DIV/0!</v>
      </c>
      <c r="F28" s="55"/>
      <c r="G28" s="294" t="e">
        <f>F28/D6</f>
        <v>#DIV/0!</v>
      </c>
      <c r="H28" s="295"/>
      <c r="I28" s="106" t="e">
        <f>F28/F13</f>
        <v>#DIV/0!</v>
      </c>
      <c r="J28" s="131"/>
      <c r="K28" s="136"/>
      <c r="L28" s="139"/>
      <c r="M28" s="140"/>
    </row>
    <row r="29" spans="2:19" ht="13.15" thickBot="1" x14ac:dyDescent="0.4">
      <c r="B29" s="419" t="s">
        <v>51</v>
      </c>
      <c r="C29" s="435"/>
      <c r="D29" s="58">
        <f>'Acqusition-NF'!D29</f>
        <v>0</v>
      </c>
      <c r="E29" s="105" t="e">
        <f>D29/D6</f>
        <v>#DIV/0!</v>
      </c>
      <c r="F29" s="55"/>
      <c r="G29" s="294" t="e">
        <f>F29/D6</f>
        <v>#DIV/0!</v>
      </c>
      <c r="H29" s="295"/>
      <c r="I29" s="106" t="e">
        <f>F29/F13</f>
        <v>#DIV/0!</v>
      </c>
      <c r="J29" s="131"/>
      <c r="K29" s="121" t="s">
        <v>79</v>
      </c>
      <c r="L29" s="122"/>
      <c r="M29" s="141">
        <f>M27+M15-M32</f>
        <v>0</v>
      </c>
    </row>
    <row r="30" spans="2:19" ht="13.15" thickBot="1" x14ac:dyDescent="0.4">
      <c r="B30" s="407" t="s">
        <v>52</v>
      </c>
      <c r="C30" s="416"/>
      <c r="D30" s="70">
        <f>'Acqusition-NF'!D30</f>
        <v>0</v>
      </c>
      <c r="E30" s="109" t="e">
        <f>D30/D6</f>
        <v>#DIV/0!</v>
      </c>
      <c r="F30" s="56"/>
      <c r="G30" s="345" t="e">
        <f>F30/D6</f>
        <v>#DIV/0!</v>
      </c>
      <c r="H30" s="346"/>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450" t="e">
        <f>F31/D6</f>
        <v>#DIV/0!</v>
      </c>
      <c r="H31" s="451"/>
      <c r="I31" s="120" t="e">
        <f>F31/F13</f>
        <v>#DIV/0!</v>
      </c>
      <c r="J31" s="100"/>
      <c r="K31" s="306" t="s">
        <v>110</v>
      </c>
      <c r="L31" s="290"/>
      <c r="M31" s="423"/>
      <c r="S31" s="10"/>
    </row>
    <row r="32" spans="2:19" ht="13.05" customHeight="1" x14ac:dyDescent="0.35">
      <c r="B32" s="332" t="s">
        <v>55</v>
      </c>
      <c r="C32" s="333"/>
      <c r="D32" s="437">
        <f>'Acqusition-NF'!D32</f>
        <v>0</v>
      </c>
      <c r="E32" s="147"/>
      <c r="F32" s="439">
        <f>F19-F31</f>
        <v>0</v>
      </c>
      <c r="G32" s="89"/>
      <c r="H32" s="89"/>
      <c r="I32" s="89"/>
      <c r="J32" s="89"/>
      <c r="K32" s="101" t="s">
        <v>74</v>
      </c>
      <c r="L32" s="148"/>
      <c r="M32" s="103">
        <f>'Acqusition-NF'!M32</f>
        <v>0</v>
      </c>
      <c r="S32" s="10"/>
    </row>
    <row r="33" spans="2:19" ht="13.5" customHeight="1" thickBot="1" x14ac:dyDescent="0.4">
      <c r="B33" s="334"/>
      <c r="C33" s="335"/>
      <c r="D33" s="438"/>
      <c r="E33" s="149"/>
      <c r="F33" s="440"/>
      <c r="G33" s="150"/>
      <c r="H33" s="150"/>
      <c r="I33" s="150"/>
      <c r="J33" s="150"/>
      <c r="K33" s="107" t="s">
        <v>100</v>
      </c>
      <c r="L33" s="108"/>
      <c r="M33" s="134">
        <f>'Acqusition-NF'!M33</f>
        <v>0</v>
      </c>
      <c r="S33" s="10"/>
    </row>
    <row r="34" spans="2:19" ht="13.15" thickBot="1" x14ac:dyDescent="0.4">
      <c r="B34" s="356" t="s">
        <v>53</v>
      </c>
      <c r="C34" s="357"/>
      <c r="D34" s="151">
        <f>'Acqusition-NF'!D34</f>
        <v>0</v>
      </c>
      <c r="E34" s="226"/>
      <c r="F34" s="142">
        <f>D34</f>
        <v>0</v>
      </c>
      <c r="G34" s="150"/>
      <c r="H34" s="150"/>
      <c r="I34" s="150"/>
      <c r="J34" s="150"/>
      <c r="K34" s="258" t="s">
        <v>106</v>
      </c>
      <c r="L34" s="441"/>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09" t="s">
        <v>83</v>
      </c>
      <c r="C36" s="442"/>
      <c r="D36" s="228">
        <f>'Acqusition-NF'!D36</f>
        <v>0</v>
      </c>
      <c r="E36" s="90"/>
      <c r="F36" s="161">
        <f>M19</f>
        <v>0</v>
      </c>
      <c r="G36" s="162"/>
      <c r="H36" s="150"/>
      <c r="I36" s="150"/>
      <c r="J36" s="150"/>
      <c r="K36" s="143"/>
      <c r="L36" s="143"/>
      <c r="M36" s="143"/>
      <c r="S36" s="10"/>
    </row>
    <row r="37" spans="2:19" ht="15" customHeight="1" thickBot="1" x14ac:dyDescent="0.45">
      <c r="B37" s="288" t="s">
        <v>70</v>
      </c>
      <c r="C37" s="436"/>
      <c r="D37" s="228">
        <f>'Acqusition-NF'!D37</f>
        <v>0</v>
      </c>
      <c r="E37" s="90"/>
      <c r="F37" s="163">
        <f>M35</f>
        <v>0</v>
      </c>
      <c r="G37" s="162"/>
      <c r="H37" s="363" t="s">
        <v>40</v>
      </c>
      <c r="I37" s="364"/>
      <c r="J37" s="364"/>
      <c r="K37" s="364"/>
      <c r="L37" s="363" t="s">
        <v>41</v>
      </c>
      <c r="M37" s="365"/>
      <c r="S37" s="10"/>
    </row>
    <row r="38" spans="2:19" ht="12.75" customHeight="1" x14ac:dyDescent="0.35">
      <c r="B38" s="309" t="s">
        <v>69</v>
      </c>
      <c r="C38" s="442"/>
      <c r="D38" s="228">
        <f>'Acqusition-NF'!D38</f>
        <v>0</v>
      </c>
      <c r="E38" s="90"/>
      <c r="F38" s="161">
        <f>(F35-F36-F37)</f>
        <v>0</v>
      </c>
      <c r="G38" s="164"/>
      <c r="H38" s="431"/>
      <c r="I38" s="443"/>
      <c r="J38" s="443"/>
      <c r="K38" s="444"/>
      <c r="L38" s="431"/>
      <c r="M38" s="432"/>
    </row>
    <row r="39" spans="2:19" ht="13.8" customHeight="1" x14ac:dyDescent="0.35">
      <c r="B39" s="288" t="s">
        <v>66</v>
      </c>
      <c r="C39" s="436"/>
      <c r="D39" s="229" t="e">
        <f>'Acqusition-NF'!D39</f>
        <v>#DIV/0!</v>
      </c>
      <c r="E39" s="90"/>
      <c r="F39" s="106" t="e">
        <f>F38/M29</f>
        <v>#DIV/0!</v>
      </c>
      <c r="G39" s="162"/>
      <c r="H39" s="417"/>
      <c r="I39" s="429"/>
      <c r="J39" s="429"/>
      <c r="K39" s="430"/>
      <c r="L39" s="417"/>
      <c r="M39" s="418"/>
    </row>
    <row r="40" spans="2:19" ht="13.5" customHeight="1" x14ac:dyDescent="0.35">
      <c r="B40" s="288" t="s">
        <v>67</v>
      </c>
      <c r="C40" s="436"/>
      <c r="D40" s="230" t="e">
        <f>'Acqusition-NF'!D40</f>
        <v>#DIV/0!</v>
      </c>
      <c r="E40" s="90"/>
      <c r="F40" s="167" t="e">
        <f>F35/(F36+F37)</f>
        <v>#DIV/0!</v>
      </c>
      <c r="G40" s="168">
        <v>1</v>
      </c>
      <c r="H40" s="417"/>
      <c r="I40" s="429"/>
      <c r="J40" s="429"/>
      <c r="K40" s="430"/>
      <c r="L40" s="417"/>
      <c r="M40" s="418"/>
    </row>
    <row r="41" spans="2:19" ht="13.15" thickBot="1" x14ac:dyDescent="0.4">
      <c r="B41" s="288" t="s">
        <v>56</v>
      </c>
      <c r="C41" s="436"/>
      <c r="D41" s="229" t="e">
        <f>'Acqusition-NF'!D41</f>
        <v>#DIV/0!</v>
      </c>
      <c r="E41" s="169"/>
      <c r="F41" s="106" t="e">
        <f>F32/D7</f>
        <v>#DIV/0!</v>
      </c>
      <c r="G41" s="168">
        <v>2</v>
      </c>
      <c r="H41" s="417"/>
      <c r="I41" s="429"/>
      <c r="J41" s="429"/>
      <c r="K41" s="430"/>
      <c r="L41" s="417"/>
      <c r="M41" s="418"/>
    </row>
    <row r="42" spans="2:19" ht="12.75" customHeight="1" thickBot="1" x14ac:dyDescent="0.4">
      <c r="B42" s="288" t="s">
        <v>34</v>
      </c>
      <c r="C42" s="436"/>
      <c r="D42" s="228">
        <f>'Acqusition-NF'!D42</f>
        <v>0</v>
      </c>
      <c r="E42" s="74">
        <f>'Acqusition-NF'!E42</f>
        <v>0.3</v>
      </c>
      <c r="F42" s="155">
        <f>F38*E42</f>
        <v>0</v>
      </c>
      <c r="G42" s="171">
        <v>0.03</v>
      </c>
      <c r="H42" s="417"/>
      <c r="I42" s="429"/>
      <c r="J42" s="429"/>
      <c r="K42" s="430"/>
      <c r="L42" s="417"/>
      <c r="M42" s="418"/>
    </row>
    <row r="43" spans="2:19" x14ac:dyDescent="0.35">
      <c r="B43" s="288" t="s">
        <v>98</v>
      </c>
      <c r="C43" s="436"/>
      <c r="D43" s="228">
        <f>'Acqusition-NF'!D43</f>
        <v>0</v>
      </c>
      <c r="E43" s="89"/>
      <c r="F43" s="155">
        <f>F38-F42</f>
        <v>0</v>
      </c>
      <c r="G43" s="168"/>
      <c r="H43" s="417"/>
      <c r="I43" s="429"/>
      <c r="J43" s="429"/>
      <c r="K43" s="430"/>
      <c r="L43" s="417"/>
      <c r="M43" s="418"/>
    </row>
    <row r="44" spans="2:19" ht="13.05" customHeight="1" thickBot="1" x14ac:dyDescent="0.4">
      <c r="B44" s="286" t="s">
        <v>99</v>
      </c>
      <c r="C44" s="287"/>
      <c r="D44" s="231" t="e">
        <f>'Acqusition-NF'!D44</f>
        <v>#DIV/0!</v>
      </c>
      <c r="E44" s="176"/>
      <c r="F44" s="175" t="e">
        <f>F43/M29</f>
        <v>#DIV/0!</v>
      </c>
      <c r="G44" s="168"/>
      <c r="H44" s="424"/>
      <c r="I44" s="425"/>
      <c r="J44" s="425"/>
      <c r="K44" s="426"/>
      <c r="L44" s="424"/>
      <c r="M44" s="433"/>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40:C40"/>
    <mergeCell ref="B41:C41"/>
    <mergeCell ref="B29:C29"/>
    <mergeCell ref="G29:H29"/>
    <mergeCell ref="B30:C30"/>
    <mergeCell ref="G30:H30"/>
    <mergeCell ref="G31:H31"/>
    <mergeCell ref="B39:C39"/>
    <mergeCell ref="H37:K37"/>
    <mergeCell ref="E6:M6"/>
    <mergeCell ref="E7:M7"/>
    <mergeCell ref="K22:L22"/>
    <mergeCell ref="K31:M31"/>
    <mergeCell ref="B28:C28"/>
    <mergeCell ref="G28:H28"/>
    <mergeCell ref="K25:L25"/>
    <mergeCell ref="K23:L23"/>
    <mergeCell ref="K24:L24"/>
    <mergeCell ref="G23:H23"/>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H44:K44"/>
    <mergeCell ref="L40:M40"/>
    <mergeCell ref="G26:H26"/>
    <mergeCell ref="K26:L26"/>
    <mergeCell ref="H41:K41"/>
    <mergeCell ref="L38:M38"/>
    <mergeCell ref="L39:M39"/>
    <mergeCell ref="L37:M37"/>
    <mergeCell ref="L43:M43"/>
    <mergeCell ref="L44:M44"/>
    <mergeCell ref="L42:M42"/>
    <mergeCell ref="H43:K43"/>
    <mergeCell ref="B18:C18"/>
    <mergeCell ref="G18:H18"/>
    <mergeCell ref="K18:L18"/>
    <mergeCell ref="G19:H19"/>
    <mergeCell ref="L41:M41"/>
    <mergeCell ref="G20:H20"/>
    <mergeCell ref="B27:C27"/>
    <mergeCell ref="G27:H27"/>
    <mergeCell ref="G21:H21"/>
    <mergeCell ref="K21:M21"/>
    <mergeCell ref="G24:H24"/>
    <mergeCell ref="B25:C25"/>
    <mergeCell ref="G25:H25"/>
    <mergeCell ref="B22:C22"/>
    <mergeCell ref="G22:H22"/>
    <mergeCell ref="B23:C23"/>
    <mergeCell ref="K13:L13"/>
    <mergeCell ref="G16:H16"/>
    <mergeCell ref="K16:L16"/>
    <mergeCell ref="G17:H17"/>
    <mergeCell ref="K17:L17"/>
    <mergeCell ref="B10:C10"/>
    <mergeCell ref="E9:M9"/>
    <mergeCell ref="Q13:R13"/>
    <mergeCell ref="G14:H14"/>
    <mergeCell ref="B15:C15"/>
    <mergeCell ref="G15:H15"/>
    <mergeCell ref="K15:L15"/>
    <mergeCell ref="G12:H12"/>
    <mergeCell ref="K12:M12"/>
    <mergeCell ref="B13:C13"/>
    <mergeCell ref="Q14:R14"/>
    <mergeCell ref="Q15:R15"/>
    <mergeCell ref="E10:M10"/>
    <mergeCell ref="P12:R12"/>
    <mergeCell ref="B9:C9"/>
    <mergeCell ref="G13:H13"/>
    <mergeCell ref="B6:C6"/>
    <mergeCell ref="P6:T6"/>
    <mergeCell ref="B7:C7"/>
    <mergeCell ref="B8:C8"/>
    <mergeCell ref="E8:M8"/>
    <mergeCell ref="B2:M2"/>
    <mergeCell ref="P2:T2"/>
    <mergeCell ref="B4:D4"/>
    <mergeCell ref="P4:T4"/>
    <mergeCell ref="C5:D5"/>
    <mergeCell ref="P5:T5"/>
    <mergeCell ref="E4:M4"/>
    <mergeCell ref="E5:M5"/>
  </mergeCells>
  <phoneticPr fontId="21" type="noConversion"/>
  <conditionalFormatting sqref="E23">
    <cfRule type="cellIs" dxfId="125" priority="40" stopIfTrue="1" operator="between">
      <formula>0.01</formula>
      <formula>249.99</formula>
    </cfRule>
    <cfRule type="cellIs" dxfId="124" priority="41" stopIfTrue="1" operator="equal">
      <formula>250</formula>
    </cfRule>
    <cfRule type="cellIs" dxfId="123" priority="42" stopIfTrue="1" operator="greaterThan">
      <formula>250</formula>
    </cfRule>
  </conditionalFormatting>
  <conditionalFormatting sqref="E24">
    <cfRule type="cellIs" dxfId="122" priority="37" stopIfTrue="1" operator="between">
      <formula>0.01</formula>
      <formula>299.99</formula>
    </cfRule>
    <cfRule type="cellIs" dxfId="121" priority="38" stopIfTrue="1" operator="between">
      <formula>300</formula>
      <formula>600</formula>
    </cfRule>
    <cfRule type="cellIs" dxfId="120" priority="39" stopIfTrue="1" operator="greaterThan">
      <formula>600</formula>
    </cfRule>
  </conditionalFormatting>
  <conditionalFormatting sqref="E25">
    <cfRule type="cellIs" dxfId="119" priority="34" stopIfTrue="1" operator="between">
      <formula>0.01</formula>
      <formula>99.99</formula>
    </cfRule>
    <cfRule type="cellIs" dxfId="118" priority="35" stopIfTrue="1" operator="between">
      <formula>100</formula>
      <formula>250</formula>
    </cfRule>
    <cfRule type="cellIs" dxfId="117" priority="36" stopIfTrue="1" operator="greaterThan">
      <formula>250</formula>
    </cfRule>
  </conditionalFormatting>
  <conditionalFormatting sqref="E29">
    <cfRule type="cellIs" dxfId="116" priority="31" stopIfTrue="1" operator="between">
      <formula>0.01</formula>
      <formula>199.99</formula>
    </cfRule>
    <cfRule type="cellIs" dxfId="115" priority="32" stopIfTrue="1" operator="between">
      <formula>200</formula>
      <formula>400</formula>
    </cfRule>
    <cfRule type="cellIs" dxfId="114" priority="33" stopIfTrue="1" operator="greaterThan">
      <formula>400</formula>
    </cfRule>
  </conditionalFormatting>
  <conditionalFormatting sqref="E30">
    <cfRule type="cellIs" dxfId="113" priority="28" stopIfTrue="1" operator="between">
      <formula>0.01</formula>
      <formula>699.99</formula>
    </cfRule>
    <cfRule type="cellIs" dxfId="112" priority="29" stopIfTrue="1" operator="between">
      <formula>700</formula>
      <formula>1000</formula>
    </cfRule>
    <cfRule type="cellIs" dxfId="111" priority="30" stopIfTrue="1" operator="greaterThan">
      <formula>1000</formula>
    </cfRule>
  </conditionalFormatting>
  <conditionalFormatting sqref="E27">
    <cfRule type="cellIs" dxfId="110" priority="25" stopIfTrue="1" operator="between">
      <formula>0.01</formula>
      <formula>99.99</formula>
    </cfRule>
    <cfRule type="cellIs" dxfId="109" priority="26" stopIfTrue="1" operator="equal">
      <formula>100</formula>
    </cfRule>
    <cfRule type="cellIs" dxfId="108" priority="27" stopIfTrue="1" operator="greaterThan">
      <formula>100</formula>
    </cfRule>
  </conditionalFormatting>
  <conditionalFormatting sqref="E23">
    <cfRule type="cellIs" dxfId="107" priority="22" stopIfTrue="1" operator="between">
      <formula>1</formula>
      <formula>249</formula>
    </cfRule>
    <cfRule type="cellIs" dxfId="106" priority="23" stopIfTrue="1" operator="greaterThan">
      <formula>250</formula>
    </cfRule>
    <cfRule type="cellIs" dxfId="105" priority="24" stopIfTrue="1" operator="equal">
      <formula>250</formula>
    </cfRule>
  </conditionalFormatting>
  <conditionalFormatting sqref="E24">
    <cfRule type="cellIs" dxfId="104" priority="19" stopIfTrue="1" operator="between">
      <formula>0.01</formula>
      <formula>299</formula>
    </cfRule>
    <cfRule type="cellIs" dxfId="103" priority="20" stopIfTrue="1" operator="between">
      <formula>300</formula>
      <formula>600</formula>
    </cfRule>
    <cfRule type="cellIs" dxfId="102" priority="21" stopIfTrue="1" operator="greaterThan">
      <formula>600</formula>
    </cfRule>
  </conditionalFormatting>
  <conditionalFormatting sqref="E25">
    <cfRule type="cellIs" dxfId="101" priority="16" stopIfTrue="1" operator="between">
      <formula>100</formula>
      <formula>250</formula>
    </cfRule>
    <cfRule type="cellIs" dxfId="100" priority="17" stopIfTrue="1" operator="between">
      <formula>0.01</formula>
      <formula>99.99</formula>
    </cfRule>
    <cfRule type="cellIs" dxfId="99" priority="18" stopIfTrue="1" operator="greaterThan">
      <formula>250</formula>
    </cfRule>
  </conditionalFormatting>
  <conditionalFormatting sqref="E27">
    <cfRule type="cellIs" dxfId="98" priority="13" stopIfTrue="1" operator="between">
      <formula>0.01</formula>
      <formula>99.99</formula>
    </cfRule>
    <cfRule type="cellIs" dxfId="97" priority="14" stopIfTrue="1" operator="equal">
      <formula>100</formula>
    </cfRule>
    <cfRule type="cellIs" dxfId="96" priority="15" stopIfTrue="1" operator="greaterThan">
      <formula>100</formula>
    </cfRule>
  </conditionalFormatting>
  <conditionalFormatting sqref="E29">
    <cfRule type="cellIs" dxfId="95" priority="10" stopIfTrue="1" operator="between">
      <formula>0.01</formula>
      <formula>199.99</formula>
    </cfRule>
    <cfRule type="cellIs" dxfId="94" priority="11" stopIfTrue="1" operator="between">
      <formula>200</formula>
      <formula>400</formula>
    </cfRule>
    <cfRule type="cellIs" dxfId="93" priority="12" stopIfTrue="1" operator="greaterThan">
      <formula>400</formula>
    </cfRule>
  </conditionalFormatting>
  <conditionalFormatting sqref="E30">
    <cfRule type="cellIs" dxfId="92" priority="7" stopIfTrue="1" operator="between">
      <formula>700</formula>
      <formula>1000</formula>
    </cfRule>
    <cfRule type="cellIs" dxfId="91" priority="8" stopIfTrue="1" operator="between">
      <formula>0.01</formula>
      <formula>699.99</formula>
    </cfRule>
    <cfRule type="cellIs" dxfId="90" priority="9" stopIfTrue="1" operator="greaterThan">
      <formula>1000</formula>
    </cfRule>
  </conditionalFormatting>
  <conditionalFormatting sqref="E23">
    <cfRule type="cellIs" dxfId="89" priority="4" stopIfTrue="1" operator="between">
      <formula>0.01</formula>
      <formula>249.99</formula>
    </cfRule>
    <cfRule type="cellIs" dxfId="88" priority="5" stopIfTrue="1" operator="equal">
      <formula>250</formula>
    </cfRule>
    <cfRule type="cellIs" dxfId="87" priority="6" stopIfTrue="1" operator="greaterThan">
      <formula>250</formula>
    </cfRule>
  </conditionalFormatting>
  <conditionalFormatting sqref="E23">
    <cfRule type="cellIs" dxfId="86" priority="1" stopIfTrue="1" operator="between">
      <formula>1</formula>
      <formula>249</formula>
    </cfRule>
    <cfRule type="cellIs" dxfId="85" priority="2" stopIfTrue="1" operator="greaterThan">
      <formula>250</formula>
    </cfRule>
    <cfRule type="cellIs" dxfId="84"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301" t="s">
        <v>6</v>
      </c>
      <c r="C2" s="302"/>
      <c r="D2" s="302"/>
      <c r="E2" s="302"/>
      <c r="F2" s="302"/>
      <c r="G2" s="302"/>
      <c r="H2" s="302"/>
      <c r="I2" s="302"/>
      <c r="J2" s="302"/>
      <c r="K2" s="302"/>
      <c r="L2" s="302"/>
      <c r="M2" s="303"/>
      <c r="P2" s="366" t="s">
        <v>27</v>
      </c>
      <c r="Q2" s="367"/>
      <c r="R2" s="367"/>
      <c r="S2" s="367"/>
      <c r="T2" s="368"/>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306" t="s">
        <v>92</v>
      </c>
      <c r="C4" s="290"/>
      <c r="D4" s="291"/>
      <c r="E4" s="94" t="s">
        <v>111</v>
      </c>
      <c r="F4" s="234"/>
      <c r="G4" s="179"/>
      <c r="H4" s="180"/>
      <c r="I4" s="180"/>
      <c r="J4" s="180"/>
      <c r="K4" s="181"/>
      <c r="L4" s="181"/>
      <c r="M4" s="182"/>
      <c r="P4" s="372" t="s">
        <v>10</v>
      </c>
      <c r="Q4" s="373"/>
      <c r="R4" s="373"/>
      <c r="S4" s="373"/>
      <c r="T4" s="374"/>
      <c r="U4" s="6"/>
    </row>
    <row r="5" spans="2:21" ht="15" customHeight="1" thickBot="1" x14ac:dyDescent="0.45">
      <c r="B5" s="183" t="s">
        <v>59</v>
      </c>
      <c r="C5" s="322"/>
      <c r="D5" s="323"/>
      <c r="E5" s="184"/>
      <c r="F5" s="185"/>
      <c r="G5" s="185"/>
      <c r="H5" s="185"/>
      <c r="I5" s="186"/>
      <c r="J5" s="89"/>
      <c r="K5" s="306" t="s">
        <v>94</v>
      </c>
      <c r="L5" s="290"/>
      <c r="M5" s="291"/>
      <c r="P5" s="372" t="s">
        <v>1</v>
      </c>
      <c r="Q5" s="373"/>
      <c r="R5" s="373"/>
      <c r="S5" s="373"/>
      <c r="T5" s="374"/>
      <c r="U5" s="6"/>
    </row>
    <row r="6" spans="2:21" ht="12.75" customHeight="1" x14ac:dyDescent="0.4">
      <c r="B6" s="258" t="s">
        <v>57</v>
      </c>
      <c r="C6" s="315"/>
      <c r="D6" s="32"/>
      <c r="E6" s="324" t="s">
        <v>15</v>
      </c>
      <c r="F6" s="325"/>
      <c r="G6" s="325"/>
      <c r="H6" s="326"/>
      <c r="I6" s="352" t="s">
        <v>13</v>
      </c>
      <c r="J6" s="89"/>
      <c r="K6" s="187" t="s">
        <v>93</v>
      </c>
      <c r="L6" s="188"/>
      <c r="M6" s="33"/>
      <c r="P6" s="375" t="s">
        <v>25</v>
      </c>
      <c r="Q6" s="376"/>
      <c r="R6" s="376"/>
      <c r="S6" s="376"/>
      <c r="T6" s="377"/>
      <c r="U6" s="28"/>
    </row>
    <row r="7" spans="2:21" ht="13.5" customHeight="1" thickBot="1" x14ac:dyDescent="0.45">
      <c r="B7" s="258" t="s">
        <v>58</v>
      </c>
      <c r="C7" s="259"/>
      <c r="D7" s="34"/>
      <c r="E7" s="327"/>
      <c r="F7" s="328"/>
      <c r="G7" s="328"/>
      <c r="H7" s="329"/>
      <c r="I7" s="353"/>
      <c r="J7" s="89"/>
      <c r="K7" s="189" t="s">
        <v>96</v>
      </c>
      <c r="L7" s="190"/>
      <c r="M7" s="223">
        <f>D13</f>
        <v>0</v>
      </c>
      <c r="P7" s="20" t="s">
        <v>26</v>
      </c>
      <c r="Q7" s="21"/>
      <c r="R7" s="21"/>
      <c r="S7" s="21"/>
      <c r="T7" s="22"/>
      <c r="U7" s="28"/>
    </row>
    <row r="8" spans="2:21" ht="13.15" thickBot="1" x14ac:dyDescent="0.4">
      <c r="B8" s="258" t="s">
        <v>81</v>
      </c>
      <c r="C8" s="259"/>
      <c r="D8" s="191" t="e">
        <f>D7/D6</f>
        <v>#DIV/0!</v>
      </c>
      <c r="E8" s="330" t="s">
        <v>11</v>
      </c>
      <c r="F8" s="331"/>
      <c r="G8" s="354"/>
      <c r="H8" s="355"/>
      <c r="I8" s="65" t="e">
        <f>G8/G10</f>
        <v>#DIV/0!</v>
      </c>
      <c r="J8" s="89"/>
      <c r="K8" s="136" t="s">
        <v>95</v>
      </c>
      <c r="L8" s="139"/>
      <c r="M8" s="192">
        <f>M6-M7</f>
        <v>0</v>
      </c>
    </row>
    <row r="9" spans="2:21" ht="13.15" thickBot="1" x14ac:dyDescent="0.4">
      <c r="B9" s="258" t="s">
        <v>62</v>
      </c>
      <c r="C9" s="259"/>
      <c r="D9" s="35"/>
      <c r="E9" s="358" t="s">
        <v>12</v>
      </c>
      <c r="F9" s="359"/>
      <c r="G9" s="338"/>
      <c r="H9" s="339"/>
      <c r="I9" s="66" t="e">
        <f>G9/G10</f>
        <v>#DIV/0!</v>
      </c>
      <c r="J9" s="193"/>
      <c r="K9" s="194"/>
      <c r="L9" s="195"/>
      <c r="M9" s="90"/>
    </row>
    <row r="10" spans="2:21" ht="13.15" thickBot="1" x14ac:dyDescent="0.4">
      <c r="B10" s="350" t="s">
        <v>68</v>
      </c>
      <c r="C10" s="351"/>
      <c r="D10" s="196" t="e">
        <f>D7/D9</f>
        <v>#DIV/0!</v>
      </c>
      <c r="E10" s="316" t="s">
        <v>14</v>
      </c>
      <c r="F10" s="317"/>
      <c r="G10" s="318"/>
      <c r="H10" s="319"/>
      <c r="I10" s="197" t="s">
        <v>16</v>
      </c>
      <c r="J10" s="89"/>
      <c r="K10" s="89"/>
      <c r="L10" s="89"/>
      <c r="M10" s="90"/>
      <c r="P10" s="378" t="s">
        <v>32</v>
      </c>
      <c r="Q10" s="379"/>
      <c r="R10" s="379"/>
      <c r="S10" s="379"/>
      <c r="T10" s="380"/>
    </row>
    <row r="11" spans="2:21" ht="5.25" customHeight="1" thickBot="1" x14ac:dyDescent="0.4">
      <c r="B11" s="198"/>
      <c r="C11" s="199"/>
      <c r="D11" s="89"/>
      <c r="E11" s="88"/>
      <c r="F11" s="89"/>
      <c r="G11" s="89"/>
      <c r="H11" s="222"/>
      <c r="I11" s="89"/>
      <c r="J11" s="89"/>
      <c r="K11" s="89"/>
      <c r="L11" s="89"/>
      <c r="M11" s="90"/>
      <c r="P11" s="381"/>
      <c r="Q11" s="382"/>
      <c r="R11" s="382"/>
      <c r="S11" s="382"/>
      <c r="T11" s="383"/>
    </row>
    <row r="12" spans="2:21" ht="13.9" thickBot="1" x14ac:dyDescent="0.4">
      <c r="B12" s="91" t="s">
        <v>64</v>
      </c>
      <c r="C12" s="92"/>
      <c r="D12" s="95" t="s">
        <v>21</v>
      </c>
      <c r="E12" s="94" t="s">
        <v>61</v>
      </c>
      <c r="F12" s="95" t="s">
        <v>97</v>
      </c>
      <c r="G12" s="290" t="s">
        <v>61</v>
      </c>
      <c r="H12" s="291"/>
      <c r="I12" s="94" t="s">
        <v>104</v>
      </c>
      <c r="J12" s="97"/>
      <c r="K12" s="306" t="s">
        <v>101</v>
      </c>
      <c r="L12" s="290"/>
      <c r="M12" s="291"/>
      <c r="P12" s="266" t="s">
        <v>107</v>
      </c>
      <c r="Q12" s="267"/>
      <c r="R12" s="29" t="s">
        <v>29</v>
      </c>
      <c r="S12" s="30" t="s">
        <v>108</v>
      </c>
      <c r="T12" s="31" t="s">
        <v>28</v>
      </c>
    </row>
    <row r="13" spans="2:21" ht="13.15" thickBot="1" x14ac:dyDescent="0.4">
      <c r="B13" s="254" t="s">
        <v>105</v>
      </c>
      <c r="C13" s="255"/>
      <c r="D13" s="37"/>
      <c r="E13" s="130" t="e">
        <f>D13/D6</f>
        <v>#DIV/0!</v>
      </c>
      <c r="F13" s="38"/>
      <c r="G13" s="256" t="e">
        <f>F13/D6</f>
        <v>#DIV/0!</v>
      </c>
      <c r="H13" s="257"/>
      <c r="I13" s="200" t="e">
        <f>D13/D13</f>
        <v>#DIV/0!</v>
      </c>
      <c r="J13" s="100"/>
      <c r="K13" s="452" t="s">
        <v>58</v>
      </c>
      <c r="L13" s="453"/>
      <c r="M13" s="103">
        <f>D7</f>
        <v>0</v>
      </c>
      <c r="P13" s="268" t="s">
        <v>45</v>
      </c>
      <c r="Q13" s="269"/>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276" t="e">
        <f>F14/D6</f>
        <v>#DIV/0!</v>
      </c>
      <c r="H14" s="277"/>
      <c r="I14" s="202" t="e">
        <f>D14/D13</f>
        <v>#DIV/0!</v>
      </c>
      <c r="J14" s="100"/>
      <c r="K14" s="107" t="s">
        <v>42</v>
      </c>
      <c r="L14" s="108"/>
      <c r="M14" s="48"/>
      <c r="P14" s="262" t="s">
        <v>46</v>
      </c>
      <c r="Q14" s="263"/>
      <c r="R14" s="12" t="e">
        <f t="shared" si="0"/>
        <v>#DIV/0!</v>
      </c>
      <c r="S14" s="8" t="e">
        <f t="shared" si="1"/>
        <v>#DIV/0!</v>
      </c>
      <c r="T14" s="4" t="s">
        <v>84</v>
      </c>
    </row>
    <row r="15" spans="2:21" ht="13.15" thickBot="1" x14ac:dyDescent="0.4">
      <c r="B15" s="296" t="s">
        <v>112</v>
      </c>
      <c r="C15" s="349"/>
      <c r="D15" s="41"/>
      <c r="E15" s="109" t="e">
        <f>D15/D6</f>
        <v>#DIV/0!</v>
      </c>
      <c r="F15" s="42"/>
      <c r="G15" s="343" t="e">
        <f>F15/D6</f>
        <v>#DIV/0!</v>
      </c>
      <c r="H15" s="344"/>
      <c r="I15" s="203" t="e">
        <f>D15/D13</f>
        <v>#DIV/0!</v>
      </c>
      <c r="J15" s="100"/>
      <c r="K15" s="454" t="s">
        <v>60</v>
      </c>
      <c r="L15" s="455"/>
      <c r="M15" s="134">
        <f>M13-M14</f>
        <v>0</v>
      </c>
      <c r="P15" s="262" t="s">
        <v>47</v>
      </c>
      <c r="Q15" s="263"/>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14" t="e">
        <f>F16/D6</f>
        <v>#DIV/0!</v>
      </c>
      <c r="H16" s="415"/>
      <c r="I16" s="200" t="e">
        <f>D16/D13</f>
        <v>#DIV/0!</v>
      </c>
      <c r="J16" s="100"/>
      <c r="K16" s="284"/>
      <c r="L16" s="285"/>
      <c r="M16" s="134"/>
      <c r="P16" s="262" t="s">
        <v>48</v>
      </c>
      <c r="Q16" s="263"/>
      <c r="R16" s="12" t="e">
        <f t="shared" si="0"/>
        <v>#DIV/0!</v>
      </c>
      <c r="S16" s="8" t="e">
        <f t="shared" si="1"/>
        <v>#DIV/0!</v>
      </c>
      <c r="T16" s="4" t="s">
        <v>85</v>
      </c>
    </row>
    <row r="17" spans="2:20" x14ac:dyDescent="0.35">
      <c r="B17" s="206" t="s">
        <v>44</v>
      </c>
      <c r="C17" s="207"/>
      <c r="D17" s="36"/>
      <c r="E17" s="105" t="e">
        <f>D17/D6</f>
        <v>#DIV/0!</v>
      </c>
      <c r="F17" s="39"/>
      <c r="G17" s="276" t="e">
        <f>F17/D6</f>
        <v>#DIV/0!</v>
      </c>
      <c r="H17" s="277"/>
      <c r="I17" s="202" t="e">
        <f>D17/D13</f>
        <v>#DIV/0!</v>
      </c>
      <c r="J17" s="100"/>
      <c r="K17" s="258" t="s">
        <v>114</v>
      </c>
      <c r="L17" s="386"/>
      <c r="M17" s="48"/>
      <c r="P17" s="262" t="s">
        <v>72</v>
      </c>
      <c r="Q17" s="263"/>
      <c r="R17" s="12" t="e">
        <f t="shared" si="0"/>
        <v>#DIV/0!</v>
      </c>
      <c r="S17" s="8" t="e">
        <f t="shared" si="1"/>
        <v>#DIV/0!</v>
      </c>
      <c r="T17" s="4" t="s">
        <v>87</v>
      </c>
    </row>
    <row r="18" spans="2:20" ht="13.15" thickBot="1" x14ac:dyDescent="0.4">
      <c r="B18" s="296" t="s">
        <v>43</v>
      </c>
      <c r="C18" s="297"/>
      <c r="D18" s="41"/>
      <c r="E18" s="109" t="e">
        <f>D18/D6</f>
        <v>#DIV/0!</v>
      </c>
      <c r="F18" s="42"/>
      <c r="G18" s="343" t="e">
        <f>F18/D6</f>
        <v>#DIV/0!</v>
      </c>
      <c r="H18" s="344"/>
      <c r="I18" s="203" t="e">
        <f>D18/D13</f>
        <v>#DIV/0!</v>
      </c>
      <c r="J18" s="100"/>
      <c r="K18" s="304"/>
      <c r="L18" s="305"/>
      <c r="M18" s="64"/>
      <c r="P18" s="262" t="s">
        <v>49</v>
      </c>
      <c r="Q18" s="263"/>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47" t="e">
        <f>F19/D6</f>
        <v>#DIV/0!</v>
      </c>
      <c r="H19" s="348"/>
      <c r="I19" s="208" t="e">
        <f>D19/D13</f>
        <v>#DIV/0!</v>
      </c>
      <c r="J19" s="100"/>
      <c r="K19" s="121" t="s">
        <v>71</v>
      </c>
      <c r="L19" s="122"/>
      <c r="M19" s="123">
        <f>M17*12</f>
        <v>0</v>
      </c>
      <c r="P19" s="278" t="s">
        <v>50</v>
      </c>
      <c r="Q19" s="279"/>
      <c r="R19" s="270" t="e">
        <f t="shared" si="0"/>
        <v>#DIV/0!</v>
      </c>
      <c r="S19" s="272" t="e">
        <f t="shared" si="1"/>
        <v>#DIV/0!</v>
      </c>
      <c r="T19" s="260" t="s">
        <v>89</v>
      </c>
    </row>
    <row r="20" spans="2:20" ht="4.8" customHeight="1" thickBot="1" x14ac:dyDescent="0.4">
      <c r="B20" s="209"/>
      <c r="C20" s="89"/>
      <c r="D20" s="210"/>
      <c r="E20" s="126"/>
      <c r="F20" s="127"/>
      <c r="G20" s="314"/>
      <c r="H20" s="314"/>
      <c r="I20" s="89"/>
      <c r="J20" s="89"/>
      <c r="K20" s="89"/>
      <c r="L20" s="89"/>
      <c r="M20" s="90"/>
      <c r="P20" s="280"/>
      <c r="Q20" s="281"/>
      <c r="R20" s="271"/>
      <c r="S20" s="273"/>
      <c r="T20" s="261"/>
    </row>
    <row r="21" spans="2:20" ht="14.25" thickBot="1" x14ac:dyDescent="0.45">
      <c r="B21" s="128" t="s">
        <v>65</v>
      </c>
      <c r="C21" s="129"/>
      <c r="D21" s="95" t="s">
        <v>21</v>
      </c>
      <c r="E21" s="94" t="s">
        <v>61</v>
      </c>
      <c r="F21" s="95" t="s">
        <v>97</v>
      </c>
      <c r="G21" s="290" t="s">
        <v>61</v>
      </c>
      <c r="H21" s="291"/>
      <c r="I21" s="94" t="s">
        <v>103</v>
      </c>
      <c r="J21" s="97"/>
      <c r="K21" s="306" t="s">
        <v>102</v>
      </c>
      <c r="L21" s="290"/>
      <c r="M21" s="291"/>
      <c r="N21" s="1"/>
      <c r="O21" s="1"/>
      <c r="P21" s="262" t="s">
        <v>51</v>
      </c>
      <c r="Q21" s="263"/>
      <c r="R21" s="13" t="e">
        <f>E29</f>
        <v>#DIV/0!</v>
      </c>
      <c r="S21" s="14" t="e">
        <f>G29</f>
        <v>#DIV/0!</v>
      </c>
      <c r="T21" s="4" t="s">
        <v>90</v>
      </c>
    </row>
    <row r="22" spans="2:20" ht="13.15" thickBot="1" x14ac:dyDescent="0.4">
      <c r="B22" s="254" t="s">
        <v>45</v>
      </c>
      <c r="C22" s="300"/>
      <c r="D22" s="37"/>
      <c r="E22" s="130" t="e">
        <f>D22/D6</f>
        <v>#DIV/0!</v>
      </c>
      <c r="F22" s="38"/>
      <c r="G22" s="282" t="e">
        <f>F22/D6</f>
        <v>#DIV/0!</v>
      </c>
      <c r="H22" s="283"/>
      <c r="I22" s="200" t="e">
        <f>D22/D13</f>
        <v>#DIV/0!</v>
      </c>
      <c r="J22" s="131"/>
      <c r="K22" s="211" t="s">
        <v>17</v>
      </c>
      <c r="L22" s="45">
        <v>0.03</v>
      </c>
      <c r="M22" s="103">
        <f>L22*M13</f>
        <v>0</v>
      </c>
      <c r="P22" s="264" t="s">
        <v>52</v>
      </c>
      <c r="Q22" s="265"/>
      <c r="R22" s="237" t="e">
        <f>E30</f>
        <v>#DIV/0!</v>
      </c>
      <c r="S22" s="238" t="e">
        <f>G30</f>
        <v>#DIV/0!</v>
      </c>
      <c r="T22" s="239" t="s">
        <v>91</v>
      </c>
    </row>
    <row r="23" spans="2:20" x14ac:dyDescent="0.35">
      <c r="B23" s="284" t="s">
        <v>46</v>
      </c>
      <c r="C23" s="298"/>
      <c r="D23" s="36"/>
      <c r="E23" s="105" t="e">
        <f>D23/D6</f>
        <v>#DIV/0!</v>
      </c>
      <c r="F23" s="39"/>
      <c r="G23" s="294" t="e">
        <f>F23/D6</f>
        <v>#DIV/0!</v>
      </c>
      <c r="H23" s="295"/>
      <c r="I23" s="202" t="e">
        <f>D23/D13</f>
        <v>#DIV/0!</v>
      </c>
      <c r="J23" s="131"/>
      <c r="K23" s="113" t="s">
        <v>75</v>
      </c>
      <c r="L23" s="212"/>
      <c r="M23" s="46">
        <v>0</v>
      </c>
      <c r="P23" s="389" t="s">
        <v>53</v>
      </c>
      <c r="Q23" s="389"/>
      <c r="R23" s="240">
        <f>D34</f>
        <v>0</v>
      </c>
      <c r="S23" s="241">
        <f>F34</f>
        <v>0</v>
      </c>
      <c r="T23" s="242" t="s">
        <v>8</v>
      </c>
    </row>
    <row r="24" spans="2:20" ht="13.15" thickBot="1" x14ac:dyDescent="0.4">
      <c r="B24" s="213" t="s">
        <v>47</v>
      </c>
      <c r="C24" s="207"/>
      <c r="D24" s="36"/>
      <c r="E24" s="133" t="e">
        <f>D24/D6</f>
        <v>#DIV/0!</v>
      </c>
      <c r="F24" s="39"/>
      <c r="G24" s="294" t="e">
        <f>F24/D6</f>
        <v>#DIV/0!</v>
      </c>
      <c r="H24" s="295"/>
      <c r="I24" s="202" t="e">
        <f>D24/D13</f>
        <v>#DIV/0!</v>
      </c>
      <c r="J24" s="131"/>
      <c r="K24" s="214" t="s">
        <v>76</v>
      </c>
      <c r="L24" s="172"/>
      <c r="M24" s="134">
        <f>M23*M16</f>
        <v>0</v>
      </c>
    </row>
    <row r="25" spans="2:20" ht="13.15" thickBot="1" x14ac:dyDescent="0.4">
      <c r="B25" s="284" t="s">
        <v>48</v>
      </c>
      <c r="C25" s="299"/>
      <c r="D25" s="36"/>
      <c r="E25" s="133" t="e">
        <f>D25/D6</f>
        <v>#DIV/0!</v>
      </c>
      <c r="F25" s="39"/>
      <c r="G25" s="294" t="e">
        <f>F25/D6</f>
        <v>#DIV/0!</v>
      </c>
      <c r="H25" s="295"/>
      <c r="I25" s="202" t="e">
        <f>D25/D13</f>
        <v>#DIV/0!</v>
      </c>
      <c r="J25" s="131"/>
      <c r="K25" s="215" t="s">
        <v>23</v>
      </c>
      <c r="L25" s="45">
        <v>0.03</v>
      </c>
      <c r="M25" s="62">
        <f>L25*M13</f>
        <v>0</v>
      </c>
    </row>
    <row r="26" spans="2:20" ht="13.9" thickBot="1" x14ac:dyDescent="0.4">
      <c r="B26" s="206" t="s">
        <v>80</v>
      </c>
      <c r="C26" s="247"/>
      <c r="D26" s="248">
        <f>D19*C26</f>
        <v>0</v>
      </c>
      <c r="E26" s="105" t="e">
        <f>D26/D6</f>
        <v>#DIV/0!</v>
      </c>
      <c r="F26" s="39"/>
      <c r="G26" s="294" t="e">
        <f>F26/D6</f>
        <v>#DIV/0!</v>
      </c>
      <c r="H26" s="295"/>
      <c r="I26" s="202" t="e">
        <f>D26/D13</f>
        <v>#DIV/0!</v>
      </c>
      <c r="J26" s="131"/>
      <c r="K26" s="384" t="s">
        <v>78</v>
      </c>
      <c r="L26" s="385"/>
      <c r="M26" s="47"/>
      <c r="P26" s="266" t="s">
        <v>18</v>
      </c>
      <c r="Q26" s="390"/>
      <c r="R26" s="267"/>
    </row>
    <row r="27" spans="2:20" ht="13.15" thickBot="1" x14ac:dyDescent="0.4">
      <c r="B27" s="284" t="s">
        <v>49</v>
      </c>
      <c r="C27" s="300"/>
      <c r="D27" s="36"/>
      <c r="E27" s="105" t="e">
        <f>D27/D6</f>
        <v>#DIV/0!</v>
      </c>
      <c r="F27" s="39"/>
      <c r="G27" s="294" t="e">
        <f>F27/D6</f>
        <v>#DIV/0!</v>
      </c>
      <c r="H27" s="295"/>
      <c r="I27" s="202" t="e">
        <f>D27/D13</f>
        <v>#DIV/0!</v>
      </c>
      <c r="J27" s="131"/>
      <c r="K27" s="158" t="s">
        <v>77</v>
      </c>
      <c r="L27" s="159"/>
      <c r="M27" s="216">
        <f>M22+M24+M25+M26</f>
        <v>0</v>
      </c>
      <c r="P27" s="51"/>
      <c r="Q27" s="387" t="s">
        <v>19</v>
      </c>
      <c r="R27" s="388"/>
    </row>
    <row r="28" spans="2:20" ht="13.15" thickBot="1" x14ac:dyDescent="0.4">
      <c r="B28" s="284" t="s">
        <v>50</v>
      </c>
      <c r="C28" s="298"/>
      <c r="D28" s="36"/>
      <c r="E28" s="105" t="e">
        <f>D28/D6</f>
        <v>#DIV/0!</v>
      </c>
      <c r="F28" s="39"/>
      <c r="G28" s="294" t="e">
        <f>F28/D6</f>
        <v>#DIV/0!</v>
      </c>
      <c r="H28" s="295"/>
      <c r="I28" s="202" t="e">
        <f>D28/D13</f>
        <v>#DIV/0!</v>
      </c>
      <c r="J28" s="131"/>
      <c r="K28" s="173"/>
      <c r="L28" s="174"/>
      <c r="M28" s="141"/>
      <c r="P28" s="52"/>
      <c r="Q28" s="387" t="s">
        <v>33</v>
      </c>
      <c r="R28" s="388"/>
    </row>
    <row r="29" spans="2:20" ht="13.15" thickBot="1" x14ac:dyDescent="0.4">
      <c r="B29" s="284" t="s">
        <v>51</v>
      </c>
      <c r="C29" s="298"/>
      <c r="D29" s="36"/>
      <c r="E29" s="105" t="e">
        <f>D29/D6</f>
        <v>#DIV/0!</v>
      </c>
      <c r="F29" s="39"/>
      <c r="G29" s="294" t="e">
        <f>F29/D6</f>
        <v>#DIV/0!</v>
      </c>
      <c r="H29" s="295"/>
      <c r="I29" s="202" t="e">
        <f>D29/D13</f>
        <v>#DIV/0!</v>
      </c>
      <c r="J29" s="131"/>
      <c r="K29" s="121" t="s">
        <v>79</v>
      </c>
      <c r="L29" s="122"/>
      <c r="M29" s="123">
        <f>M27+M15-M32</f>
        <v>0</v>
      </c>
      <c r="P29" s="53"/>
      <c r="Q29" s="387" t="s">
        <v>31</v>
      </c>
      <c r="R29" s="388"/>
    </row>
    <row r="30" spans="2:20" ht="13.15" thickBot="1" x14ac:dyDescent="0.4">
      <c r="B30" s="296" t="s">
        <v>52</v>
      </c>
      <c r="C30" s="297"/>
      <c r="D30" s="41"/>
      <c r="E30" s="109" t="e">
        <f>D30/D6</f>
        <v>#DIV/0!</v>
      </c>
      <c r="F30" s="42"/>
      <c r="G30" s="345" t="e">
        <f>F30/D6</f>
        <v>#DIV/0!</v>
      </c>
      <c r="H30" s="346"/>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47" t="e">
        <f>F31/D6</f>
        <v>#DIV/0!</v>
      </c>
      <c r="H31" s="348"/>
      <c r="I31" s="208" t="e">
        <f>D31/D13</f>
        <v>#DIV/0!</v>
      </c>
      <c r="J31" s="100"/>
      <c r="K31" s="306" t="s">
        <v>110</v>
      </c>
      <c r="L31" s="290"/>
      <c r="M31" s="291"/>
      <c r="S31" s="10"/>
    </row>
    <row r="32" spans="2:20" ht="13.05" customHeight="1" x14ac:dyDescent="0.35">
      <c r="B32" s="332" t="s">
        <v>55</v>
      </c>
      <c r="C32" s="333"/>
      <c r="D32" s="336">
        <f>D19-D31</f>
        <v>0</v>
      </c>
      <c r="E32" s="217"/>
      <c r="F32" s="336">
        <f>F19-F31</f>
        <v>0</v>
      </c>
      <c r="G32" s="89"/>
      <c r="H32" s="89"/>
      <c r="I32" s="89"/>
      <c r="J32" s="89"/>
      <c r="K32" s="101" t="s">
        <v>74</v>
      </c>
      <c r="L32" s="102"/>
      <c r="M32" s="48"/>
      <c r="S32" s="10"/>
    </row>
    <row r="33" spans="2:19" ht="13.05" customHeight="1" thickBot="1" x14ac:dyDescent="0.4">
      <c r="B33" s="334"/>
      <c r="C33" s="335"/>
      <c r="D33" s="337"/>
      <c r="E33" s="89"/>
      <c r="F33" s="337"/>
      <c r="G33" s="150"/>
      <c r="H33" s="150"/>
      <c r="I33" s="150"/>
      <c r="J33" s="150"/>
      <c r="K33" s="107" t="s">
        <v>100</v>
      </c>
      <c r="L33" s="116"/>
      <c r="M33" s="43"/>
      <c r="S33" s="10"/>
    </row>
    <row r="34" spans="2:19" ht="13.15" thickBot="1" x14ac:dyDescent="0.4">
      <c r="B34" s="456" t="s">
        <v>53</v>
      </c>
      <c r="C34" s="457"/>
      <c r="D34" s="218">
        <f>D6*E34</f>
        <v>0</v>
      </c>
      <c r="E34" s="49">
        <v>300</v>
      </c>
      <c r="F34" s="151">
        <f>D6*E34</f>
        <v>0</v>
      </c>
      <c r="G34" s="150"/>
      <c r="H34" s="150"/>
      <c r="I34" s="150"/>
      <c r="J34" s="150"/>
      <c r="K34" s="258" t="s">
        <v>106</v>
      </c>
      <c r="L34" s="386"/>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09" t="s">
        <v>83</v>
      </c>
      <c r="C36" s="310"/>
      <c r="D36" s="155">
        <f>M19</f>
        <v>0</v>
      </c>
      <c r="E36" s="89"/>
      <c r="F36" s="155">
        <f>M19</f>
        <v>0</v>
      </c>
      <c r="G36" s="162"/>
      <c r="H36" s="150"/>
      <c r="I36" s="150"/>
      <c r="J36" s="150"/>
      <c r="K36" s="143"/>
      <c r="L36" s="143"/>
      <c r="M36" s="143"/>
      <c r="S36" s="10"/>
    </row>
    <row r="37" spans="2:19" ht="15" customHeight="1" thickBot="1" x14ac:dyDescent="0.45">
      <c r="B37" s="288" t="s">
        <v>70</v>
      </c>
      <c r="C37" s="289"/>
      <c r="D37" s="220" t="e">
        <f>M35</f>
        <v>#NUM!</v>
      </c>
      <c r="E37" s="89"/>
      <c r="F37" s="220" t="e">
        <f>M35</f>
        <v>#NUM!</v>
      </c>
      <c r="G37" s="162"/>
      <c r="H37" s="363" t="s">
        <v>24</v>
      </c>
      <c r="I37" s="364"/>
      <c r="J37" s="364"/>
      <c r="K37" s="364"/>
      <c r="L37" s="364"/>
      <c r="M37" s="365"/>
      <c r="S37" s="10"/>
    </row>
    <row r="38" spans="2:19" ht="12.75" customHeight="1" x14ac:dyDescent="0.35">
      <c r="B38" s="309" t="s">
        <v>69</v>
      </c>
      <c r="C38" s="310"/>
      <c r="D38" s="155" t="e">
        <f>(D35-D36-D37)</f>
        <v>#NUM!</v>
      </c>
      <c r="E38" s="89"/>
      <c r="F38" s="155" t="e">
        <f>(F35-F36-F37)</f>
        <v>#NUM!</v>
      </c>
      <c r="G38" s="164"/>
      <c r="H38" s="311"/>
      <c r="I38" s="312"/>
      <c r="J38" s="312"/>
      <c r="K38" s="312"/>
      <c r="L38" s="312"/>
      <c r="M38" s="313"/>
    </row>
    <row r="39" spans="2:19" ht="13.8" customHeight="1" x14ac:dyDescent="0.35">
      <c r="B39" s="288" t="s">
        <v>66</v>
      </c>
      <c r="C39" s="289"/>
      <c r="D39" s="165" t="e">
        <f>D38/M29</f>
        <v>#NUM!</v>
      </c>
      <c r="E39" s="89"/>
      <c r="F39" s="165" t="e">
        <f>F38/M29</f>
        <v>#NUM!</v>
      </c>
      <c r="G39" s="162"/>
      <c r="H39" s="340"/>
      <c r="I39" s="341"/>
      <c r="J39" s="341"/>
      <c r="K39" s="341"/>
      <c r="L39" s="341"/>
      <c r="M39" s="342"/>
    </row>
    <row r="40" spans="2:19" ht="13.5" customHeight="1" x14ac:dyDescent="0.35">
      <c r="B40" s="288" t="s">
        <v>67</v>
      </c>
      <c r="C40" s="289"/>
      <c r="D40" s="221" t="e">
        <f>D35/(D36+D37)</f>
        <v>#NUM!</v>
      </c>
      <c r="E40" s="89"/>
      <c r="F40" s="221" t="e">
        <f>F35/(F36+F37)</f>
        <v>#NUM!</v>
      </c>
      <c r="G40" s="168">
        <v>1</v>
      </c>
      <c r="H40" s="340"/>
      <c r="I40" s="341"/>
      <c r="J40" s="341"/>
      <c r="K40" s="341"/>
      <c r="L40" s="341"/>
      <c r="M40" s="342"/>
    </row>
    <row r="41" spans="2:19" ht="13.15" thickBot="1" x14ac:dyDescent="0.4">
      <c r="B41" s="288" t="s">
        <v>56</v>
      </c>
      <c r="C41" s="289"/>
      <c r="D41" s="165" t="e">
        <f>D32/D7</f>
        <v>#DIV/0!</v>
      </c>
      <c r="E41" s="89"/>
      <c r="F41" s="165" t="e">
        <f>F32/D7</f>
        <v>#DIV/0!</v>
      </c>
      <c r="G41" s="168">
        <v>2</v>
      </c>
      <c r="H41" s="340"/>
      <c r="I41" s="341"/>
      <c r="J41" s="341"/>
      <c r="K41" s="341"/>
      <c r="L41" s="341"/>
      <c r="M41" s="342"/>
    </row>
    <row r="42" spans="2:19" ht="12.75" customHeight="1" thickBot="1" x14ac:dyDescent="0.4">
      <c r="B42" s="288" t="s">
        <v>34</v>
      </c>
      <c r="C42" s="289"/>
      <c r="D42" s="155" t="e">
        <f>D38*E42</f>
        <v>#NUM!</v>
      </c>
      <c r="E42" s="50">
        <v>0.25</v>
      </c>
      <c r="F42" s="155" t="e">
        <f>F38*E42</f>
        <v>#NUM!</v>
      </c>
      <c r="G42" s="171">
        <v>0.03</v>
      </c>
      <c r="H42" s="340"/>
      <c r="I42" s="341"/>
      <c r="J42" s="341"/>
      <c r="K42" s="341"/>
      <c r="L42" s="341"/>
      <c r="M42" s="342"/>
    </row>
    <row r="43" spans="2:19" x14ac:dyDescent="0.35">
      <c r="B43" s="288" t="s">
        <v>98</v>
      </c>
      <c r="C43" s="289"/>
      <c r="D43" s="155" t="e">
        <f>D38-D42</f>
        <v>#NUM!</v>
      </c>
      <c r="E43" s="89"/>
      <c r="F43" s="155" t="e">
        <f>F38-F42</f>
        <v>#NUM!</v>
      </c>
      <c r="G43" s="168"/>
      <c r="H43" s="340"/>
      <c r="I43" s="341"/>
      <c r="J43" s="341"/>
      <c r="K43" s="341"/>
      <c r="L43" s="341"/>
      <c r="M43" s="342"/>
    </row>
    <row r="44" spans="2:19" ht="12.75" customHeight="1" thickBot="1" x14ac:dyDescent="0.4">
      <c r="B44" s="286" t="s">
        <v>99</v>
      </c>
      <c r="C44" s="287"/>
      <c r="D44" s="175" t="e">
        <f>D43/M29</f>
        <v>#NUM!</v>
      </c>
      <c r="E44" s="176"/>
      <c r="F44" s="175" t="e">
        <f>F43/M29</f>
        <v>#NUM!</v>
      </c>
      <c r="G44" s="168"/>
      <c r="H44" s="360"/>
      <c r="I44" s="361"/>
      <c r="J44" s="361"/>
      <c r="K44" s="361"/>
      <c r="L44" s="361"/>
      <c r="M44" s="362"/>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43:C43"/>
    <mergeCell ref="H43:M43"/>
    <mergeCell ref="B44:C44"/>
    <mergeCell ref="H44:M44"/>
    <mergeCell ref="B40:C40"/>
    <mergeCell ref="H40:M40"/>
    <mergeCell ref="B41:C41"/>
    <mergeCell ref="H41:M41"/>
    <mergeCell ref="B42:C42"/>
    <mergeCell ref="H42:M42"/>
    <mergeCell ref="B37:C37"/>
    <mergeCell ref="H37:M37"/>
    <mergeCell ref="B38:C38"/>
    <mergeCell ref="H38:M38"/>
    <mergeCell ref="B39:C39"/>
    <mergeCell ref="H39:M39"/>
    <mergeCell ref="B32:C33"/>
    <mergeCell ref="D32:D33"/>
    <mergeCell ref="F32:F33"/>
    <mergeCell ref="B34:C34"/>
    <mergeCell ref="K34:L34"/>
    <mergeCell ref="B36:C36"/>
    <mergeCell ref="B29:C29"/>
    <mergeCell ref="G29:H29"/>
    <mergeCell ref="Q29:R29"/>
    <mergeCell ref="B30:C30"/>
    <mergeCell ref="G30:H30"/>
    <mergeCell ref="G31:H31"/>
    <mergeCell ref="K31:M31"/>
    <mergeCell ref="B27:C27"/>
    <mergeCell ref="G27:H27"/>
    <mergeCell ref="Q27:R27"/>
    <mergeCell ref="B28:C28"/>
    <mergeCell ref="G28:H28"/>
    <mergeCell ref="Q28:R28"/>
    <mergeCell ref="G24:H24"/>
    <mergeCell ref="B25:C25"/>
    <mergeCell ref="G25:H25"/>
    <mergeCell ref="G26:H26"/>
    <mergeCell ref="K26:L26"/>
    <mergeCell ref="P26:R26"/>
    <mergeCell ref="B22:C22"/>
    <mergeCell ref="G22:H22"/>
    <mergeCell ref="P22:Q22"/>
    <mergeCell ref="B23:C23"/>
    <mergeCell ref="G23:H23"/>
    <mergeCell ref="P23:Q23"/>
    <mergeCell ref="R19:R20"/>
    <mergeCell ref="S19:S20"/>
    <mergeCell ref="T19:T20"/>
    <mergeCell ref="G20:H20"/>
    <mergeCell ref="G21:H21"/>
    <mergeCell ref="K21:M21"/>
    <mergeCell ref="P21:Q21"/>
    <mergeCell ref="B18:C18"/>
    <mergeCell ref="G18:H18"/>
    <mergeCell ref="K18:L18"/>
    <mergeCell ref="P18:Q18"/>
    <mergeCell ref="G19:H19"/>
    <mergeCell ref="P19:Q20"/>
    <mergeCell ref="G16:H16"/>
    <mergeCell ref="K16:L16"/>
    <mergeCell ref="P16:Q16"/>
    <mergeCell ref="G17:H17"/>
    <mergeCell ref="K17:L17"/>
    <mergeCell ref="P17:Q17"/>
    <mergeCell ref="G14:H14"/>
    <mergeCell ref="P14:Q14"/>
    <mergeCell ref="B15:C15"/>
    <mergeCell ref="G15:H15"/>
    <mergeCell ref="K15:L15"/>
    <mergeCell ref="P15:Q1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s>
  <phoneticPr fontId="21" type="noConversion"/>
  <conditionalFormatting sqref="E23">
    <cfRule type="cellIs" dxfId="83" priority="40" stopIfTrue="1" operator="between">
      <formula>0.01</formula>
      <formula>249.99</formula>
    </cfRule>
    <cfRule type="cellIs" dxfId="82" priority="41" stopIfTrue="1" operator="equal">
      <formula>250</formula>
    </cfRule>
    <cfRule type="cellIs" dxfId="81" priority="42" stopIfTrue="1" operator="greaterThan">
      <formula>250</formula>
    </cfRule>
  </conditionalFormatting>
  <conditionalFormatting sqref="E24">
    <cfRule type="cellIs" dxfId="80" priority="37" stopIfTrue="1" operator="between">
      <formula>0.01</formula>
      <formula>299.99</formula>
    </cfRule>
    <cfRule type="cellIs" dxfId="79" priority="38" stopIfTrue="1" operator="between">
      <formula>300</formula>
      <formula>600</formula>
    </cfRule>
    <cfRule type="cellIs" dxfId="78" priority="39" stopIfTrue="1" operator="greaterThan">
      <formula>600</formula>
    </cfRule>
  </conditionalFormatting>
  <conditionalFormatting sqref="E25">
    <cfRule type="cellIs" dxfId="77" priority="34" stopIfTrue="1" operator="between">
      <formula>0.01</formula>
      <formula>99.99</formula>
    </cfRule>
    <cfRule type="cellIs" dxfId="76" priority="35" stopIfTrue="1" operator="between">
      <formula>100</formula>
      <formula>250</formula>
    </cfRule>
    <cfRule type="cellIs" dxfId="75" priority="36" stopIfTrue="1" operator="greaterThan">
      <formula>250</formula>
    </cfRule>
  </conditionalFormatting>
  <conditionalFormatting sqref="E29">
    <cfRule type="cellIs" dxfId="74" priority="31" stopIfTrue="1" operator="between">
      <formula>0.01</formula>
      <formula>199.99</formula>
    </cfRule>
    <cfRule type="cellIs" dxfId="73" priority="32" stopIfTrue="1" operator="between">
      <formula>200</formula>
      <formula>400</formula>
    </cfRule>
    <cfRule type="cellIs" dxfId="72" priority="33" stopIfTrue="1" operator="greaterThan">
      <formula>400</formula>
    </cfRule>
  </conditionalFormatting>
  <conditionalFormatting sqref="E30">
    <cfRule type="cellIs" dxfId="71" priority="28" stopIfTrue="1" operator="between">
      <formula>0.01</formula>
      <formula>699.99</formula>
    </cfRule>
    <cfRule type="cellIs" dxfId="70" priority="29" stopIfTrue="1" operator="between">
      <formula>700</formula>
      <formula>1000</formula>
    </cfRule>
    <cfRule type="cellIs" dxfId="69" priority="30" stopIfTrue="1" operator="greaterThan">
      <formula>1000</formula>
    </cfRule>
  </conditionalFormatting>
  <conditionalFormatting sqref="E27">
    <cfRule type="cellIs" dxfId="68" priority="25" stopIfTrue="1" operator="between">
      <formula>0.01</formula>
      <formula>99.99</formula>
    </cfRule>
    <cfRule type="cellIs" dxfId="67" priority="26" stopIfTrue="1" operator="equal">
      <formula>100</formula>
    </cfRule>
    <cfRule type="cellIs" dxfId="66" priority="27" stopIfTrue="1" operator="greaterThan">
      <formula>100</formula>
    </cfRule>
  </conditionalFormatting>
  <conditionalFormatting sqref="E23">
    <cfRule type="cellIs" dxfId="65" priority="22" stopIfTrue="1" operator="between">
      <formula>1</formula>
      <formula>249</formula>
    </cfRule>
    <cfRule type="cellIs" dxfId="64" priority="23" stopIfTrue="1" operator="greaterThan">
      <formula>250</formula>
    </cfRule>
    <cfRule type="cellIs" dxfId="63" priority="24" stopIfTrue="1" operator="equal">
      <formula>250</formula>
    </cfRule>
  </conditionalFormatting>
  <conditionalFormatting sqref="E24">
    <cfRule type="cellIs" dxfId="62" priority="19" stopIfTrue="1" operator="between">
      <formula>0.01</formula>
      <formula>299</formula>
    </cfRule>
    <cfRule type="cellIs" dxfId="61" priority="20" stopIfTrue="1" operator="between">
      <formula>300</formula>
      <formula>600</formula>
    </cfRule>
    <cfRule type="cellIs" dxfId="60" priority="21" stopIfTrue="1" operator="greaterThan">
      <formula>600</formula>
    </cfRule>
  </conditionalFormatting>
  <conditionalFormatting sqref="E25">
    <cfRule type="cellIs" dxfId="59" priority="16" stopIfTrue="1" operator="between">
      <formula>100</formula>
      <formula>250</formula>
    </cfRule>
    <cfRule type="cellIs" dxfId="58" priority="17" stopIfTrue="1" operator="between">
      <formula>0.01</formula>
      <formula>99.99</formula>
    </cfRule>
    <cfRule type="cellIs" dxfId="57" priority="18" stopIfTrue="1" operator="greaterThan">
      <formula>250</formula>
    </cfRule>
  </conditionalFormatting>
  <conditionalFormatting sqref="E27">
    <cfRule type="cellIs" dxfId="56" priority="13" stopIfTrue="1" operator="between">
      <formula>0.01</formula>
      <formula>99.99</formula>
    </cfRule>
    <cfRule type="cellIs" dxfId="55" priority="14" stopIfTrue="1" operator="equal">
      <formula>100</formula>
    </cfRule>
    <cfRule type="cellIs" dxfId="54" priority="15" stopIfTrue="1" operator="greaterThan">
      <formula>100</formula>
    </cfRule>
  </conditionalFormatting>
  <conditionalFormatting sqref="E29">
    <cfRule type="cellIs" dxfId="53" priority="10" stopIfTrue="1" operator="between">
      <formula>0.01</formula>
      <formula>199.99</formula>
    </cfRule>
    <cfRule type="cellIs" dxfId="52" priority="11" stopIfTrue="1" operator="between">
      <formula>200</formula>
      <formula>400</formula>
    </cfRule>
    <cfRule type="cellIs" dxfId="51" priority="12" stopIfTrue="1" operator="greaterThan">
      <formula>400</formula>
    </cfRule>
  </conditionalFormatting>
  <conditionalFormatting sqref="E30">
    <cfRule type="cellIs" dxfId="50" priority="7" stopIfTrue="1" operator="between">
      <formula>700</formula>
      <formula>1000</formula>
    </cfRule>
    <cfRule type="cellIs" dxfId="49" priority="8" stopIfTrue="1" operator="between">
      <formula>0.01</formula>
      <formula>699.99</formula>
    </cfRule>
    <cfRule type="cellIs" dxfId="48" priority="9" stopIfTrue="1" operator="greaterThan">
      <formula>1000</formula>
    </cfRule>
  </conditionalFormatting>
  <conditionalFormatting sqref="E23">
    <cfRule type="cellIs" dxfId="47" priority="4" stopIfTrue="1" operator="between">
      <formula>0.01</formula>
      <formula>249.99</formula>
    </cfRule>
    <cfRule type="cellIs" dxfId="46" priority="5" stopIfTrue="1" operator="equal">
      <formula>250</formula>
    </cfRule>
    <cfRule type="cellIs" dxfId="45" priority="6" stopIfTrue="1" operator="greaterThan">
      <formula>250</formula>
    </cfRule>
  </conditionalFormatting>
  <conditionalFormatting sqref="E23">
    <cfRule type="cellIs" dxfId="44" priority="1" stopIfTrue="1" operator="between">
      <formula>1</formula>
      <formula>249</formula>
    </cfRule>
    <cfRule type="cellIs" dxfId="43" priority="2" stopIfTrue="1" operator="greaterThan">
      <formula>250</formula>
    </cfRule>
    <cfRule type="cellIs" dxfId="42"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301" t="s">
        <v>7</v>
      </c>
      <c r="C2" s="302"/>
      <c r="D2" s="302"/>
      <c r="E2" s="302"/>
      <c r="F2" s="302"/>
      <c r="G2" s="302"/>
      <c r="H2" s="302"/>
      <c r="I2" s="302"/>
      <c r="J2" s="302"/>
      <c r="K2" s="302"/>
      <c r="L2" s="302"/>
      <c r="M2" s="303"/>
      <c r="P2" s="366" t="s">
        <v>27</v>
      </c>
      <c r="Q2" s="367"/>
      <c r="R2" s="367"/>
      <c r="S2" s="367"/>
      <c r="T2" s="368"/>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306" t="s">
        <v>92</v>
      </c>
      <c r="C4" s="290"/>
      <c r="D4" s="291"/>
      <c r="E4" s="393" t="s">
        <v>22</v>
      </c>
      <c r="F4" s="394"/>
      <c r="G4" s="394"/>
      <c r="H4" s="394"/>
      <c r="I4" s="394"/>
      <c r="J4" s="394"/>
      <c r="K4" s="394"/>
      <c r="L4" s="394"/>
      <c r="M4" s="395"/>
      <c r="P4" s="372" t="s">
        <v>10</v>
      </c>
      <c r="Q4" s="373"/>
      <c r="R4" s="373"/>
      <c r="S4" s="373"/>
      <c r="T4" s="374"/>
      <c r="U4" s="6"/>
    </row>
    <row r="5" spans="2:22" ht="15" customHeight="1" thickBot="1" x14ac:dyDescent="0.45">
      <c r="B5" s="84" t="s">
        <v>59</v>
      </c>
      <c r="C5" s="391">
        <f>Assumption!C5</f>
        <v>0</v>
      </c>
      <c r="D5" s="392"/>
      <c r="E5" s="396"/>
      <c r="F5" s="397"/>
      <c r="G5" s="397"/>
      <c r="H5" s="397"/>
      <c r="I5" s="397"/>
      <c r="J5" s="397"/>
      <c r="K5" s="397"/>
      <c r="L5" s="397"/>
      <c r="M5" s="398"/>
      <c r="P5" s="372" t="s">
        <v>0</v>
      </c>
      <c r="Q5" s="373"/>
      <c r="R5" s="373"/>
      <c r="S5" s="373"/>
      <c r="T5" s="374"/>
      <c r="U5" s="6"/>
    </row>
    <row r="6" spans="2:22" ht="12.75" customHeight="1" x14ac:dyDescent="0.4">
      <c r="B6" s="399" t="s">
        <v>57</v>
      </c>
      <c r="C6" s="400"/>
      <c r="D6" s="57">
        <f>Assumption!D6</f>
        <v>0</v>
      </c>
      <c r="E6" s="445"/>
      <c r="F6" s="446"/>
      <c r="G6" s="446"/>
      <c r="H6" s="446"/>
      <c r="I6" s="446"/>
      <c r="J6" s="446"/>
      <c r="K6" s="446"/>
      <c r="L6" s="446"/>
      <c r="M6" s="447"/>
      <c r="P6" s="375" t="s">
        <v>25</v>
      </c>
      <c r="Q6" s="376"/>
      <c r="R6" s="376"/>
      <c r="S6" s="376"/>
      <c r="T6" s="377"/>
      <c r="U6" s="28"/>
    </row>
    <row r="7" spans="2:22" ht="13.5" customHeight="1" thickBot="1" x14ac:dyDescent="0.45">
      <c r="B7" s="399" t="s">
        <v>58</v>
      </c>
      <c r="C7" s="401"/>
      <c r="D7" s="58">
        <f>Assumption!D7</f>
        <v>0</v>
      </c>
      <c r="E7" s="445"/>
      <c r="F7" s="446"/>
      <c r="G7" s="446"/>
      <c r="H7" s="446"/>
      <c r="I7" s="446"/>
      <c r="J7" s="446"/>
      <c r="K7" s="446"/>
      <c r="L7" s="446"/>
      <c r="M7" s="447"/>
      <c r="P7" s="20" t="s">
        <v>26</v>
      </c>
      <c r="Q7" s="21"/>
      <c r="R7" s="21"/>
      <c r="S7" s="21"/>
      <c r="T7" s="22"/>
      <c r="U7" s="28"/>
    </row>
    <row r="8" spans="2:22" x14ac:dyDescent="0.35">
      <c r="B8" s="399" t="s">
        <v>81</v>
      </c>
      <c r="C8" s="401"/>
      <c r="D8" s="58" t="e">
        <f>Assumption!D8</f>
        <v>#DIV/0!</v>
      </c>
      <c r="E8" s="402"/>
      <c r="F8" s="403"/>
      <c r="G8" s="403"/>
      <c r="H8" s="403"/>
      <c r="I8" s="403"/>
      <c r="J8" s="403"/>
      <c r="K8" s="403"/>
      <c r="L8" s="403"/>
      <c r="M8" s="404"/>
    </row>
    <row r="9" spans="2:22" x14ac:dyDescent="0.35">
      <c r="B9" s="399" t="s">
        <v>62</v>
      </c>
      <c r="C9" s="401"/>
      <c r="D9" s="59">
        <f>Assumption!D9</f>
        <v>0</v>
      </c>
      <c r="E9" s="402"/>
      <c r="F9" s="403"/>
      <c r="G9" s="403"/>
      <c r="H9" s="403"/>
      <c r="I9" s="403"/>
      <c r="J9" s="403"/>
      <c r="K9" s="403"/>
      <c r="L9" s="403"/>
      <c r="M9" s="404"/>
    </row>
    <row r="10" spans="2:22" ht="13.8" customHeight="1" thickBot="1" x14ac:dyDescent="0.4">
      <c r="B10" s="405" t="s">
        <v>68</v>
      </c>
      <c r="C10" s="406"/>
      <c r="D10" s="67" t="e">
        <f>Assumption!D10</f>
        <v>#DIV/0!</v>
      </c>
      <c r="E10" s="411"/>
      <c r="F10" s="412"/>
      <c r="G10" s="412"/>
      <c r="H10" s="412"/>
      <c r="I10" s="412"/>
      <c r="J10" s="412"/>
      <c r="K10" s="412"/>
      <c r="L10" s="412"/>
      <c r="M10" s="413"/>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290" t="s">
        <v>61</v>
      </c>
      <c r="H12" s="291"/>
      <c r="I12" s="96" t="s">
        <v>37</v>
      </c>
      <c r="J12" s="97"/>
      <c r="K12" s="306" t="s">
        <v>101</v>
      </c>
      <c r="L12" s="290"/>
      <c r="M12" s="291"/>
      <c r="P12" s="266" t="s">
        <v>18</v>
      </c>
      <c r="Q12" s="390"/>
      <c r="R12" s="267"/>
    </row>
    <row r="13" spans="2:22" ht="13.15" thickBot="1" x14ac:dyDescent="0.4">
      <c r="B13" s="458" t="s">
        <v>105</v>
      </c>
      <c r="C13" s="459"/>
      <c r="D13" s="71">
        <f>Assumption!D13</f>
        <v>0</v>
      </c>
      <c r="E13" s="98" t="e">
        <f>D13/D6</f>
        <v>#DIV/0!</v>
      </c>
      <c r="F13" s="72"/>
      <c r="G13" s="256" t="e">
        <f>F13/D6</f>
        <v>#DIV/0!</v>
      </c>
      <c r="H13" s="257"/>
      <c r="I13" s="99" t="e">
        <f>F13/F13</f>
        <v>#DIV/0!</v>
      </c>
      <c r="J13" s="100"/>
      <c r="K13" s="452" t="s">
        <v>58</v>
      </c>
      <c r="L13" s="453"/>
      <c r="M13" s="103">
        <f>D7</f>
        <v>0</v>
      </c>
      <c r="P13" s="51"/>
      <c r="Q13" s="387" t="s">
        <v>19</v>
      </c>
      <c r="R13" s="388"/>
    </row>
    <row r="14" spans="2:22" ht="13.15" thickBot="1" x14ac:dyDescent="0.4">
      <c r="B14" s="104" t="s">
        <v>109</v>
      </c>
      <c r="C14" s="251"/>
      <c r="D14" s="235">
        <f>Assumption!D14</f>
        <v>0</v>
      </c>
      <c r="E14" s="105" t="e">
        <f>D14/D6</f>
        <v>#DIV/0!</v>
      </c>
      <c r="F14" s="76">
        <f>C14*F13</f>
        <v>0</v>
      </c>
      <c r="G14" s="276" t="e">
        <f>F14/D6</f>
        <v>#DIV/0!</v>
      </c>
      <c r="H14" s="277"/>
      <c r="I14" s="106" t="e">
        <f>F14/F13</f>
        <v>#DIV/0!</v>
      </c>
      <c r="J14" s="100"/>
      <c r="K14" s="107" t="s">
        <v>42</v>
      </c>
      <c r="L14" s="108"/>
      <c r="M14" s="62">
        <f>Assumption!M14</f>
        <v>0</v>
      </c>
      <c r="P14" s="52"/>
      <c r="Q14" s="387" t="s">
        <v>33</v>
      </c>
      <c r="R14" s="388"/>
    </row>
    <row r="15" spans="2:22" ht="13.15" thickBot="1" x14ac:dyDescent="0.4">
      <c r="B15" s="407" t="s">
        <v>112</v>
      </c>
      <c r="C15" s="408"/>
      <c r="D15" s="68">
        <f>Assumption!D15</f>
        <v>0</v>
      </c>
      <c r="E15" s="109" t="e">
        <f>D15/D6</f>
        <v>#DIV/0!</v>
      </c>
      <c r="F15" s="56"/>
      <c r="G15" s="343" t="e">
        <f>F15/D6</f>
        <v>#DIV/0!</v>
      </c>
      <c r="H15" s="344"/>
      <c r="I15" s="111" t="e">
        <f>F15/F13</f>
        <v>#DIV/0!</v>
      </c>
      <c r="J15" s="100"/>
      <c r="K15" s="454" t="s">
        <v>60</v>
      </c>
      <c r="L15" s="455"/>
      <c r="M15" s="62">
        <f>M13-M14</f>
        <v>0</v>
      </c>
      <c r="P15" s="53"/>
      <c r="Q15" s="387" t="s">
        <v>31</v>
      </c>
      <c r="R15" s="388"/>
    </row>
    <row r="16" spans="2:22" ht="13.15" thickTop="1" x14ac:dyDescent="0.35">
      <c r="B16" s="460" t="s">
        <v>82</v>
      </c>
      <c r="C16" s="461"/>
      <c r="D16" s="58">
        <f>Assumption!D16</f>
        <v>0</v>
      </c>
      <c r="E16" s="69" t="e">
        <f>D16/D6</f>
        <v>#DIV/0!</v>
      </c>
      <c r="F16" s="243">
        <f>F13-F14-F15</f>
        <v>0</v>
      </c>
      <c r="G16" s="414" t="e">
        <f>F16/D6</f>
        <v>#DIV/0!</v>
      </c>
      <c r="H16" s="415"/>
      <c r="I16" s="112" t="e">
        <f>F16/F13</f>
        <v>#DIV/0!</v>
      </c>
      <c r="J16" s="100"/>
      <c r="K16" s="284"/>
      <c r="L16" s="285"/>
      <c r="M16" s="62"/>
    </row>
    <row r="17" spans="2:19" x14ac:dyDescent="0.35">
      <c r="B17" s="114" t="s">
        <v>44</v>
      </c>
      <c r="C17" s="115"/>
      <c r="D17" s="58">
        <f>Assumption!D17</f>
        <v>0</v>
      </c>
      <c r="E17" s="105" t="e">
        <f>D17/D6</f>
        <v>#DIV/0!</v>
      </c>
      <c r="F17" s="55"/>
      <c r="G17" s="276" t="e">
        <f>F17/D6</f>
        <v>#DIV/0!</v>
      </c>
      <c r="H17" s="277"/>
      <c r="I17" s="106" t="e">
        <f>F17/F13</f>
        <v>#DIV/0!</v>
      </c>
      <c r="J17" s="100"/>
      <c r="K17" s="258" t="s">
        <v>114</v>
      </c>
      <c r="L17" s="386"/>
      <c r="M17" s="62">
        <f>Assumption!M17</f>
        <v>0</v>
      </c>
    </row>
    <row r="18" spans="2:19" ht="13.15" thickBot="1" x14ac:dyDescent="0.4">
      <c r="B18" s="407" t="s">
        <v>43</v>
      </c>
      <c r="C18" s="416"/>
      <c r="D18" s="68">
        <f>Assumption!D18</f>
        <v>0</v>
      </c>
      <c r="E18" s="109" t="e">
        <f>D18/D6</f>
        <v>#DIV/0!</v>
      </c>
      <c r="F18" s="56"/>
      <c r="G18" s="343" t="e">
        <f>F18/D6</f>
        <v>#DIV/0!</v>
      </c>
      <c r="H18" s="344"/>
      <c r="I18" s="111" t="e">
        <f>F18/F13</f>
        <v>#DIV/0!</v>
      </c>
      <c r="J18" s="100"/>
      <c r="K18" s="304"/>
      <c r="L18" s="305"/>
      <c r="M18" s="64"/>
    </row>
    <row r="19" spans="2:19" ht="14.25" customHeight="1" thickTop="1" thickBot="1" x14ac:dyDescent="0.4">
      <c r="B19" s="117" t="s">
        <v>63</v>
      </c>
      <c r="C19" s="118"/>
      <c r="D19" s="253">
        <f>Assumption!D19</f>
        <v>0</v>
      </c>
      <c r="E19" s="119" t="e">
        <f>D19/D6</f>
        <v>#DIV/0!</v>
      </c>
      <c r="F19" s="244">
        <f>F16+F17+F18</f>
        <v>0</v>
      </c>
      <c r="G19" s="347" t="e">
        <f>F19/D6</f>
        <v>#DIV/0!</v>
      </c>
      <c r="H19" s="348"/>
      <c r="I19" s="120" t="e">
        <f>F19/F13</f>
        <v>#DIV/0!</v>
      </c>
      <c r="J19" s="100"/>
      <c r="K19" s="121" t="s">
        <v>71</v>
      </c>
      <c r="L19" s="122"/>
      <c r="M19" s="123">
        <f>M17*12</f>
        <v>0</v>
      </c>
    </row>
    <row r="20" spans="2:19" ht="6.5" customHeight="1" thickBot="1" x14ac:dyDescent="0.4">
      <c r="B20" s="124"/>
      <c r="C20" s="87"/>
      <c r="D20" s="125"/>
      <c r="E20" s="126"/>
      <c r="F20" s="127"/>
      <c r="G20" s="462"/>
      <c r="H20" s="462"/>
      <c r="I20" s="89"/>
      <c r="J20" s="89"/>
      <c r="K20" s="89"/>
      <c r="L20" s="89"/>
      <c r="M20" s="90"/>
    </row>
    <row r="21" spans="2:19" ht="14.25" thickBot="1" x14ac:dyDescent="0.45">
      <c r="B21" s="128" t="s">
        <v>65</v>
      </c>
      <c r="C21" s="129"/>
      <c r="D21" s="93" t="s">
        <v>36</v>
      </c>
      <c r="E21" s="94" t="s">
        <v>61</v>
      </c>
      <c r="F21" s="95" t="s">
        <v>35</v>
      </c>
      <c r="G21" s="290" t="s">
        <v>61</v>
      </c>
      <c r="H21" s="291"/>
      <c r="I21" s="96" t="s">
        <v>37</v>
      </c>
      <c r="J21" s="97"/>
      <c r="K21" s="421" t="s">
        <v>102</v>
      </c>
      <c r="L21" s="422"/>
      <c r="M21" s="423"/>
      <c r="N21" s="1"/>
      <c r="O21" s="1"/>
    </row>
    <row r="22" spans="2:19" x14ac:dyDescent="0.35">
      <c r="B22" s="409" t="s">
        <v>45</v>
      </c>
      <c r="C22" s="420"/>
      <c r="D22" s="58">
        <f>Assumption!D22</f>
        <v>0</v>
      </c>
      <c r="E22" s="130" t="e">
        <f>D22/D6</f>
        <v>#DIV/0!</v>
      </c>
      <c r="F22" s="54"/>
      <c r="G22" s="282" t="e">
        <f>F22/D6</f>
        <v>#DIV/0!</v>
      </c>
      <c r="H22" s="283"/>
      <c r="I22" s="112" t="e">
        <f>F22/F13</f>
        <v>#DIV/0!</v>
      </c>
      <c r="J22" s="131"/>
      <c r="K22" s="448" t="s">
        <v>17</v>
      </c>
      <c r="L22" s="449"/>
      <c r="M22" s="103">
        <f>Assumption!M22</f>
        <v>0</v>
      </c>
    </row>
    <row r="23" spans="2:19" x14ac:dyDescent="0.35">
      <c r="B23" s="419" t="s">
        <v>46</v>
      </c>
      <c r="C23" s="435"/>
      <c r="D23" s="58">
        <f>Assumption!D23</f>
        <v>0</v>
      </c>
      <c r="E23" s="105" t="e">
        <f>D23/D6</f>
        <v>#DIV/0!</v>
      </c>
      <c r="F23" s="55"/>
      <c r="G23" s="294" t="e">
        <f>F23/D6</f>
        <v>#DIV/0!</v>
      </c>
      <c r="H23" s="295"/>
      <c r="I23" s="106" t="e">
        <f>F23/F13</f>
        <v>#DIV/0!</v>
      </c>
      <c r="J23" s="131"/>
      <c r="K23" s="284" t="s">
        <v>75</v>
      </c>
      <c r="L23" s="285"/>
      <c r="M23" s="66">
        <f>Assumption!M23</f>
        <v>0</v>
      </c>
    </row>
    <row r="24" spans="2:19" x14ac:dyDescent="0.35">
      <c r="B24" s="132" t="s">
        <v>47</v>
      </c>
      <c r="C24" s="115"/>
      <c r="D24" s="58">
        <f>Assumption!D24</f>
        <v>0</v>
      </c>
      <c r="E24" s="133" t="e">
        <f>D24/D6</f>
        <v>#DIV/0!</v>
      </c>
      <c r="F24" s="55"/>
      <c r="G24" s="294" t="e">
        <f>F24/D6</f>
        <v>#DIV/0!</v>
      </c>
      <c r="H24" s="295"/>
      <c r="I24" s="106" t="e">
        <f>F24/F13</f>
        <v>#DIV/0!</v>
      </c>
      <c r="J24" s="131"/>
      <c r="K24" s="284" t="s">
        <v>76</v>
      </c>
      <c r="L24" s="285"/>
      <c r="M24" s="134">
        <f>Assumption!M24</f>
        <v>0</v>
      </c>
    </row>
    <row r="25" spans="2:19" ht="13.15" thickBot="1" x14ac:dyDescent="0.4">
      <c r="B25" s="419" t="s">
        <v>48</v>
      </c>
      <c r="C25" s="434"/>
      <c r="D25" s="58">
        <f>Assumption!D25</f>
        <v>0</v>
      </c>
      <c r="E25" s="133" t="e">
        <f>D25/D6</f>
        <v>#DIV/0!</v>
      </c>
      <c r="F25" s="55"/>
      <c r="G25" s="294" t="e">
        <f>F25/D6</f>
        <v>#DIV/0!</v>
      </c>
      <c r="H25" s="295"/>
      <c r="I25" s="106" t="e">
        <f>D25/D13</f>
        <v>#DIV/0!</v>
      </c>
      <c r="J25" s="131"/>
      <c r="K25" s="304" t="s">
        <v>23</v>
      </c>
      <c r="L25" s="305"/>
      <c r="M25" s="134">
        <f>Assumption!M25</f>
        <v>0</v>
      </c>
    </row>
    <row r="26" spans="2:19" ht="13.15" thickBot="1" x14ac:dyDescent="0.4">
      <c r="B26" s="135" t="s">
        <v>80</v>
      </c>
      <c r="C26" s="252">
        <f>Assumption!C26</f>
        <v>0</v>
      </c>
      <c r="D26" s="75">
        <f>Assumption!D26</f>
        <v>0</v>
      </c>
      <c r="E26" s="105" t="e">
        <f>D26/D6</f>
        <v>#DIV/0!</v>
      </c>
      <c r="F26" s="76">
        <f>F19*C26</f>
        <v>0</v>
      </c>
      <c r="G26" s="294" t="e">
        <f>F26/D6</f>
        <v>#DIV/0!</v>
      </c>
      <c r="H26" s="295"/>
      <c r="I26" s="106" t="e">
        <f>F26/F13</f>
        <v>#DIV/0!</v>
      </c>
      <c r="J26" s="131"/>
      <c r="K26" s="427" t="s">
        <v>78</v>
      </c>
      <c r="L26" s="428"/>
      <c r="M26" s="123">
        <f>Assumption!M26</f>
        <v>0</v>
      </c>
    </row>
    <row r="27" spans="2:19" ht="13.15" thickBot="1" x14ac:dyDescent="0.4">
      <c r="B27" s="419" t="s">
        <v>49</v>
      </c>
      <c r="C27" s="420"/>
      <c r="D27" s="58">
        <f>Assumption!D27</f>
        <v>0</v>
      </c>
      <c r="E27" s="105" t="e">
        <f>D27/D6</f>
        <v>#DIV/0!</v>
      </c>
      <c r="F27" s="55"/>
      <c r="G27" s="294" t="e">
        <f>F27/D6</f>
        <v>#DIV/0!</v>
      </c>
      <c r="H27" s="295"/>
      <c r="I27" s="106" t="e">
        <f>F27/F13</f>
        <v>#DIV/0!</v>
      </c>
      <c r="J27" s="131"/>
      <c r="K27" s="136" t="s">
        <v>77</v>
      </c>
      <c r="L27" s="137"/>
      <c r="M27" s="138">
        <f>Assumption!M27</f>
        <v>0</v>
      </c>
    </row>
    <row r="28" spans="2:19" ht="13.15" thickBot="1" x14ac:dyDescent="0.4">
      <c r="B28" s="419" t="s">
        <v>50</v>
      </c>
      <c r="C28" s="435"/>
      <c r="D28" s="58">
        <f>Assumption!D28</f>
        <v>0</v>
      </c>
      <c r="E28" s="105" t="e">
        <f>D28/D6</f>
        <v>#DIV/0!</v>
      </c>
      <c r="F28" s="55"/>
      <c r="G28" s="294" t="e">
        <f>F28/D6</f>
        <v>#DIV/0!</v>
      </c>
      <c r="H28" s="295"/>
      <c r="I28" s="106" t="e">
        <f>F28/F13</f>
        <v>#DIV/0!</v>
      </c>
      <c r="J28" s="131"/>
      <c r="K28" s="136"/>
      <c r="L28" s="139"/>
      <c r="M28" s="140"/>
    </row>
    <row r="29" spans="2:19" ht="13.15" thickBot="1" x14ac:dyDescent="0.4">
      <c r="B29" s="419" t="s">
        <v>51</v>
      </c>
      <c r="C29" s="435"/>
      <c r="D29" s="58">
        <f>Assumption!D29</f>
        <v>0</v>
      </c>
      <c r="E29" s="105" t="e">
        <f>D29/D6</f>
        <v>#DIV/0!</v>
      </c>
      <c r="F29" s="55"/>
      <c r="G29" s="294" t="e">
        <f>F29/D6</f>
        <v>#DIV/0!</v>
      </c>
      <c r="H29" s="295"/>
      <c r="I29" s="106" t="e">
        <f>F29/F13</f>
        <v>#DIV/0!</v>
      </c>
      <c r="J29" s="131"/>
      <c r="K29" s="121" t="s">
        <v>79</v>
      </c>
      <c r="L29" s="122"/>
      <c r="M29" s="123">
        <f>Assumption!M29</f>
        <v>0</v>
      </c>
    </row>
    <row r="30" spans="2:19" ht="13.15" thickBot="1" x14ac:dyDescent="0.4">
      <c r="B30" s="407" t="s">
        <v>52</v>
      </c>
      <c r="C30" s="416"/>
      <c r="D30" s="70">
        <f>Assumption!D30</f>
        <v>0</v>
      </c>
      <c r="E30" s="109" t="e">
        <f>D30/D6</f>
        <v>#DIV/0!</v>
      </c>
      <c r="F30" s="56"/>
      <c r="G30" s="345" t="e">
        <f>F30/D6</f>
        <v>#DIV/0!</v>
      </c>
      <c r="H30" s="346"/>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450" t="e">
        <f>F31/D6</f>
        <v>#DIV/0!</v>
      </c>
      <c r="H31" s="451"/>
      <c r="I31" s="120" t="e">
        <f>F31/F13</f>
        <v>#DIV/0!</v>
      </c>
      <c r="J31" s="100"/>
      <c r="K31" s="306" t="s">
        <v>110</v>
      </c>
      <c r="L31" s="290"/>
      <c r="M31" s="423"/>
      <c r="S31" s="10"/>
    </row>
    <row r="32" spans="2:19" ht="13.05" customHeight="1" x14ac:dyDescent="0.35">
      <c r="B32" s="332" t="s">
        <v>55</v>
      </c>
      <c r="C32" s="333"/>
      <c r="D32" s="437">
        <f>Assumption!D32</f>
        <v>0</v>
      </c>
      <c r="E32" s="147"/>
      <c r="F32" s="439">
        <f>F19-F31</f>
        <v>0</v>
      </c>
      <c r="G32" s="89"/>
      <c r="H32" s="89"/>
      <c r="I32" s="89"/>
      <c r="J32" s="89"/>
      <c r="K32" s="101" t="s">
        <v>74</v>
      </c>
      <c r="L32" s="148"/>
      <c r="M32" s="103">
        <f>Assumption!M32</f>
        <v>0</v>
      </c>
      <c r="S32" s="10"/>
    </row>
    <row r="33" spans="2:20" ht="13.5" customHeight="1" thickBot="1" x14ac:dyDescent="0.4">
      <c r="B33" s="334"/>
      <c r="C33" s="335"/>
      <c r="D33" s="438"/>
      <c r="E33" s="149"/>
      <c r="F33" s="440"/>
      <c r="G33" s="150"/>
      <c r="H33" s="150"/>
      <c r="I33" s="150"/>
      <c r="J33" s="150"/>
      <c r="K33" s="107" t="s">
        <v>100</v>
      </c>
      <c r="L33" s="108"/>
      <c r="M33" s="134">
        <f>Assumption!M33</f>
        <v>0</v>
      </c>
      <c r="S33" s="10"/>
    </row>
    <row r="34" spans="2:20" ht="13.8" customHeight="1" thickBot="1" x14ac:dyDescent="0.4">
      <c r="B34" s="456" t="s">
        <v>53</v>
      </c>
      <c r="C34" s="457"/>
      <c r="D34" s="151">
        <f>Assumption!D34</f>
        <v>0</v>
      </c>
      <c r="E34" s="152"/>
      <c r="F34" s="142">
        <f>D34</f>
        <v>0</v>
      </c>
      <c r="G34" s="150"/>
      <c r="H34" s="150"/>
      <c r="I34" s="150"/>
      <c r="J34" s="150"/>
      <c r="K34" s="258" t="s">
        <v>106</v>
      </c>
      <c r="L34" s="441"/>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09" t="s">
        <v>83</v>
      </c>
      <c r="C36" s="442"/>
      <c r="D36" s="160">
        <f>Assumption!D36</f>
        <v>0</v>
      </c>
      <c r="E36" s="90"/>
      <c r="F36" s="161">
        <f>M19</f>
        <v>0</v>
      </c>
      <c r="G36" s="162"/>
      <c r="H36" s="150"/>
      <c r="I36" s="150"/>
      <c r="J36" s="150"/>
      <c r="K36" s="143"/>
      <c r="L36" s="143"/>
      <c r="M36" s="143"/>
      <c r="S36" s="10"/>
    </row>
    <row r="37" spans="2:20" ht="15" customHeight="1" thickBot="1" x14ac:dyDescent="0.45">
      <c r="B37" s="288" t="s">
        <v>70</v>
      </c>
      <c r="C37" s="436"/>
      <c r="D37" s="160" t="e">
        <f>Assumption!D37</f>
        <v>#NUM!</v>
      </c>
      <c r="E37" s="90"/>
      <c r="F37" s="163" t="e">
        <f>M35</f>
        <v>#NUM!</v>
      </c>
      <c r="G37" s="162"/>
      <c r="H37" s="363" t="s">
        <v>40</v>
      </c>
      <c r="I37" s="364"/>
      <c r="J37" s="364"/>
      <c r="K37" s="364"/>
      <c r="L37" s="363" t="s">
        <v>41</v>
      </c>
      <c r="M37" s="365"/>
      <c r="S37" s="10"/>
    </row>
    <row r="38" spans="2:20" ht="12.75" customHeight="1" x14ac:dyDescent="0.35">
      <c r="B38" s="309" t="s">
        <v>69</v>
      </c>
      <c r="C38" s="442"/>
      <c r="D38" s="160" t="e">
        <f>Assumption!D38</f>
        <v>#NUM!</v>
      </c>
      <c r="E38" s="90"/>
      <c r="F38" s="161" t="e">
        <f>(F35-F36-F37)</f>
        <v>#NUM!</v>
      </c>
      <c r="G38" s="164"/>
      <c r="H38" s="431"/>
      <c r="I38" s="443"/>
      <c r="J38" s="443"/>
      <c r="K38" s="444"/>
      <c r="L38" s="431"/>
      <c r="M38" s="432"/>
    </row>
    <row r="39" spans="2:20" ht="13.8" customHeight="1" x14ac:dyDescent="0.35">
      <c r="B39" s="288" t="s">
        <v>66</v>
      </c>
      <c r="C39" s="436"/>
      <c r="D39" s="165" t="e">
        <f>Assumption!D39</f>
        <v>#NUM!</v>
      </c>
      <c r="E39" s="90"/>
      <c r="F39" s="106" t="e">
        <f>F38/M29</f>
        <v>#NUM!</v>
      </c>
      <c r="G39" s="162"/>
      <c r="H39" s="417"/>
      <c r="I39" s="429"/>
      <c r="J39" s="429"/>
      <c r="K39" s="430"/>
      <c r="L39" s="417"/>
      <c r="M39" s="418"/>
    </row>
    <row r="40" spans="2:20" ht="13.5" customHeight="1" x14ac:dyDescent="0.35">
      <c r="B40" s="288" t="s">
        <v>67</v>
      </c>
      <c r="C40" s="436"/>
      <c r="D40" s="166" t="e">
        <f>Assumption!D40</f>
        <v>#NUM!</v>
      </c>
      <c r="E40" s="90"/>
      <c r="F40" s="167" t="e">
        <f>F35/(F36+F37)</f>
        <v>#NUM!</v>
      </c>
      <c r="G40" s="168">
        <v>1</v>
      </c>
      <c r="H40" s="417"/>
      <c r="I40" s="429"/>
      <c r="J40" s="429"/>
      <c r="K40" s="430"/>
      <c r="L40" s="417"/>
      <c r="M40" s="418"/>
    </row>
    <row r="41" spans="2:20" ht="13.15" thickBot="1" x14ac:dyDescent="0.4">
      <c r="B41" s="288" t="s">
        <v>56</v>
      </c>
      <c r="C41" s="436"/>
      <c r="D41" s="66" t="e">
        <f>Assumption!D41</f>
        <v>#DIV/0!</v>
      </c>
      <c r="E41" s="169"/>
      <c r="F41" s="106" t="e">
        <f>F32/D7</f>
        <v>#DIV/0!</v>
      </c>
      <c r="G41" s="168">
        <v>2</v>
      </c>
      <c r="H41" s="417"/>
      <c r="I41" s="429"/>
      <c r="J41" s="429"/>
      <c r="K41" s="430"/>
      <c r="L41" s="417"/>
      <c r="M41" s="418"/>
    </row>
    <row r="42" spans="2:20" ht="12.75" customHeight="1" thickBot="1" x14ac:dyDescent="0.4">
      <c r="B42" s="288" t="s">
        <v>34</v>
      </c>
      <c r="C42" s="436"/>
      <c r="D42" s="170" t="e">
        <f>Assumption!D42</f>
        <v>#NUM!</v>
      </c>
      <c r="E42" s="73">
        <f>Assumption!E42</f>
        <v>0.25</v>
      </c>
      <c r="F42" s="155" t="e">
        <f>F38*E42</f>
        <v>#NUM!</v>
      </c>
      <c r="G42" s="171">
        <v>0.03</v>
      </c>
      <c r="H42" s="417"/>
      <c r="I42" s="429"/>
      <c r="J42" s="429"/>
      <c r="K42" s="430"/>
      <c r="L42" s="417"/>
      <c r="M42" s="418"/>
    </row>
    <row r="43" spans="2:20" x14ac:dyDescent="0.35">
      <c r="B43" s="288" t="s">
        <v>98</v>
      </c>
      <c r="C43" s="289"/>
      <c r="D43" s="155" t="e">
        <f>Assumption!D43</f>
        <v>#NUM!</v>
      </c>
      <c r="E43" s="89"/>
      <c r="F43" s="155" t="e">
        <f>F38-F42</f>
        <v>#NUM!</v>
      </c>
      <c r="G43" s="168"/>
      <c r="H43" s="417"/>
      <c r="I43" s="429"/>
      <c r="J43" s="429"/>
      <c r="K43" s="430"/>
      <c r="L43" s="417"/>
      <c r="M43" s="418"/>
    </row>
    <row r="44" spans="2:20" ht="12.75" customHeight="1" thickBot="1" x14ac:dyDescent="0.4">
      <c r="B44" s="286" t="s">
        <v>99</v>
      </c>
      <c r="C44" s="287"/>
      <c r="D44" s="175" t="e">
        <f>Assumption!D44</f>
        <v>#NUM!</v>
      </c>
      <c r="E44" s="176"/>
      <c r="F44" s="175" t="e">
        <f>F43/M29</f>
        <v>#NUM!</v>
      </c>
      <c r="G44" s="168"/>
      <c r="H44" s="424"/>
      <c r="I44" s="425"/>
      <c r="J44" s="425"/>
      <c r="K44" s="426"/>
      <c r="L44" s="424"/>
      <c r="M44" s="433"/>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43:C43"/>
    <mergeCell ref="H43:K43"/>
    <mergeCell ref="L43:M43"/>
    <mergeCell ref="B44:C44"/>
    <mergeCell ref="H44:K44"/>
    <mergeCell ref="L44:M44"/>
    <mergeCell ref="B41:C41"/>
    <mergeCell ref="H41:K41"/>
    <mergeCell ref="L41:M41"/>
    <mergeCell ref="B42:C42"/>
    <mergeCell ref="H42:K42"/>
    <mergeCell ref="L42:M42"/>
    <mergeCell ref="B39:C39"/>
    <mergeCell ref="H39:K39"/>
    <mergeCell ref="L39:M39"/>
    <mergeCell ref="B40:C40"/>
    <mergeCell ref="H40:K40"/>
    <mergeCell ref="L40:M40"/>
    <mergeCell ref="K34:L34"/>
    <mergeCell ref="B37:C37"/>
    <mergeCell ref="H37:K37"/>
    <mergeCell ref="L37:M37"/>
    <mergeCell ref="B38:C38"/>
    <mergeCell ref="H38:K38"/>
    <mergeCell ref="L38:M38"/>
    <mergeCell ref="B36:C36"/>
    <mergeCell ref="B29:C29"/>
    <mergeCell ref="G29:H29"/>
    <mergeCell ref="B30:C30"/>
    <mergeCell ref="G30:H30"/>
    <mergeCell ref="G31:H31"/>
    <mergeCell ref="B32:C33"/>
    <mergeCell ref="D32:D33"/>
    <mergeCell ref="F32:F33"/>
    <mergeCell ref="B34:C34"/>
    <mergeCell ref="K31:M31"/>
    <mergeCell ref="G26:H26"/>
    <mergeCell ref="K26:L26"/>
    <mergeCell ref="B27:C27"/>
    <mergeCell ref="G27:H27"/>
    <mergeCell ref="B28:C28"/>
    <mergeCell ref="G28:H2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G19:H19"/>
    <mergeCell ref="B15:C15"/>
    <mergeCell ref="G15:H15"/>
    <mergeCell ref="K15:L15"/>
    <mergeCell ref="Q15:R15"/>
    <mergeCell ref="G16:H16"/>
    <mergeCell ref="K16:L16"/>
    <mergeCell ref="B16:C16"/>
    <mergeCell ref="G17:H17"/>
    <mergeCell ref="K17:L17"/>
    <mergeCell ref="B18:C18"/>
    <mergeCell ref="G18:H18"/>
    <mergeCell ref="K18:L18"/>
    <mergeCell ref="G14:H14"/>
    <mergeCell ref="Q14:R14"/>
    <mergeCell ref="B9:C9"/>
    <mergeCell ref="E9:M9"/>
    <mergeCell ref="B10:C10"/>
    <mergeCell ref="E10:M10"/>
    <mergeCell ref="G12:H12"/>
    <mergeCell ref="K12:M12"/>
    <mergeCell ref="P12:R12"/>
    <mergeCell ref="B13:C13"/>
    <mergeCell ref="G13:H13"/>
    <mergeCell ref="K13:L13"/>
    <mergeCell ref="Q13:R13"/>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s>
  <phoneticPr fontId="21" type="noConversion"/>
  <conditionalFormatting sqref="E23">
    <cfRule type="cellIs" dxfId="41" priority="40" stopIfTrue="1" operator="between">
      <formula>0.01</formula>
      <formula>249.99</formula>
    </cfRule>
    <cfRule type="cellIs" dxfId="40" priority="41" stopIfTrue="1" operator="equal">
      <formula>250</formula>
    </cfRule>
    <cfRule type="cellIs" dxfId="39" priority="42" stopIfTrue="1" operator="greaterThan">
      <formula>250</formula>
    </cfRule>
  </conditionalFormatting>
  <conditionalFormatting sqref="E24">
    <cfRule type="cellIs" dxfId="38" priority="37" stopIfTrue="1" operator="between">
      <formula>0.01</formula>
      <formula>299.99</formula>
    </cfRule>
    <cfRule type="cellIs" dxfId="37" priority="38" stopIfTrue="1" operator="between">
      <formula>300</formula>
      <formula>600</formula>
    </cfRule>
    <cfRule type="cellIs" dxfId="36" priority="39" stopIfTrue="1" operator="greaterThan">
      <formula>600</formula>
    </cfRule>
  </conditionalFormatting>
  <conditionalFormatting sqref="E25">
    <cfRule type="cellIs" dxfId="35" priority="34" stopIfTrue="1" operator="between">
      <formula>0.01</formula>
      <formula>99.99</formula>
    </cfRule>
    <cfRule type="cellIs" dxfId="34" priority="35" stopIfTrue="1" operator="between">
      <formula>100</formula>
      <formula>250</formula>
    </cfRule>
    <cfRule type="cellIs" dxfId="33" priority="36" stopIfTrue="1" operator="greaterThan">
      <formula>250</formula>
    </cfRule>
  </conditionalFormatting>
  <conditionalFormatting sqref="E29">
    <cfRule type="cellIs" dxfId="32" priority="31" stopIfTrue="1" operator="between">
      <formula>0.01</formula>
      <formula>199.99</formula>
    </cfRule>
    <cfRule type="cellIs" dxfId="31" priority="32" stopIfTrue="1" operator="between">
      <formula>200</formula>
      <formula>400</formula>
    </cfRule>
    <cfRule type="cellIs" dxfId="30" priority="33" stopIfTrue="1" operator="greaterThan">
      <formula>400</formula>
    </cfRule>
  </conditionalFormatting>
  <conditionalFormatting sqref="E30">
    <cfRule type="cellIs" dxfId="29" priority="28" stopIfTrue="1" operator="between">
      <formula>0.01</formula>
      <formula>699.99</formula>
    </cfRule>
    <cfRule type="cellIs" dxfId="28" priority="29" stopIfTrue="1" operator="between">
      <formula>700</formula>
      <formula>1000</formula>
    </cfRule>
    <cfRule type="cellIs" dxfId="27" priority="30" stopIfTrue="1" operator="greaterThan">
      <formula>1000</formula>
    </cfRule>
  </conditionalFormatting>
  <conditionalFormatting sqref="E27">
    <cfRule type="cellIs" dxfId="26" priority="25" stopIfTrue="1" operator="between">
      <formula>0.01</formula>
      <formula>99.99</formula>
    </cfRule>
    <cfRule type="cellIs" dxfId="25" priority="26" stopIfTrue="1" operator="equal">
      <formula>100</formula>
    </cfRule>
    <cfRule type="cellIs" dxfId="24" priority="27" stopIfTrue="1" operator="greaterThan">
      <formula>100</formula>
    </cfRule>
  </conditionalFormatting>
  <conditionalFormatting sqref="E23">
    <cfRule type="cellIs" dxfId="23" priority="22" stopIfTrue="1" operator="between">
      <formula>1</formula>
      <formula>249</formula>
    </cfRule>
    <cfRule type="cellIs" dxfId="22" priority="23" stopIfTrue="1" operator="greaterThan">
      <formula>250</formula>
    </cfRule>
    <cfRule type="cellIs" dxfId="21" priority="24" stopIfTrue="1" operator="equal">
      <formula>250</formula>
    </cfRule>
  </conditionalFormatting>
  <conditionalFormatting sqref="E24">
    <cfRule type="cellIs" dxfId="20" priority="19" stopIfTrue="1" operator="between">
      <formula>0.01</formula>
      <formula>299</formula>
    </cfRule>
    <cfRule type="cellIs" dxfId="19" priority="20" stopIfTrue="1" operator="between">
      <formula>300</formula>
      <formula>600</formula>
    </cfRule>
    <cfRule type="cellIs" dxfId="18" priority="21" stopIfTrue="1" operator="greaterThan">
      <formula>600</formula>
    </cfRule>
  </conditionalFormatting>
  <conditionalFormatting sqref="E25">
    <cfRule type="cellIs" dxfId="17" priority="16" stopIfTrue="1" operator="between">
      <formula>100</formula>
      <formula>250</formula>
    </cfRule>
    <cfRule type="cellIs" dxfId="16" priority="17" stopIfTrue="1" operator="between">
      <formula>0.01</formula>
      <formula>99.99</formula>
    </cfRule>
    <cfRule type="cellIs" dxfId="15" priority="18" stopIfTrue="1" operator="greaterThan">
      <formula>250</formula>
    </cfRule>
  </conditionalFormatting>
  <conditionalFormatting sqref="E27">
    <cfRule type="cellIs" dxfId="14" priority="13" stopIfTrue="1" operator="between">
      <formula>0.01</formula>
      <formula>99.99</formula>
    </cfRule>
    <cfRule type="cellIs" dxfId="13" priority="14" stopIfTrue="1" operator="equal">
      <formula>100</formula>
    </cfRule>
    <cfRule type="cellIs" dxfId="12" priority="15" stopIfTrue="1" operator="greaterThan">
      <formula>100</formula>
    </cfRule>
  </conditionalFormatting>
  <conditionalFormatting sqref="E29">
    <cfRule type="cellIs" dxfId="11" priority="10" stopIfTrue="1" operator="between">
      <formula>0.01</formula>
      <formula>199.99</formula>
    </cfRule>
    <cfRule type="cellIs" dxfId="10" priority="11" stopIfTrue="1" operator="between">
      <formula>200</formula>
      <formula>400</formula>
    </cfRule>
    <cfRule type="cellIs" dxfId="9" priority="12" stopIfTrue="1" operator="greaterThan">
      <formula>400</formula>
    </cfRule>
  </conditionalFormatting>
  <conditionalFormatting sqref="E30">
    <cfRule type="cellIs" dxfId="8" priority="7" stopIfTrue="1" operator="between">
      <formula>700</formula>
      <formula>1000</formula>
    </cfRule>
    <cfRule type="cellIs" dxfId="7" priority="8" stopIfTrue="1" operator="between">
      <formula>0.01</formula>
      <formula>699.99</formula>
    </cfRule>
    <cfRule type="cellIs" dxfId="6" priority="9" stopIfTrue="1" operator="greaterThan">
      <formula>1000</formula>
    </cfRule>
  </conditionalFormatting>
  <conditionalFormatting sqref="E23">
    <cfRule type="cellIs" dxfId="5" priority="4" stopIfTrue="1" operator="between">
      <formula>0.01</formula>
      <formula>249.99</formula>
    </cfRule>
    <cfRule type="cellIs" dxfId="4" priority="5" stopIfTrue="1" operator="equal">
      <formula>250</formula>
    </cfRule>
    <cfRule type="cellIs" dxfId="3" priority="6" stopIfTrue="1" operator="greaterThan">
      <formula>250</formula>
    </cfRule>
  </conditionalFormatting>
  <conditionalFormatting sqref="E23">
    <cfRule type="cellIs" dxfId="2" priority="1" stopIfTrue="1" operator="between">
      <formula>1</formula>
      <formula>249</formula>
    </cfRule>
    <cfRule type="cellIs" dxfId="1" priority="2" stopIfTrue="1" operator="greaterThan">
      <formula>250</formula>
    </cfRule>
    <cfRule type="cellIs" dxfId="0"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Disclaimer</vt:lpstr>
      <vt:lpstr>Coaching Form</vt:lpstr>
      <vt:lpstr>Acqusition-NF</vt:lpstr>
      <vt:lpstr>Year 1 Projection - NF</vt:lpstr>
      <vt:lpstr>Assumption</vt:lpstr>
      <vt:lpstr> Year 1 Project - Assume</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2017-07-24T20:26:55Z</cp:lastPrinted>
  <dcterms:created xsi:type="dcterms:W3CDTF">2007-05-21T19:06:31Z</dcterms:created>
  <dcterms:modified xsi:type="dcterms:W3CDTF">2021-11-13T06:05:06Z</dcterms:modified>
</cp:coreProperties>
</file>