
<file path=[Content_Types].xml><?xml version="1.0" encoding="utf-8"?>
<Types xmlns="http://schemas.openxmlformats.org/package/2006/content-types">
  <Default Extension="doc" ContentType="application/msword"/>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24226"/>
  <mc:AlternateContent xmlns:mc="http://schemas.openxmlformats.org/markup-compatibility/2006">
    <mc:Choice Requires="x15">
      <x15ac:absPath xmlns:x15ac="http://schemas.microsoft.com/office/spreadsheetml/2010/11/ac" url="C:\repos\Personal\MultiFamilyPortal\src\theme\MultiFamilyPortal.AdminTheme\Documents\"/>
    </mc:Choice>
  </mc:AlternateContent>
  <xr:revisionPtr revIDLastSave="0" documentId="13_ncr:1_{1DEAAD96-2CBD-467F-BDEF-67DB79191973}" xr6:coauthVersionLast="47" xr6:coauthVersionMax="47" xr10:uidLastSave="{00000000-0000-0000-0000-000000000000}"/>
  <bookViews>
    <workbookView xWindow="-98" yWindow="-98" windowWidth="28996" windowHeight="15675" tabRatio="693" firstSheet="1" activeTab="5" xr2:uid="{00000000-000D-0000-FFFF-FFFF00000000}"/>
  </bookViews>
  <sheets>
    <sheet name="Disclaimer" sheetId="6" r:id="rId1"/>
    <sheet name="Coaching Form" sheetId="12" r:id="rId2"/>
    <sheet name="Acqusition-NF" sheetId="1" r:id="rId3"/>
    <sheet name="Year 1 Projection - NF" sheetId="8" r:id="rId4"/>
    <sheet name="Assumption" sheetId="9" r:id="rId5"/>
    <sheet name="Year 1 Project - Assume" sheetId="11"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7" i="1" l="1"/>
  <c r="D8" i="1"/>
  <c r="I8" i="1"/>
  <c r="M8" i="1"/>
  <c r="I9" i="1"/>
  <c r="D10" i="1"/>
  <c r="E13" i="1"/>
  <c r="G13" i="1"/>
  <c r="I13" i="1"/>
  <c r="M13" i="1"/>
  <c r="D14" i="1"/>
  <c r="D14" i="8" s="1"/>
  <c r="E14" i="8" s="1"/>
  <c r="G14" i="1"/>
  <c r="E15" i="1"/>
  <c r="G15" i="1"/>
  <c r="I15" i="1"/>
  <c r="M15" i="1"/>
  <c r="F16" i="1"/>
  <c r="G16" i="1"/>
  <c r="M16" i="1"/>
  <c r="M24" i="1" s="1"/>
  <c r="M24" i="8" s="1"/>
  <c r="E17" i="1"/>
  <c r="G17" i="1"/>
  <c r="I17" i="1"/>
  <c r="E18" i="1"/>
  <c r="G18" i="1"/>
  <c r="I18" i="1"/>
  <c r="F19" i="1"/>
  <c r="F32" i="1" s="1"/>
  <c r="G19" i="1"/>
  <c r="S19" i="1"/>
  <c r="E22" i="1"/>
  <c r="R13" i="1" s="1"/>
  <c r="G22" i="1"/>
  <c r="S13" i="1" s="1"/>
  <c r="I22" i="1"/>
  <c r="M22" i="1"/>
  <c r="M27" i="1" s="1"/>
  <c r="M29" i="1" s="1"/>
  <c r="S22" i="1"/>
  <c r="E23" i="1"/>
  <c r="R14" i="1" s="1"/>
  <c r="G23" i="1"/>
  <c r="S14" i="1" s="1"/>
  <c r="I23" i="1"/>
  <c r="R23" i="1"/>
  <c r="E24" i="1"/>
  <c r="R15" i="1" s="1"/>
  <c r="G24" i="1"/>
  <c r="S15" i="1" s="1"/>
  <c r="I24" i="1"/>
  <c r="E25" i="1"/>
  <c r="R16" i="1" s="1"/>
  <c r="G25" i="1"/>
  <c r="S16" i="1" s="1"/>
  <c r="I25" i="1"/>
  <c r="M25" i="1"/>
  <c r="G26" i="1"/>
  <c r="S17" i="1" s="1"/>
  <c r="E27" i="1"/>
  <c r="R18" i="1" s="1"/>
  <c r="G27" i="1"/>
  <c r="S18" i="1" s="1"/>
  <c r="I27" i="1"/>
  <c r="E28" i="1"/>
  <c r="R19" i="1" s="1"/>
  <c r="G28" i="1"/>
  <c r="I28" i="1"/>
  <c r="E29" i="1"/>
  <c r="R21" i="1" s="1"/>
  <c r="G29" i="1"/>
  <c r="S21" i="1" s="1"/>
  <c r="I29" i="1"/>
  <c r="E30" i="1"/>
  <c r="R22" i="1" s="1"/>
  <c r="G30" i="1"/>
  <c r="I30" i="1"/>
  <c r="F31" i="1"/>
  <c r="G31" i="1" s="1"/>
  <c r="D34" i="1"/>
  <c r="F34" i="1"/>
  <c r="S23" i="1" s="1"/>
  <c r="M35" i="1"/>
  <c r="D37" i="1" s="1"/>
  <c r="D37" i="8" s="1"/>
  <c r="C5" i="8"/>
  <c r="D6" i="8"/>
  <c r="G27" i="8" s="1"/>
  <c r="D7" i="8"/>
  <c r="M13" i="8" s="1"/>
  <c r="D8" i="8"/>
  <c r="D9" i="8"/>
  <c r="D10" i="8"/>
  <c r="D13" i="8"/>
  <c r="E13" i="8" s="1"/>
  <c r="G13" i="8"/>
  <c r="I13" i="8"/>
  <c r="F14" i="8"/>
  <c r="G14" i="8" s="1"/>
  <c r="M14" i="8"/>
  <c r="D15" i="8"/>
  <c r="E15" i="8" s="1"/>
  <c r="G15" i="8"/>
  <c r="I15" i="8"/>
  <c r="D17" i="8"/>
  <c r="E17" i="8" s="1"/>
  <c r="I17" i="8"/>
  <c r="M17" i="8"/>
  <c r="D18" i="8"/>
  <c r="E18" i="8"/>
  <c r="G18" i="8"/>
  <c r="I18" i="8"/>
  <c r="M18" i="8"/>
  <c r="D22" i="8"/>
  <c r="E22" i="8" s="1"/>
  <c r="I22" i="8"/>
  <c r="M22" i="8"/>
  <c r="D23" i="8"/>
  <c r="E23" i="8"/>
  <c r="G23" i="8"/>
  <c r="I23" i="8"/>
  <c r="M23" i="8"/>
  <c r="D24" i="8"/>
  <c r="E24" i="8" s="1"/>
  <c r="G24" i="8"/>
  <c r="I24" i="8"/>
  <c r="D25" i="8"/>
  <c r="G25" i="8"/>
  <c r="M25" i="8"/>
  <c r="C26" i="8"/>
  <c r="M26" i="8"/>
  <c r="D27" i="8"/>
  <c r="E27" i="8" s="1"/>
  <c r="I27" i="8"/>
  <c r="D28" i="8"/>
  <c r="E28" i="8"/>
  <c r="I28" i="8"/>
  <c r="D29" i="8"/>
  <c r="E29" i="8" s="1"/>
  <c r="G29" i="8"/>
  <c r="I29" i="8"/>
  <c r="D30" i="8"/>
  <c r="E30" i="8"/>
  <c r="I30" i="8"/>
  <c r="M32" i="8"/>
  <c r="M33" i="8"/>
  <c r="M35" i="8" s="1"/>
  <c r="F37" i="8" s="1"/>
  <c r="D34" i="8"/>
  <c r="F34" i="8"/>
  <c r="M34" i="8"/>
  <c r="E42" i="8"/>
  <c r="M7" i="9"/>
  <c r="M8" i="9" s="1"/>
  <c r="D8" i="9"/>
  <c r="I8" i="9"/>
  <c r="I9" i="9"/>
  <c r="D10" i="9"/>
  <c r="E13" i="9"/>
  <c r="G13" i="9"/>
  <c r="I13" i="9"/>
  <c r="M13" i="9"/>
  <c r="M15" i="9" s="1"/>
  <c r="R13" i="9"/>
  <c r="S13" i="9"/>
  <c r="D14" i="9"/>
  <c r="I14" i="9" s="1"/>
  <c r="E14" i="9"/>
  <c r="G14" i="9"/>
  <c r="E15" i="9"/>
  <c r="G15" i="9"/>
  <c r="I15" i="9"/>
  <c r="R15" i="9"/>
  <c r="S15" i="9"/>
  <c r="D16" i="9"/>
  <c r="I16" i="9" s="1"/>
  <c r="E16" i="9"/>
  <c r="F16" i="9"/>
  <c r="G16" i="9"/>
  <c r="E17" i="9"/>
  <c r="G17" i="9"/>
  <c r="I17" i="9"/>
  <c r="E18" i="9"/>
  <c r="G18" i="9"/>
  <c r="I18" i="9"/>
  <c r="D19" i="9"/>
  <c r="D26" i="9" s="1"/>
  <c r="E19" i="9"/>
  <c r="F19" i="9"/>
  <c r="F32" i="9" s="1"/>
  <c r="M19" i="9"/>
  <c r="R19" i="9"/>
  <c r="S19" i="9"/>
  <c r="E22" i="9"/>
  <c r="G22" i="9"/>
  <c r="I22" i="9"/>
  <c r="R22" i="9"/>
  <c r="S22" i="9"/>
  <c r="E23" i="9"/>
  <c r="R14" i="9" s="1"/>
  <c r="G23" i="9"/>
  <c r="S14" i="9" s="1"/>
  <c r="I23" i="9"/>
  <c r="R23" i="9"/>
  <c r="E24" i="9"/>
  <c r="G24" i="9"/>
  <c r="I24" i="9"/>
  <c r="M24" i="9"/>
  <c r="M24" i="11" s="1"/>
  <c r="E25" i="9"/>
  <c r="R16" i="9" s="1"/>
  <c r="G25" i="9"/>
  <c r="S16" i="9" s="1"/>
  <c r="I25" i="9"/>
  <c r="G26" i="9"/>
  <c r="S17" i="9" s="1"/>
  <c r="E27" i="9"/>
  <c r="R18" i="9" s="1"/>
  <c r="G27" i="9"/>
  <c r="S18" i="9" s="1"/>
  <c r="I27" i="9"/>
  <c r="E28" i="9"/>
  <c r="G28" i="9"/>
  <c r="I28" i="9"/>
  <c r="E29" i="9"/>
  <c r="R21" i="9" s="1"/>
  <c r="G29" i="9"/>
  <c r="S21" i="9" s="1"/>
  <c r="I29" i="9"/>
  <c r="E30" i="9"/>
  <c r="G30" i="9"/>
  <c r="I30" i="9"/>
  <c r="F31" i="9"/>
  <c r="G31" i="9"/>
  <c r="D34" i="9"/>
  <c r="F34" i="9"/>
  <c r="S23" i="9" s="1"/>
  <c r="M35" i="9"/>
  <c r="D37" i="9" s="1"/>
  <c r="D37" i="11" s="1"/>
  <c r="D36" i="9"/>
  <c r="D36" i="11" s="1"/>
  <c r="F36" i="9"/>
  <c r="C5" i="11"/>
  <c r="D6" i="11"/>
  <c r="G13" i="11" s="1"/>
  <c r="D7" i="11"/>
  <c r="M13" i="11" s="1"/>
  <c r="M15" i="11" s="1"/>
  <c r="D8" i="11"/>
  <c r="D9" i="11"/>
  <c r="D10" i="11"/>
  <c r="D13" i="11"/>
  <c r="I13" i="11"/>
  <c r="D14" i="11"/>
  <c r="E14" i="11"/>
  <c r="F14" i="11"/>
  <c r="F16" i="11" s="1"/>
  <c r="M14" i="11"/>
  <c r="D15" i="11"/>
  <c r="G15" i="11"/>
  <c r="I15" i="11"/>
  <c r="D17" i="11"/>
  <c r="E17" i="11"/>
  <c r="G17" i="11"/>
  <c r="I17" i="11"/>
  <c r="M17" i="11"/>
  <c r="M19" i="11" s="1"/>
  <c r="F36" i="11" s="1"/>
  <c r="D18" i="11"/>
  <c r="I18" i="11"/>
  <c r="D19" i="11"/>
  <c r="E19" i="11" s="1"/>
  <c r="D22" i="11"/>
  <c r="G22" i="11"/>
  <c r="I22" i="11"/>
  <c r="D23" i="11"/>
  <c r="I23" i="11"/>
  <c r="M23" i="11"/>
  <c r="D24" i="11"/>
  <c r="E24" i="11" s="1"/>
  <c r="I24" i="11"/>
  <c r="D25" i="11"/>
  <c r="I25" i="11"/>
  <c r="C26" i="11"/>
  <c r="M26" i="11"/>
  <c r="D27" i="11"/>
  <c r="E27" i="11" s="1"/>
  <c r="I27" i="11"/>
  <c r="D28" i="11"/>
  <c r="G28" i="11"/>
  <c r="I28" i="11"/>
  <c r="D29" i="11"/>
  <c r="E29" i="11" s="1"/>
  <c r="I29" i="11"/>
  <c r="D30" i="11"/>
  <c r="E30" i="11"/>
  <c r="G30" i="11"/>
  <c r="I30" i="11"/>
  <c r="M32" i="11"/>
  <c r="M33" i="11"/>
  <c r="D34" i="11"/>
  <c r="F34" i="11"/>
  <c r="M34" i="11"/>
  <c r="E42" i="11"/>
  <c r="I25" i="8" l="1"/>
  <c r="M27" i="8"/>
  <c r="E25" i="8"/>
  <c r="M15" i="8"/>
  <c r="M16" i="8" s="1"/>
  <c r="M19" i="8" s="1"/>
  <c r="F36" i="8" s="1"/>
  <c r="F41" i="9"/>
  <c r="F35" i="9"/>
  <c r="G16" i="11"/>
  <c r="I16" i="11"/>
  <c r="F19" i="11"/>
  <c r="F41" i="1"/>
  <c r="F35" i="1"/>
  <c r="M29" i="8"/>
  <c r="D31" i="9"/>
  <c r="D26" i="11"/>
  <c r="E26" i="11" s="1"/>
  <c r="I26" i="9"/>
  <c r="E26" i="9"/>
  <c r="R17" i="9" s="1"/>
  <c r="G27" i="11"/>
  <c r="I19" i="9"/>
  <c r="M19" i="1"/>
  <c r="I14" i="1"/>
  <c r="E13" i="11"/>
  <c r="F16" i="8"/>
  <c r="G24" i="11"/>
  <c r="D16" i="11"/>
  <c r="E16" i="11" s="1"/>
  <c r="G19" i="9"/>
  <c r="G30" i="8"/>
  <c r="E14" i="1"/>
  <c r="M35" i="11"/>
  <c r="F37" i="11" s="1"/>
  <c r="G18" i="11"/>
  <c r="E15" i="11"/>
  <c r="G23" i="11"/>
  <c r="F37" i="9"/>
  <c r="E23" i="11"/>
  <c r="M22" i="9"/>
  <c r="F37" i="1"/>
  <c r="D16" i="1"/>
  <c r="G29" i="11"/>
  <c r="I14" i="11"/>
  <c r="M25" i="9"/>
  <c r="M25" i="11" s="1"/>
  <c r="E18" i="11"/>
  <c r="G14" i="11"/>
  <c r="I14" i="8"/>
  <c r="G28" i="8"/>
  <c r="G22" i="8"/>
  <c r="G17" i="8"/>
  <c r="E28" i="11"/>
  <c r="G25" i="11"/>
  <c r="E22" i="11"/>
  <c r="E25" i="11"/>
  <c r="G16" i="8" l="1"/>
  <c r="I16" i="8"/>
  <c r="F19" i="8"/>
  <c r="D36" i="1"/>
  <c r="D36" i="8" s="1"/>
  <c r="F36" i="1"/>
  <c r="F38" i="1"/>
  <c r="F40" i="1"/>
  <c r="F38" i="9"/>
  <c r="F40" i="9"/>
  <c r="I16" i="1"/>
  <c r="D16" i="8"/>
  <c r="E16" i="8" s="1"/>
  <c r="E16" i="1"/>
  <c r="D19" i="1"/>
  <c r="D31" i="11"/>
  <c r="E31" i="11" s="1"/>
  <c r="M22" i="11"/>
  <c r="M27" i="9"/>
  <c r="E31" i="9"/>
  <c r="I31" i="9"/>
  <c r="I19" i="11"/>
  <c r="F26" i="11"/>
  <c r="G19" i="11"/>
  <c r="D32" i="9"/>
  <c r="M27" i="11" l="1"/>
  <c r="M29" i="9"/>
  <c r="M29" i="11" s="1"/>
  <c r="D26" i="1"/>
  <c r="D19" i="8"/>
  <c r="E19" i="8" s="1"/>
  <c r="E19" i="1"/>
  <c r="I19" i="1"/>
  <c r="F42" i="1"/>
  <c r="F39" i="1"/>
  <c r="F43" i="1"/>
  <c r="F44" i="1" s="1"/>
  <c r="G19" i="8"/>
  <c r="I19" i="8"/>
  <c r="F26" i="8"/>
  <c r="F42" i="9"/>
  <c r="F43" i="9" s="1"/>
  <c r="F44" i="9" s="1"/>
  <c r="F39" i="9"/>
  <c r="D41" i="9"/>
  <c r="D41" i="11" s="1"/>
  <c r="D35" i="9"/>
  <c r="D32" i="11"/>
  <c r="F31" i="11"/>
  <c r="G26" i="11"/>
  <c r="I26" i="11"/>
  <c r="F31" i="8" l="1"/>
  <c r="I26" i="8"/>
  <c r="G26" i="8"/>
  <c r="E26" i="1"/>
  <c r="R17" i="1" s="1"/>
  <c r="D26" i="8"/>
  <c r="E26" i="8" s="1"/>
  <c r="D31" i="1"/>
  <c r="I26" i="1"/>
  <c r="G31" i="11"/>
  <c r="I31" i="11"/>
  <c r="F32" i="11"/>
  <c r="D35" i="11"/>
  <c r="D38" i="9"/>
  <c r="D40" i="9"/>
  <c r="D40" i="11" s="1"/>
  <c r="D42" i="9" l="1"/>
  <c r="D42" i="11" s="1"/>
  <c r="D38" i="11"/>
  <c r="D39" i="9"/>
  <c r="D39" i="11" s="1"/>
  <c r="D43" i="9"/>
  <c r="F41" i="11"/>
  <c r="F35" i="11"/>
  <c r="D31" i="8"/>
  <c r="E31" i="8" s="1"/>
  <c r="I31" i="1"/>
  <c r="E31" i="1"/>
  <c r="D32" i="1"/>
  <c r="G31" i="8"/>
  <c r="I31" i="8"/>
  <c r="F32" i="8"/>
  <c r="D43" i="11" l="1"/>
  <c r="D44" i="9"/>
  <c r="D44" i="11" s="1"/>
  <c r="F41" i="8"/>
  <c r="F35" i="8"/>
  <c r="D35" i="1"/>
  <c r="D32" i="8"/>
  <c r="D41" i="1"/>
  <c r="D41" i="8" s="1"/>
  <c r="F38" i="11"/>
  <c r="F40" i="11"/>
  <c r="F42" i="11" l="1"/>
  <c r="F43" i="11" s="1"/>
  <c r="F44" i="11" s="1"/>
  <c r="F39" i="11"/>
  <c r="D38" i="1"/>
  <c r="D35" i="8"/>
  <c r="D40" i="1"/>
  <c r="D40" i="8" s="1"/>
  <c r="F40" i="8"/>
  <c r="F38" i="8"/>
  <c r="F42" i="8" l="1"/>
  <c r="F43" i="8" s="1"/>
  <c r="F44" i="8" s="1"/>
  <c r="F39" i="8"/>
  <c r="D42" i="1"/>
  <c r="D42" i="8" s="1"/>
  <c r="D38" i="8"/>
  <c r="D43" i="1"/>
  <c r="D39" i="1"/>
  <c r="D39" i="8" s="1"/>
  <c r="D44" i="1" l="1"/>
  <c r="D44" i="8" s="1"/>
  <c r="D4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Don Goff</author>
    <author>Barry &amp; Edwina Koepsell</author>
    <author>Don</author>
    <author>don</author>
  </authors>
  <commentList>
    <comment ref="B13" authorId="0" shapeId="0" xr:uid="{00000000-0006-0000-0200-000001000000}">
      <text>
        <r>
          <rPr>
            <b/>
            <sz val="9"/>
            <color indexed="81"/>
            <rFont val="Tahoma"/>
            <family val="2"/>
          </rPr>
          <t>Don Goff:</t>
        </r>
        <r>
          <rPr>
            <sz val="9"/>
            <color indexed="81"/>
            <rFont val="Tahoma"/>
            <family val="2"/>
          </rPr>
          <t xml:space="preserve">
This is based on 100% of the units being full at the current rental rates that the seller is getting.</t>
        </r>
      </text>
    </comment>
    <comment ref="B15" authorId="0" shapeId="0" xr:uid="{00000000-0006-0000-0200-000002000000}">
      <text>
        <r>
          <rPr>
            <b/>
            <sz val="9"/>
            <color indexed="81"/>
            <rFont val="Tahoma"/>
            <family val="2"/>
          </rPr>
          <t>Don Goff:</t>
        </r>
        <r>
          <rPr>
            <sz val="9"/>
            <color indexed="81"/>
            <rFont val="Tahoma"/>
            <family val="2"/>
          </rPr>
          <t xml:space="preserve">
</t>
        </r>
        <r>
          <rPr>
            <b/>
            <sz val="9"/>
            <color indexed="81"/>
            <rFont val="Tahoma"/>
            <family val="2"/>
          </rPr>
          <t>ROT 1-3%</t>
        </r>
        <r>
          <rPr>
            <sz val="9"/>
            <color indexed="81"/>
            <rFont val="Tahoma"/>
            <family val="2"/>
          </rPr>
          <t xml:space="preserve"> This cell is for money that is not collected. Non-Payment of Rent, Bad Debt, Etc </t>
        </r>
      </text>
    </comment>
    <comment ref="K18" authorId="0" shapeId="0" xr:uid="{00000000-0006-0000-0200-000003000000}">
      <text>
        <r>
          <rPr>
            <b/>
            <sz val="9"/>
            <color indexed="81"/>
            <rFont val="Tahoma"/>
            <family val="2"/>
          </rPr>
          <t>Don Goff:</t>
        </r>
        <r>
          <rPr>
            <sz val="9"/>
            <color indexed="81"/>
            <rFont val="Tahoma"/>
            <family val="2"/>
          </rPr>
          <t xml:space="preserve">
30 Years is ROT for conventional Financing. You need to plug in 250 yrs for amortization if you want to calculate annual debt serviced assuming an interest only loan.</t>
        </r>
      </text>
    </comment>
    <comment ref="E23" authorId="1" shapeId="0" xr:uid="{00000000-0006-0000-0200-000004000000}">
      <text>
        <r>
          <rPr>
            <b/>
            <sz val="11"/>
            <color indexed="81"/>
            <rFont val="Tahoma"/>
            <family val="2"/>
          </rPr>
          <t>RoT:</t>
        </r>
        <r>
          <rPr>
            <sz val="11"/>
            <color indexed="81"/>
            <rFont val="Tahoma"/>
            <family val="2"/>
          </rPr>
          <t xml:space="preserve">
</t>
        </r>
        <r>
          <rPr>
            <sz val="11"/>
            <color indexed="81"/>
            <rFont val="Comic Sans MS"/>
            <family val="4"/>
          </rPr>
          <t>$250/Door</t>
        </r>
      </text>
    </comment>
    <comment ref="G23" authorId="1" shapeId="0" xr:uid="{00000000-0006-0000-0200-000005000000}">
      <text>
        <r>
          <rPr>
            <b/>
            <sz val="11"/>
            <color indexed="81"/>
            <rFont val="Tahoma"/>
            <family val="2"/>
          </rPr>
          <t>RoT:</t>
        </r>
        <r>
          <rPr>
            <sz val="11"/>
            <color indexed="81"/>
            <rFont val="Tahoma"/>
            <family val="2"/>
          </rPr>
          <t xml:space="preserve">
</t>
        </r>
        <r>
          <rPr>
            <sz val="11"/>
            <color indexed="81"/>
            <rFont val="Comic Sans MS"/>
            <family val="4"/>
          </rPr>
          <t>$250/Door</t>
        </r>
      </text>
    </comment>
    <comment ref="E24" authorId="1" shapeId="0" xr:uid="{00000000-0006-0000-0200-000006000000}">
      <text>
        <r>
          <rPr>
            <b/>
            <sz val="11"/>
            <color indexed="81"/>
            <rFont val="Tahoma"/>
            <family val="2"/>
          </rPr>
          <t>RoT:</t>
        </r>
        <r>
          <rPr>
            <sz val="11"/>
            <color indexed="81"/>
            <rFont val="Tahoma"/>
            <family val="2"/>
          </rPr>
          <t xml:space="preserve">
</t>
        </r>
        <r>
          <rPr>
            <sz val="11"/>
            <color indexed="81"/>
            <rFont val="Comic Sans MS"/>
            <family val="4"/>
          </rPr>
          <t>$300-600/Door</t>
        </r>
      </text>
    </comment>
    <comment ref="G24" authorId="1" shapeId="0" xr:uid="{00000000-0006-0000-0200-000007000000}">
      <text>
        <r>
          <rPr>
            <b/>
            <sz val="11"/>
            <color indexed="81"/>
            <rFont val="Tahoma"/>
            <family val="2"/>
          </rPr>
          <t>RoT:</t>
        </r>
        <r>
          <rPr>
            <sz val="11"/>
            <color indexed="81"/>
            <rFont val="Tahoma"/>
            <family val="2"/>
          </rPr>
          <t xml:space="preserve">
</t>
        </r>
        <r>
          <rPr>
            <sz val="11"/>
            <color indexed="81"/>
            <rFont val="Comic Sans MS"/>
            <family val="4"/>
          </rPr>
          <t>$300-600/Door</t>
        </r>
      </text>
    </comment>
    <comment ref="E25" authorId="1" shapeId="0" xr:uid="{00000000-0006-0000-0200-000008000000}">
      <text>
        <r>
          <rPr>
            <b/>
            <sz val="11"/>
            <color indexed="81"/>
            <rFont val="Tahoma"/>
            <family val="2"/>
          </rPr>
          <t>RoT:</t>
        </r>
        <r>
          <rPr>
            <sz val="11"/>
            <color indexed="81"/>
            <rFont val="Tahoma"/>
            <family val="2"/>
          </rPr>
          <t xml:space="preserve">
</t>
        </r>
        <r>
          <rPr>
            <sz val="11"/>
            <color indexed="81"/>
            <rFont val="Comic Sans MS"/>
            <family val="4"/>
          </rPr>
          <t>$100-$250/Door</t>
        </r>
      </text>
    </comment>
    <comment ref="G25" authorId="1" shapeId="0" xr:uid="{00000000-0006-0000-0200-000009000000}">
      <text>
        <r>
          <rPr>
            <b/>
            <sz val="11"/>
            <color indexed="81"/>
            <rFont val="Tahoma"/>
            <family val="2"/>
          </rPr>
          <t>RoT:</t>
        </r>
        <r>
          <rPr>
            <sz val="11"/>
            <color indexed="81"/>
            <rFont val="Tahoma"/>
            <family val="2"/>
          </rPr>
          <t xml:space="preserve">
</t>
        </r>
        <r>
          <rPr>
            <sz val="11"/>
            <color indexed="81"/>
            <rFont val="Comic Sans MS"/>
            <family val="4"/>
          </rPr>
          <t>$100-$250/Door</t>
        </r>
      </text>
    </comment>
    <comment ref="L25" authorId="2" shapeId="0" xr:uid="{00000000-0006-0000-0200-00000A000000}">
      <text>
        <r>
          <rPr>
            <b/>
            <sz val="9"/>
            <color indexed="81"/>
            <rFont val="Tahoma"/>
            <family val="2"/>
          </rPr>
          <t>Don:</t>
        </r>
        <r>
          <rPr>
            <sz val="9"/>
            <color indexed="81"/>
            <rFont val="Tahoma"/>
            <family val="2"/>
          </rPr>
          <t xml:space="preserve">
Rule of Thumb 1 - 5%</t>
        </r>
      </text>
    </comment>
    <comment ref="E26" authorId="1" shapeId="0" xr:uid="{00000000-0006-0000-0200-00000B000000}">
      <text>
        <r>
          <rPr>
            <b/>
            <sz val="11"/>
            <color indexed="81"/>
            <rFont val="Tahoma"/>
            <family val="2"/>
          </rPr>
          <t>RoT:</t>
        </r>
        <r>
          <rPr>
            <sz val="11"/>
            <color indexed="81"/>
            <rFont val="Tahoma"/>
            <family val="2"/>
          </rPr>
          <t xml:space="preserve">
</t>
        </r>
        <r>
          <rPr>
            <sz val="11"/>
            <color indexed="81"/>
            <rFont val="Comic Sans MS"/>
            <family val="4"/>
          </rPr>
          <t>% of total collected income, Typically 4% for larger properties.</t>
        </r>
      </text>
    </comment>
    <comment ref="G26" authorId="1" shapeId="0" xr:uid="{00000000-0006-0000-0200-00000C000000}">
      <text>
        <r>
          <rPr>
            <b/>
            <sz val="11"/>
            <color indexed="81"/>
            <rFont val="Tahoma"/>
            <family val="2"/>
          </rPr>
          <t>RoT:</t>
        </r>
        <r>
          <rPr>
            <sz val="11"/>
            <color indexed="81"/>
            <rFont val="Tahoma"/>
            <family val="2"/>
          </rPr>
          <t xml:space="preserve">
</t>
        </r>
        <r>
          <rPr>
            <sz val="11"/>
            <color indexed="81"/>
            <rFont val="Comic Sans MS"/>
            <family val="4"/>
          </rPr>
          <t>% of total collected income, Typically 4% for larger properties.</t>
        </r>
      </text>
    </comment>
    <comment ref="E27" authorId="1" shapeId="0" xr:uid="{00000000-0006-0000-0200-00000D000000}">
      <text>
        <r>
          <rPr>
            <b/>
            <sz val="11"/>
            <color indexed="81"/>
            <rFont val="Tahoma"/>
            <family val="2"/>
          </rPr>
          <t>RoT:</t>
        </r>
        <r>
          <rPr>
            <sz val="11"/>
            <color indexed="81"/>
            <rFont val="Tahoma"/>
            <family val="2"/>
          </rPr>
          <t xml:space="preserve">
</t>
        </r>
        <r>
          <rPr>
            <sz val="11"/>
            <color indexed="81"/>
            <rFont val="Comic Sans MS"/>
            <family val="4"/>
          </rPr>
          <t>$100/Door</t>
        </r>
      </text>
    </comment>
    <comment ref="G27" authorId="1" shapeId="0" xr:uid="{00000000-0006-0000-0200-00000E000000}">
      <text>
        <r>
          <rPr>
            <b/>
            <sz val="11"/>
            <color indexed="81"/>
            <rFont val="Tahoma"/>
            <family val="2"/>
          </rPr>
          <t>RoT:</t>
        </r>
        <r>
          <rPr>
            <sz val="11"/>
            <color indexed="81"/>
            <rFont val="Tahoma"/>
            <family val="2"/>
          </rPr>
          <t xml:space="preserve">
</t>
        </r>
        <r>
          <rPr>
            <sz val="11"/>
            <color indexed="81"/>
            <rFont val="Comic Sans MS"/>
            <family val="4"/>
          </rPr>
          <t>$100/Door</t>
        </r>
      </text>
    </comment>
    <comment ref="E28" authorId="1" shapeId="0" xr:uid="{00000000-0006-0000-0200-00000F000000}">
      <text>
        <r>
          <rPr>
            <b/>
            <sz val="11"/>
            <color indexed="81"/>
            <rFont val="Tahoma"/>
            <family val="2"/>
          </rPr>
          <t>RoT:</t>
        </r>
        <r>
          <rPr>
            <sz val="11"/>
            <color indexed="81"/>
            <rFont val="Tahoma"/>
            <family val="2"/>
          </rPr>
          <t xml:space="preserve">
</t>
        </r>
        <r>
          <rPr>
            <sz val="11"/>
            <color indexed="81"/>
            <rFont val="Comic Sans MS"/>
            <family val="4"/>
          </rPr>
          <t>Take historical from last year &amp; annualize this years &amp; take the highest value.</t>
        </r>
      </text>
    </comment>
    <comment ref="G28" authorId="1" shapeId="0" xr:uid="{00000000-0006-0000-0200-000010000000}">
      <text>
        <r>
          <rPr>
            <b/>
            <sz val="11"/>
            <color indexed="81"/>
            <rFont val="Tahoma"/>
            <family val="2"/>
          </rPr>
          <t>RoT:</t>
        </r>
        <r>
          <rPr>
            <sz val="11"/>
            <color indexed="81"/>
            <rFont val="Tahoma"/>
            <family val="2"/>
          </rPr>
          <t xml:space="preserve">
</t>
        </r>
        <r>
          <rPr>
            <sz val="11"/>
            <color indexed="81"/>
            <rFont val="Comic Sans MS"/>
            <family val="4"/>
          </rPr>
          <t>Take historical from last year &amp; annualize this years &amp; take the highest value.</t>
        </r>
      </text>
    </comment>
    <comment ref="E29" authorId="1" shapeId="0" xr:uid="{00000000-0006-0000-0200-000011000000}">
      <text>
        <r>
          <rPr>
            <b/>
            <sz val="11"/>
            <color indexed="81"/>
            <rFont val="Tahoma"/>
            <family val="2"/>
          </rPr>
          <t>RoT:</t>
        </r>
        <r>
          <rPr>
            <sz val="11"/>
            <color indexed="81"/>
            <rFont val="Tahoma"/>
            <family val="2"/>
          </rPr>
          <t xml:space="preserve">
</t>
        </r>
        <r>
          <rPr>
            <sz val="11"/>
            <color indexed="81"/>
            <rFont val="Comic Sans MS"/>
            <family val="4"/>
          </rPr>
          <t>$200-$400/Door</t>
        </r>
      </text>
    </comment>
    <comment ref="G29" authorId="1" shapeId="0" xr:uid="{00000000-0006-0000-0200-000012000000}">
      <text>
        <r>
          <rPr>
            <b/>
            <sz val="11"/>
            <color indexed="81"/>
            <rFont val="Tahoma"/>
            <family val="2"/>
          </rPr>
          <t>RoT:</t>
        </r>
        <r>
          <rPr>
            <sz val="11"/>
            <color indexed="81"/>
            <rFont val="Tahoma"/>
            <family val="2"/>
          </rPr>
          <t xml:space="preserve">
</t>
        </r>
        <r>
          <rPr>
            <sz val="11"/>
            <color indexed="81"/>
            <rFont val="Comic Sans MS"/>
            <family val="4"/>
          </rPr>
          <t>$200-$400/Door</t>
        </r>
      </text>
    </comment>
    <comment ref="E30" authorId="1" shapeId="0" xr:uid="{00000000-0006-0000-0200-000013000000}">
      <text>
        <r>
          <rPr>
            <b/>
            <sz val="11"/>
            <color indexed="81"/>
            <rFont val="Tahoma"/>
            <family val="2"/>
          </rPr>
          <t>RoT:</t>
        </r>
        <r>
          <rPr>
            <sz val="11"/>
            <color indexed="81"/>
            <rFont val="Tahoma"/>
            <family val="2"/>
          </rPr>
          <t xml:space="preserve">
</t>
        </r>
        <r>
          <rPr>
            <sz val="11"/>
            <color indexed="81"/>
            <rFont val="Comic Sans MS"/>
            <family val="4"/>
          </rPr>
          <t>$700-$1000 average is usually $900/Door</t>
        </r>
      </text>
    </comment>
    <comment ref="G30" authorId="1" shapeId="0" xr:uid="{00000000-0006-0000-0200-000014000000}">
      <text>
        <r>
          <rPr>
            <b/>
            <sz val="11"/>
            <color indexed="81"/>
            <rFont val="Tahoma"/>
            <family val="2"/>
          </rPr>
          <t>RoT:</t>
        </r>
        <r>
          <rPr>
            <sz val="11"/>
            <color indexed="81"/>
            <rFont val="Tahoma"/>
            <family val="2"/>
          </rPr>
          <t xml:space="preserve">
</t>
        </r>
        <r>
          <rPr>
            <sz val="11"/>
            <color indexed="81"/>
            <rFont val="Comic Sans MS"/>
            <family val="4"/>
          </rPr>
          <t>$700-$1000 average is usually $900/Door</t>
        </r>
      </text>
    </comment>
    <comment ref="D34" authorId="3" shapeId="0" xr:uid="{00000000-0006-0000-0200-000015000000}">
      <text>
        <r>
          <rPr>
            <b/>
            <sz val="9"/>
            <color indexed="81"/>
            <rFont val="Tahoma"/>
            <family val="2"/>
          </rPr>
          <t>don:</t>
        </r>
        <r>
          <rPr>
            <sz val="9"/>
            <color indexed="81"/>
            <rFont val="Tahoma"/>
            <family val="2"/>
          </rPr>
          <t xml:space="preserve">
This gets calculated by multiplying Cap-Ex per unit(cell to the right) times the Number of Units</t>
        </r>
      </text>
    </comment>
    <comment ref="E34" authorId="3" shapeId="0" xr:uid="{00000000-0006-0000-0200-000016000000}">
      <text>
        <r>
          <rPr>
            <b/>
            <sz val="9"/>
            <color indexed="81"/>
            <rFont val="Tahoma"/>
            <family val="2"/>
          </rPr>
          <t>don:</t>
        </r>
        <r>
          <rPr>
            <sz val="9"/>
            <color indexed="81"/>
            <rFont val="Tahoma"/>
            <family val="2"/>
          </rPr>
          <t xml:space="preserve"> Insert Cap-x requirement per unit ROT: $300 Per Unit</t>
        </r>
      </text>
    </comment>
    <comment ref="K34" authorId="0" shapeId="0" xr:uid="{00000000-0006-0000-0200-000017000000}">
      <text>
        <r>
          <rPr>
            <b/>
            <sz val="9"/>
            <color indexed="81"/>
            <rFont val="Tahoma"/>
            <family val="2"/>
          </rPr>
          <t>Don Goff:</t>
        </r>
        <r>
          <rPr>
            <sz val="9"/>
            <color indexed="81"/>
            <rFont val="Tahoma"/>
            <family val="2"/>
          </rPr>
          <t xml:space="preserve">
You need to plug in 250 yrs for amortization if you want to calculate annual debt serviced assuming an interest only loan.</t>
        </r>
      </text>
    </comment>
    <comment ref="D37" authorId="0" shapeId="0" xr:uid="{00000000-0006-0000-0200-000018000000}">
      <text>
        <r>
          <rPr>
            <b/>
            <sz val="9"/>
            <color indexed="81"/>
            <rFont val="Tahoma"/>
            <family val="2"/>
          </rPr>
          <t>Don Goff:</t>
        </r>
        <r>
          <rPr>
            <sz val="9"/>
            <color indexed="81"/>
            <rFont val="Tahoma"/>
            <family val="2"/>
          </rPr>
          <t xml:space="preserve">
Cell only fills in if you have a 2nd Mortgage.</t>
        </r>
      </text>
    </comment>
    <comment ref="F37" authorId="0" shapeId="0" xr:uid="{00000000-0006-0000-0200-000019000000}">
      <text>
        <r>
          <rPr>
            <b/>
            <sz val="9"/>
            <color indexed="81"/>
            <rFont val="Tahoma"/>
            <family val="2"/>
          </rPr>
          <t>Don Goff:</t>
        </r>
        <r>
          <rPr>
            <sz val="9"/>
            <color indexed="81"/>
            <rFont val="Tahoma"/>
            <family val="2"/>
          </rPr>
          <t xml:space="preserve">
Cell only fills in if you have a 2nd Mortgage.</t>
        </r>
      </text>
    </comment>
    <comment ref="E42" authorId="2" shapeId="0" xr:uid="{00000000-0006-0000-0200-00001A000000}">
      <text>
        <r>
          <rPr>
            <b/>
            <sz val="9"/>
            <color indexed="81"/>
            <rFont val="Tahoma"/>
            <family val="2"/>
          </rPr>
          <t>Don Goff:</t>
        </r>
        <r>
          <rPr>
            <sz val="9"/>
            <color indexed="81"/>
            <rFont val="Tahoma"/>
            <family val="2"/>
          </rPr>
          <t xml:space="preserve">
See How Your Equity Partners Return Changes when you Change your Carv out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Don Goff</author>
    <author>Barry &amp; Edwina Koepsell</author>
    <author>Don</author>
  </authors>
  <commentList>
    <comment ref="B13" authorId="0" shapeId="0" xr:uid="{00000000-0006-0000-0300-000001000000}">
      <text>
        <r>
          <rPr>
            <b/>
            <sz val="9"/>
            <color indexed="81"/>
            <rFont val="Tahoma"/>
            <family val="2"/>
          </rPr>
          <t>Don Goff:</t>
        </r>
        <r>
          <rPr>
            <sz val="9"/>
            <color indexed="81"/>
            <rFont val="Tahoma"/>
            <family val="2"/>
          </rPr>
          <t xml:space="preserve">
This is based on 100% of the units being full at the current rental rates that the seller is getting.</t>
        </r>
      </text>
    </comment>
    <comment ref="B15" authorId="0" shapeId="0" xr:uid="{00000000-0006-0000-0300-000002000000}">
      <text>
        <r>
          <rPr>
            <b/>
            <sz val="9"/>
            <color indexed="81"/>
            <rFont val="Tahoma"/>
            <family val="2"/>
          </rPr>
          <t>Don Goff:</t>
        </r>
        <r>
          <rPr>
            <sz val="9"/>
            <color indexed="81"/>
            <rFont val="Tahoma"/>
            <family val="2"/>
          </rPr>
          <t xml:space="preserve">
This cell is for money that is not collected. 
Non-Payment of Rent, Bad Debt, Etc</t>
        </r>
      </text>
    </comment>
    <comment ref="K18" authorId="0" shapeId="0" xr:uid="{00000000-0006-0000-0300-000003000000}">
      <text>
        <r>
          <rPr>
            <b/>
            <sz val="9"/>
            <color indexed="81"/>
            <rFont val="Tahoma"/>
            <family val="2"/>
          </rPr>
          <t>Don Goff:</t>
        </r>
        <r>
          <rPr>
            <sz val="9"/>
            <color indexed="81"/>
            <rFont val="Tahoma"/>
            <family val="2"/>
          </rPr>
          <t xml:space="preserve">
You need to plug in 250 yrs for amortization if you want to calculate annual debt serviced assuming an interest only loan.</t>
        </r>
      </text>
    </comment>
    <comment ref="E23" authorId="1" shapeId="0" xr:uid="{00000000-0006-0000-0300-000004000000}">
      <text>
        <r>
          <rPr>
            <b/>
            <sz val="11"/>
            <color indexed="81"/>
            <rFont val="Tahoma"/>
            <family val="2"/>
          </rPr>
          <t>RoT:</t>
        </r>
        <r>
          <rPr>
            <sz val="11"/>
            <color indexed="81"/>
            <rFont val="Tahoma"/>
            <family val="2"/>
          </rPr>
          <t xml:space="preserve">
</t>
        </r>
        <r>
          <rPr>
            <sz val="11"/>
            <color indexed="81"/>
            <rFont val="Comic Sans MS"/>
            <family val="4"/>
          </rPr>
          <t>$250/Door</t>
        </r>
      </text>
    </comment>
    <comment ref="G23" authorId="1" shapeId="0" xr:uid="{00000000-0006-0000-0300-000005000000}">
      <text>
        <r>
          <rPr>
            <b/>
            <sz val="11"/>
            <color indexed="81"/>
            <rFont val="Tahoma"/>
            <family val="2"/>
          </rPr>
          <t>RoT:</t>
        </r>
        <r>
          <rPr>
            <sz val="11"/>
            <color indexed="81"/>
            <rFont val="Tahoma"/>
            <family val="2"/>
          </rPr>
          <t xml:space="preserve">
</t>
        </r>
        <r>
          <rPr>
            <sz val="11"/>
            <color indexed="81"/>
            <rFont val="Comic Sans MS"/>
            <family val="4"/>
          </rPr>
          <t>$250/Door</t>
        </r>
      </text>
    </comment>
    <comment ref="E24" authorId="1" shapeId="0" xr:uid="{00000000-0006-0000-0300-000006000000}">
      <text>
        <r>
          <rPr>
            <b/>
            <sz val="11"/>
            <color indexed="81"/>
            <rFont val="Tahoma"/>
            <family val="2"/>
          </rPr>
          <t>RoT:</t>
        </r>
        <r>
          <rPr>
            <sz val="11"/>
            <color indexed="81"/>
            <rFont val="Tahoma"/>
            <family val="2"/>
          </rPr>
          <t xml:space="preserve">
</t>
        </r>
        <r>
          <rPr>
            <sz val="11"/>
            <color indexed="81"/>
            <rFont val="Comic Sans MS"/>
            <family val="4"/>
          </rPr>
          <t>$300-600/Door</t>
        </r>
      </text>
    </comment>
    <comment ref="G24" authorId="1" shapeId="0" xr:uid="{00000000-0006-0000-0300-000007000000}">
      <text>
        <r>
          <rPr>
            <b/>
            <sz val="11"/>
            <color indexed="81"/>
            <rFont val="Tahoma"/>
            <family val="2"/>
          </rPr>
          <t>RoT:</t>
        </r>
        <r>
          <rPr>
            <sz val="11"/>
            <color indexed="81"/>
            <rFont val="Tahoma"/>
            <family val="2"/>
          </rPr>
          <t xml:space="preserve">
</t>
        </r>
        <r>
          <rPr>
            <sz val="11"/>
            <color indexed="81"/>
            <rFont val="Comic Sans MS"/>
            <family val="4"/>
          </rPr>
          <t>$300-600/Door</t>
        </r>
      </text>
    </comment>
    <comment ref="E25" authorId="1" shapeId="0" xr:uid="{00000000-0006-0000-0300-000008000000}">
      <text>
        <r>
          <rPr>
            <b/>
            <sz val="11"/>
            <color indexed="81"/>
            <rFont val="Tahoma"/>
            <family val="2"/>
          </rPr>
          <t>RoT:</t>
        </r>
        <r>
          <rPr>
            <sz val="11"/>
            <color indexed="81"/>
            <rFont val="Tahoma"/>
            <family val="2"/>
          </rPr>
          <t xml:space="preserve">
</t>
        </r>
        <r>
          <rPr>
            <sz val="11"/>
            <color indexed="81"/>
            <rFont val="Comic Sans MS"/>
            <family val="4"/>
          </rPr>
          <t>$100-$250/Door</t>
        </r>
      </text>
    </comment>
    <comment ref="G25" authorId="1" shapeId="0" xr:uid="{00000000-0006-0000-0300-000009000000}">
      <text>
        <r>
          <rPr>
            <b/>
            <sz val="11"/>
            <color indexed="81"/>
            <rFont val="Tahoma"/>
            <family val="2"/>
          </rPr>
          <t>RoT:</t>
        </r>
        <r>
          <rPr>
            <sz val="11"/>
            <color indexed="81"/>
            <rFont val="Tahoma"/>
            <family val="2"/>
          </rPr>
          <t xml:space="preserve">
</t>
        </r>
        <r>
          <rPr>
            <sz val="11"/>
            <color indexed="81"/>
            <rFont val="Comic Sans MS"/>
            <family val="4"/>
          </rPr>
          <t>$100-$250/Door</t>
        </r>
      </text>
    </comment>
    <comment ref="E26" authorId="1" shapeId="0" xr:uid="{00000000-0006-0000-0300-00000A000000}">
      <text>
        <r>
          <rPr>
            <b/>
            <sz val="11"/>
            <color indexed="81"/>
            <rFont val="Tahoma"/>
            <family val="2"/>
          </rPr>
          <t>RoT:</t>
        </r>
        <r>
          <rPr>
            <sz val="11"/>
            <color indexed="81"/>
            <rFont val="Tahoma"/>
            <family val="2"/>
          </rPr>
          <t xml:space="preserve">
</t>
        </r>
        <r>
          <rPr>
            <sz val="11"/>
            <color indexed="81"/>
            <rFont val="Comic Sans MS"/>
            <family val="4"/>
          </rPr>
          <t>% of total collected income, Typically 4% for larger properties.</t>
        </r>
      </text>
    </comment>
    <comment ref="F26" authorId="2" shapeId="0" xr:uid="{00000000-0006-0000-0300-00000B000000}">
      <text>
        <r>
          <rPr>
            <b/>
            <sz val="9"/>
            <color indexed="81"/>
            <rFont val="Tahoma"/>
            <family val="2"/>
          </rPr>
          <t>Don:</t>
        </r>
        <r>
          <rPr>
            <sz val="9"/>
            <color indexed="81"/>
            <rFont val="Tahoma"/>
            <family val="2"/>
          </rPr>
          <t xml:space="preserve">
Calculated using Effective Gross income in cell F19</t>
        </r>
      </text>
    </comment>
    <comment ref="G26" authorId="1" shapeId="0" xr:uid="{00000000-0006-0000-0300-00000C000000}">
      <text>
        <r>
          <rPr>
            <b/>
            <sz val="11"/>
            <color indexed="81"/>
            <rFont val="Tahoma"/>
            <family val="2"/>
          </rPr>
          <t>RoT:</t>
        </r>
        <r>
          <rPr>
            <sz val="11"/>
            <color indexed="81"/>
            <rFont val="Tahoma"/>
            <family val="2"/>
          </rPr>
          <t xml:space="preserve">
</t>
        </r>
        <r>
          <rPr>
            <sz val="11"/>
            <color indexed="81"/>
            <rFont val="Comic Sans MS"/>
            <family val="4"/>
          </rPr>
          <t>% of total collected income, Typically 4% for larger properties.</t>
        </r>
      </text>
    </comment>
    <comment ref="E27" authorId="1" shapeId="0" xr:uid="{00000000-0006-0000-0300-00000D000000}">
      <text>
        <r>
          <rPr>
            <b/>
            <sz val="11"/>
            <color indexed="81"/>
            <rFont val="Tahoma"/>
            <family val="2"/>
          </rPr>
          <t>RoT:</t>
        </r>
        <r>
          <rPr>
            <sz val="11"/>
            <color indexed="81"/>
            <rFont val="Tahoma"/>
            <family val="2"/>
          </rPr>
          <t xml:space="preserve">
</t>
        </r>
        <r>
          <rPr>
            <sz val="11"/>
            <color indexed="81"/>
            <rFont val="Comic Sans MS"/>
            <family val="4"/>
          </rPr>
          <t>$100/Door</t>
        </r>
      </text>
    </comment>
    <comment ref="G27" authorId="1" shapeId="0" xr:uid="{00000000-0006-0000-0300-00000E000000}">
      <text>
        <r>
          <rPr>
            <b/>
            <sz val="11"/>
            <color indexed="81"/>
            <rFont val="Tahoma"/>
            <family val="2"/>
          </rPr>
          <t>RoT:</t>
        </r>
        <r>
          <rPr>
            <sz val="11"/>
            <color indexed="81"/>
            <rFont val="Tahoma"/>
            <family val="2"/>
          </rPr>
          <t xml:space="preserve">
</t>
        </r>
        <r>
          <rPr>
            <sz val="11"/>
            <color indexed="81"/>
            <rFont val="Comic Sans MS"/>
            <family val="4"/>
          </rPr>
          <t>$100/Door</t>
        </r>
      </text>
    </comment>
    <comment ref="E28" authorId="1" shapeId="0" xr:uid="{00000000-0006-0000-0300-00000F000000}">
      <text>
        <r>
          <rPr>
            <b/>
            <sz val="11"/>
            <color indexed="81"/>
            <rFont val="Tahoma"/>
            <family val="2"/>
          </rPr>
          <t>RoT:</t>
        </r>
        <r>
          <rPr>
            <sz val="11"/>
            <color indexed="81"/>
            <rFont val="Tahoma"/>
            <family val="2"/>
          </rPr>
          <t xml:space="preserve">
</t>
        </r>
        <r>
          <rPr>
            <sz val="11"/>
            <color indexed="81"/>
            <rFont val="Comic Sans MS"/>
            <family val="4"/>
          </rPr>
          <t>Take historical from last year &amp; annualize this years &amp; take the highest value.</t>
        </r>
      </text>
    </comment>
    <comment ref="G28" authorId="1" shapeId="0" xr:uid="{00000000-0006-0000-0300-000010000000}">
      <text>
        <r>
          <rPr>
            <b/>
            <sz val="11"/>
            <color indexed="81"/>
            <rFont val="Tahoma"/>
            <family val="2"/>
          </rPr>
          <t>RoT:</t>
        </r>
        <r>
          <rPr>
            <sz val="11"/>
            <color indexed="81"/>
            <rFont val="Tahoma"/>
            <family val="2"/>
          </rPr>
          <t xml:space="preserve">
</t>
        </r>
        <r>
          <rPr>
            <sz val="11"/>
            <color indexed="81"/>
            <rFont val="Comic Sans MS"/>
            <family val="4"/>
          </rPr>
          <t>Take historical from last year &amp; annualize this years &amp; take the highest value.</t>
        </r>
      </text>
    </comment>
    <comment ref="E29" authorId="1" shapeId="0" xr:uid="{00000000-0006-0000-0300-000011000000}">
      <text>
        <r>
          <rPr>
            <b/>
            <sz val="11"/>
            <color indexed="81"/>
            <rFont val="Tahoma"/>
            <family val="2"/>
          </rPr>
          <t>RoT:</t>
        </r>
        <r>
          <rPr>
            <sz val="11"/>
            <color indexed="81"/>
            <rFont val="Tahoma"/>
            <family val="2"/>
          </rPr>
          <t xml:space="preserve">
</t>
        </r>
        <r>
          <rPr>
            <sz val="11"/>
            <color indexed="81"/>
            <rFont val="Comic Sans MS"/>
            <family val="4"/>
          </rPr>
          <t>$200-$400/Door</t>
        </r>
      </text>
    </comment>
    <comment ref="G29" authorId="1" shapeId="0" xr:uid="{00000000-0006-0000-0300-000012000000}">
      <text>
        <r>
          <rPr>
            <b/>
            <sz val="11"/>
            <color indexed="81"/>
            <rFont val="Tahoma"/>
            <family val="2"/>
          </rPr>
          <t>RoT:</t>
        </r>
        <r>
          <rPr>
            <sz val="11"/>
            <color indexed="81"/>
            <rFont val="Tahoma"/>
            <family val="2"/>
          </rPr>
          <t xml:space="preserve">
</t>
        </r>
        <r>
          <rPr>
            <sz val="11"/>
            <color indexed="81"/>
            <rFont val="Comic Sans MS"/>
            <family val="4"/>
          </rPr>
          <t>$200-$400/Door</t>
        </r>
      </text>
    </comment>
    <comment ref="E30" authorId="1" shapeId="0" xr:uid="{00000000-0006-0000-0300-000013000000}">
      <text>
        <r>
          <rPr>
            <b/>
            <sz val="11"/>
            <color indexed="81"/>
            <rFont val="Tahoma"/>
            <family val="2"/>
          </rPr>
          <t>RoT:</t>
        </r>
        <r>
          <rPr>
            <sz val="11"/>
            <color indexed="81"/>
            <rFont val="Tahoma"/>
            <family val="2"/>
          </rPr>
          <t xml:space="preserve">
</t>
        </r>
        <r>
          <rPr>
            <sz val="11"/>
            <color indexed="81"/>
            <rFont val="Comic Sans MS"/>
            <family val="4"/>
          </rPr>
          <t>$700-$1000 average is usually $900/Door</t>
        </r>
      </text>
    </comment>
    <comment ref="G30" authorId="1" shapeId="0" xr:uid="{00000000-0006-0000-0300-000014000000}">
      <text>
        <r>
          <rPr>
            <b/>
            <sz val="11"/>
            <color indexed="81"/>
            <rFont val="Tahoma"/>
            <family val="2"/>
          </rPr>
          <t>RoT:</t>
        </r>
        <r>
          <rPr>
            <sz val="11"/>
            <color indexed="81"/>
            <rFont val="Tahoma"/>
            <family val="2"/>
          </rPr>
          <t xml:space="preserve">
</t>
        </r>
        <r>
          <rPr>
            <sz val="11"/>
            <color indexed="81"/>
            <rFont val="Comic Sans MS"/>
            <family val="4"/>
          </rPr>
          <t>$700-$1000 average is usually $900/Door</t>
        </r>
      </text>
    </comment>
    <comment ref="K34" authorId="0" shapeId="0" xr:uid="{00000000-0006-0000-0300-000015000000}">
      <text>
        <r>
          <rPr>
            <b/>
            <sz val="9"/>
            <color indexed="81"/>
            <rFont val="Tahoma"/>
            <family val="2"/>
          </rPr>
          <t>Don Goff:</t>
        </r>
        <r>
          <rPr>
            <sz val="9"/>
            <color indexed="81"/>
            <rFont val="Tahoma"/>
            <family val="2"/>
          </rPr>
          <t xml:space="preserve">
You need to plug in 250 yrs for amortization if you want to calculate annual debt serviced assuming an interest only loan.</t>
        </r>
      </text>
    </comment>
    <comment ref="F37" authorId="0" shapeId="0" xr:uid="{00000000-0006-0000-0300-000016000000}">
      <text>
        <r>
          <rPr>
            <b/>
            <sz val="9"/>
            <color indexed="81"/>
            <rFont val="Tahoma"/>
            <family val="2"/>
          </rPr>
          <t>Don Goff:</t>
        </r>
        <r>
          <rPr>
            <sz val="9"/>
            <color indexed="81"/>
            <rFont val="Tahoma"/>
            <family val="2"/>
          </rPr>
          <t xml:space="preserve">
Cell only fills in if you have a 2nd Mortgage.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Don Goff</author>
    <author>Barry &amp; Edwina Koepsell</author>
    <author>Don</author>
    <author>don</author>
  </authors>
  <commentList>
    <comment ref="B13" authorId="0" shapeId="0" xr:uid="{00000000-0006-0000-0400-000001000000}">
      <text>
        <r>
          <rPr>
            <b/>
            <sz val="9"/>
            <color indexed="81"/>
            <rFont val="Tahoma"/>
            <family val="2"/>
          </rPr>
          <t>Don Goff:</t>
        </r>
        <r>
          <rPr>
            <sz val="9"/>
            <color indexed="81"/>
            <rFont val="Tahoma"/>
            <family val="2"/>
          </rPr>
          <t xml:space="preserve">
This is based on 100% of the units being full at the current rental rates that the seller is getting.</t>
        </r>
      </text>
    </comment>
    <comment ref="B15" authorId="0" shapeId="0" xr:uid="{00000000-0006-0000-0400-000002000000}">
      <text>
        <r>
          <rPr>
            <b/>
            <sz val="9"/>
            <color indexed="81"/>
            <rFont val="Tahoma"/>
            <family val="2"/>
          </rPr>
          <t>Don Goff:</t>
        </r>
        <r>
          <rPr>
            <sz val="9"/>
            <color indexed="81"/>
            <rFont val="Tahoma"/>
            <family val="2"/>
          </rPr>
          <t xml:space="preserve">
</t>
        </r>
        <r>
          <rPr>
            <b/>
            <sz val="9"/>
            <color indexed="81"/>
            <rFont val="Tahoma"/>
            <family val="2"/>
          </rPr>
          <t>ROT 1-3%</t>
        </r>
        <r>
          <rPr>
            <sz val="9"/>
            <color indexed="81"/>
            <rFont val="Tahoma"/>
            <family val="2"/>
          </rPr>
          <t xml:space="preserve"> This cell is for money that is not collected. Non-Payment of Rent, Bad Debt, Etc </t>
        </r>
      </text>
    </comment>
    <comment ref="E23" authorId="1" shapeId="0" xr:uid="{00000000-0006-0000-0400-000003000000}">
      <text>
        <r>
          <rPr>
            <b/>
            <sz val="11"/>
            <color indexed="81"/>
            <rFont val="Tahoma"/>
            <family val="2"/>
          </rPr>
          <t>RoT:</t>
        </r>
        <r>
          <rPr>
            <sz val="11"/>
            <color indexed="81"/>
            <rFont val="Tahoma"/>
            <family val="2"/>
          </rPr>
          <t xml:space="preserve">
</t>
        </r>
        <r>
          <rPr>
            <sz val="11"/>
            <color indexed="81"/>
            <rFont val="Comic Sans MS"/>
            <family val="4"/>
          </rPr>
          <t>$250/Door</t>
        </r>
      </text>
    </comment>
    <comment ref="G23" authorId="1" shapeId="0" xr:uid="{00000000-0006-0000-0400-000004000000}">
      <text>
        <r>
          <rPr>
            <b/>
            <sz val="11"/>
            <color indexed="81"/>
            <rFont val="Tahoma"/>
            <family val="2"/>
          </rPr>
          <t>RoT:</t>
        </r>
        <r>
          <rPr>
            <sz val="11"/>
            <color indexed="81"/>
            <rFont val="Tahoma"/>
            <family val="2"/>
          </rPr>
          <t xml:space="preserve">
</t>
        </r>
        <r>
          <rPr>
            <sz val="11"/>
            <color indexed="81"/>
            <rFont val="Comic Sans MS"/>
            <family val="4"/>
          </rPr>
          <t>$250/Door</t>
        </r>
      </text>
    </comment>
    <comment ref="E24" authorId="1" shapeId="0" xr:uid="{00000000-0006-0000-0400-000005000000}">
      <text>
        <r>
          <rPr>
            <b/>
            <sz val="11"/>
            <color indexed="81"/>
            <rFont val="Tahoma"/>
            <family val="2"/>
          </rPr>
          <t>RoT:</t>
        </r>
        <r>
          <rPr>
            <sz val="11"/>
            <color indexed="81"/>
            <rFont val="Tahoma"/>
            <family val="2"/>
          </rPr>
          <t xml:space="preserve">
</t>
        </r>
        <r>
          <rPr>
            <sz val="11"/>
            <color indexed="81"/>
            <rFont val="Comic Sans MS"/>
            <family val="4"/>
          </rPr>
          <t>$300-600/Door</t>
        </r>
      </text>
    </comment>
    <comment ref="G24" authorId="1" shapeId="0" xr:uid="{00000000-0006-0000-0400-000006000000}">
      <text>
        <r>
          <rPr>
            <b/>
            <sz val="11"/>
            <color indexed="81"/>
            <rFont val="Tahoma"/>
            <family val="2"/>
          </rPr>
          <t>RoT:</t>
        </r>
        <r>
          <rPr>
            <sz val="11"/>
            <color indexed="81"/>
            <rFont val="Tahoma"/>
            <family val="2"/>
          </rPr>
          <t xml:space="preserve">
</t>
        </r>
        <r>
          <rPr>
            <sz val="11"/>
            <color indexed="81"/>
            <rFont val="Comic Sans MS"/>
            <family val="4"/>
          </rPr>
          <t>$300-600/Door</t>
        </r>
      </text>
    </comment>
    <comment ref="E25" authorId="1" shapeId="0" xr:uid="{00000000-0006-0000-0400-000007000000}">
      <text>
        <r>
          <rPr>
            <b/>
            <sz val="11"/>
            <color indexed="81"/>
            <rFont val="Tahoma"/>
            <family val="2"/>
          </rPr>
          <t>RoT:</t>
        </r>
        <r>
          <rPr>
            <sz val="11"/>
            <color indexed="81"/>
            <rFont val="Tahoma"/>
            <family val="2"/>
          </rPr>
          <t xml:space="preserve">
</t>
        </r>
        <r>
          <rPr>
            <sz val="11"/>
            <color indexed="81"/>
            <rFont val="Comic Sans MS"/>
            <family val="4"/>
          </rPr>
          <t>$100-$250/Door</t>
        </r>
      </text>
    </comment>
    <comment ref="G25" authorId="1" shapeId="0" xr:uid="{00000000-0006-0000-0400-000008000000}">
      <text>
        <r>
          <rPr>
            <b/>
            <sz val="11"/>
            <color indexed="81"/>
            <rFont val="Tahoma"/>
            <family val="2"/>
          </rPr>
          <t>RoT:</t>
        </r>
        <r>
          <rPr>
            <sz val="11"/>
            <color indexed="81"/>
            <rFont val="Tahoma"/>
            <family val="2"/>
          </rPr>
          <t xml:space="preserve">
</t>
        </r>
        <r>
          <rPr>
            <sz val="11"/>
            <color indexed="81"/>
            <rFont val="Comic Sans MS"/>
            <family val="4"/>
          </rPr>
          <t>$100-$250/Door</t>
        </r>
      </text>
    </comment>
    <comment ref="L25" authorId="2" shapeId="0" xr:uid="{00000000-0006-0000-0400-000009000000}">
      <text>
        <r>
          <rPr>
            <b/>
            <sz val="9"/>
            <color indexed="81"/>
            <rFont val="Tahoma"/>
            <family val="2"/>
          </rPr>
          <t>Don:</t>
        </r>
        <r>
          <rPr>
            <sz val="9"/>
            <color indexed="81"/>
            <rFont val="Tahoma"/>
            <family val="2"/>
          </rPr>
          <t xml:space="preserve">
Rule of Thumb 1 - 5%</t>
        </r>
      </text>
    </comment>
    <comment ref="E26" authorId="1" shapeId="0" xr:uid="{00000000-0006-0000-0400-00000A000000}">
      <text>
        <r>
          <rPr>
            <b/>
            <sz val="11"/>
            <color indexed="81"/>
            <rFont val="Tahoma"/>
            <family val="2"/>
          </rPr>
          <t>RoT:</t>
        </r>
        <r>
          <rPr>
            <sz val="11"/>
            <color indexed="81"/>
            <rFont val="Tahoma"/>
            <family val="2"/>
          </rPr>
          <t xml:space="preserve">
</t>
        </r>
        <r>
          <rPr>
            <sz val="11"/>
            <color indexed="81"/>
            <rFont val="Comic Sans MS"/>
            <family val="4"/>
          </rPr>
          <t>% of total collected income, Typically 4% for larger properties.</t>
        </r>
      </text>
    </comment>
    <comment ref="G26" authorId="1" shapeId="0" xr:uid="{00000000-0006-0000-0400-00000B000000}">
      <text>
        <r>
          <rPr>
            <b/>
            <sz val="11"/>
            <color indexed="81"/>
            <rFont val="Tahoma"/>
            <family val="2"/>
          </rPr>
          <t>RoT:</t>
        </r>
        <r>
          <rPr>
            <sz val="11"/>
            <color indexed="81"/>
            <rFont val="Tahoma"/>
            <family val="2"/>
          </rPr>
          <t xml:space="preserve">
</t>
        </r>
        <r>
          <rPr>
            <sz val="11"/>
            <color indexed="81"/>
            <rFont val="Comic Sans MS"/>
            <family val="4"/>
          </rPr>
          <t>% of total collected income, Typically 4% for larger properties.</t>
        </r>
      </text>
    </comment>
    <comment ref="E27" authorId="1" shapeId="0" xr:uid="{00000000-0006-0000-0400-00000C000000}">
      <text>
        <r>
          <rPr>
            <b/>
            <sz val="11"/>
            <color indexed="81"/>
            <rFont val="Tahoma"/>
            <family val="2"/>
          </rPr>
          <t>RoT:</t>
        </r>
        <r>
          <rPr>
            <sz val="11"/>
            <color indexed="81"/>
            <rFont val="Tahoma"/>
            <family val="2"/>
          </rPr>
          <t xml:space="preserve">
</t>
        </r>
        <r>
          <rPr>
            <sz val="11"/>
            <color indexed="81"/>
            <rFont val="Comic Sans MS"/>
            <family val="4"/>
          </rPr>
          <t>$100/Door</t>
        </r>
      </text>
    </comment>
    <comment ref="G27" authorId="1" shapeId="0" xr:uid="{00000000-0006-0000-0400-00000D000000}">
      <text>
        <r>
          <rPr>
            <b/>
            <sz val="11"/>
            <color indexed="81"/>
            <rFont val="Tahoma"/>
            <family val="2"/>
          </rPr>
          <t>RoT:</t>
        </r>
        <r>
          <rPr>
            <sz val="11"/>
            <color indexed="81"/>
            <rFont val="Tahoma"/>
            <family val="2"/>
          </rPr>
          <t xml:space="preserve">
</t>
        </r>
        <r>
          <rPr>
            <sz val="11"/>
            <color indexed="81"/>
            <rFont val="Comic Sans MS"/>
            <family val="4"/>
          </rPr>
          <t>$100/Door</t>
        </r>
      </text>
    </comment>
    <comment ref="E28" authorId="1" shapeId="0" xr:uid="{00000000-0006-0000-0400-00000E000000}">
      <text>
        <r>
          <rPr>
            <b/>
            <sz val="11"/>
            <color indexed="81"/>
            <rFont val="Tahoma"/>
            <family val="2"/>
          </rPr>
          <t>RoT:</t>
        </r>
        <r>
          <rPr>
            <sz val="11"/>
            <color indexed="81"/>
            <rFont val="Tahoma"/>
            <family val="2"/>
          </rPr>
          <t xml:space="preserve">
</t>
        </r>
        <r>
          <rPr>
            <sz val="11"/>
            <color indexed="81"/>
            <rFont val="Comic Sans MS"/>
            <family val="4"/>
          </rPr>
          <t>Take historical from last year &amp; annualize this years &amp; take the highest value.</t>
        </r>
      </text>
    </comment>
    <comment ref="G28" authorId="1" shapeId="0" xr:uid="{00000000-0006-0000-0400-00000F000000}">
      <text>
        <r>
          <rPr>
            <b/>
            <sz val="11"/>
            <color indexed="81"/>
            <rFont val="Tahoma"/>
            <family val="2"/>
          </rPr>
          <t>RoT:</t>
        </r>
        <r>
          <rPr>
            <sz val="11"/>
            <color indexed="81"/>
            <rFont val="Tahoma"/>
            <family val="2"/>
          </rPr>
          <t xml:space="preserve">
</t>
        </r>
        <r>
          <rPr>
            <sz val="11"/>
            <color indexed="81"/>
            <rFont val="Comic Sans MS"/>
            <family val="4"/>
          </rPr>
          <t>Take historical from last year &amp; annualize this years &amp; take the highest value.</t>
        </r>
      </text>
    </comment>
    <comment ref="E29" authorId="1" shapeId="0" xr:uid="{00000000-0006-0000-0400-000010000000}">
      <text>
        <r>
          <rPr>
            <b/>
            <sz val="11"/>
            <color indexed="81"/>
            <rFont val="Tahoma"/>
            <family val="2"/>
          </rPr>
          <t>RoT:</t>
        </r>
        <r>
          <rPr>
            <sz val="11"/>
            <color indexed="81"/>
            <rFont val="Tahoma"/>
            <family val="2"/>
          </rPr>
          <t xml:space="preserve">
</t>
        </r>
        <r>
          <rPr>
            <sz val="11"/>
            <color indexed="81"/>
            <rFont val="Comic Sans MS"/>
            <family val="4"/>
          </rPr>
          <t>$200-$400/Door</t>
        </r>
      </text>
    </comment>
    <comment ref="G29" authorId="1" shapeId="0" xr:uid="{00000000-0006-0000-0400-000011000000}">
      <text>
        <r>
          <rPr>
            <b/>
            <sz val="11"/>
            <color indexed="81"/>
            <rFont val="Tahoma"/>
            <family val="2"/>
          </rPr>
          <t>RoT:</t>
        </r>
        <r>
          <rPr>
            <sz val="11"/>
            <color indexed="81"/>
            <rFont val="Tahoma"/>
            <family val="2"/>
          </rPr>
          <t xml:space="preserve">
</t>
        </r>
        <r>
          <rPr>
            <sz val="11"/>
            <color indexed="81"/>
            <rFont val="Comic Sans MS"/>
            <family val="4"/>
          </rPr>
          <t>$200-$400/Door</t>
        </r>
      </text>
    </comment>
    <comment ref="E30" authorId="1" shapeId="0" xr:uid="{00000000-0006-0000-0400-000012000000}">
      <text>
        <r>
          <rPr>
            <b/>
            <sz val="11"/>
            <color indexed="81"/>
            <rFont val="Tahoma"/>
            <family val="2"/>
          </rPr>
          <t>RoT:</t>
        </r>
        <r>
          <rPr>
            <sz val="11"/>
            <color indexed="81"/>
            <rFont val="Tahoma"/>
            <family val="2"/>
          </rPr>
          <t xml:space="preserve">
</t>
        </r>
        <r>
          <rPr>
            <sz val="11"/>
            <color indexed="81"/>
            <rFont val="Comic Sans MS"/>
            <family val="4"/>
          </rPr>
          <t>$700-$1000 average is usually $900/Door</t>
        </r>
      </text>
    </comment>
    <comment ref="G30" authorId="1" shapeId="0" xr:uid="{00000000-0006-0000-0400-000013000000}">
      <text>
        <r>
          <rPr>
            <b/>
            <sz val="11"/>
            <color indexed="81"/>
            <rFont val="Tahoma"/>
            <family val="2"/>
          </rPr>
          <t>RoT:</t>
        </r>
        <r>
          <rPr>
            <sz val="11"/>
            <color indexed="81"/>
            <rFont val="Tahoma"/>
            <family val="2"/>
          </rPr>
          <t xml:space="preserve">
</t>
        </r>
        <r>
          <rPr>
            <sz val="11"/>
            <color indexed="81"/>
            <rFont val="Comic Sans MS"/>
            <family val="4"/>
          </rPr>
          <t>$700-$1000 average is usually $900/Door</t>
        </r>
      </text>
    </comment>
    <comment ref="D34" authorId="3" shapeId="0" xr:uid="{00000000-0006-0000-0400-000014000000}">
      <text>
        <r>
          <rPr>
            <b/>
            <sz val="9"/>
            <color indexed="81"/>
            <rFont val="Tahoma"/>
            <family val="2"/>
          </rPr>
          <t>don:</t>
        </r>
        <r>
          <rPr>
            <sz val="9"/>
            <color indexed="81"/>
            <rFont val="Tahoma"/>
            <family val="2"/>
          </rPr>
          <t xml:space="preserve">
This gets calculated by multiplying Cap-Ex per unit(cell to the right) times the Number of Units</t>
        </r>
      </text>
    </comment>
    <comment ref="E34" authorId="3" shapeId="0" xr:uid="{00000000-0006-0000-0400-000015000000}">
      <text>
        <r>
          <rPr>
            <b/>
            <sz val="9"/>
            <color indexed="81"/>
            <rFont val="Tahoma"/>
            <family val="2"/>
          </rPr>
          <t>don:</t>
        </r>
        <r>
          <rPr>
            <sz val="9"/>
            <color indexed="81"/>
            <rFont val="Tahoma"/>
            <family val="2"/>
          </rPr>
          <t xml:space="preserve"> Insert Cap-x requirement per unit ROT: $300 Per Unit</t>
        </r>
      </text>
    </comment>
    <comment ref="K34" authorId="0" shapeId="0" xr:uid="{00000000-0006-0000-0400-000016000000}">
      <text>
        <r>
          <rPr>
            <b/>
            <sz val="9"/>
            <color indexed="81"/>
            <rFont val="Tahoma"/>
            <family val="2"/>
          </rPr>
          <t>Don Goff:</t>
        </r>
        <r>
          <rPr>
            <sz val="9"/>
            <color indexed="81"/>
            <rFont val="Tahoma"/>
            <family val="2"/>
          </rPr>
          <t xml:space="preserve">
You need to plug in 250 yrs for amortization if you want to calculate annual debt serviced assuming an interest only loan.</t>
        </r>
      </text>
    </comment>
    <comment ref="D37" authorId="0" shapeId="0" xr:uid="{00000000-0006-0000-0400-000017000000}">
      <text>
        <r>
          <rPr>
            <b/>
            <sz val="9"/>
            <color indexed="81"/>
            <rFont val="Tahoma"/>
            <family val="2"/>
          </rPr>
          <t>Don Goff:</t>
        </r>
        <r>
          <rPr>
            <sz val="9"/>
            <color indexed="81"/>
            <rFont val="Tahoma"/>
            <family val="2"/>
          </rPr>
          <t xml:space="preserve">
Cell only fills in if you have a 2nd Mortgage.</t>
        </r>
      </text>
    </comment>
    <comment ref="F37" authorId="0" shapeId="0" xr:uid="{00000000-0006-0000-0400-000018000000}">
      <text>
        <r>
          <rPr>
            <b/>
            <sz val="9"/>
            <color indexed="81"/>
            <rFont val="Tahoma"/>
            <family val="2"/>
          </rPr>
          <t>Don Goff:</t>
        </r>
        <r>
          <rPr>
            <sz val="9"/>
            <color indexed="81"/>
            <rFont val="Tahoma"/>
            <family val="2"/>
          </rPr>
          <t xml:space="preserve">
Cell only fills in if you have a 2nd Mortgage.</t>
        </r>
      </text>
    </comment>
    <comment ref="E42" authorId="2" shapeId="0" xr:uid="{00000000-0006-0000-0400-000019000000}">
      <text>
        <r>
          <rPr>
            <b/>
            <sz val="9"/>
            <color indexed="81"/>
            <rFont val="Tahoma"/>
            <family val="2"/>
          </rPr>
          <t>Don Goff:</t>
        </r>
        <r>
          <rPr>
            <sz val="9"/>
            <color indexed="81"/>
            <rFont val="Tahoma"/>
            <family val="2"/>
          </rPr>
          <t xml:space="preserve">
See How Your Equity Partners Return Changes when you Change your Carv out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Don Goff</author>
    <author>Barry &amp; Edwina Koepsell</author>
    <author>Don</author>
  </authors>
  <commentList>
    <comment ref="B13" authorId="0" shapeId="0" xr:uid="{00000000-0006-0000-0500-000001000000}">
      <text>
        <r>
          <rPr>
            <b/>
            <sz val="9"/>
            <color indexed="81"/>
            <rFont val="Tahoma"/>
            <family val="2"/>
          </rPr>
          <t>Don Goff:</t>
        </r>
        <r>
          <rPr>
            <sz val="9"/>
            <color indexed="81"/>
            <rFont val="Tahoma"/>
            <family val="2"/>
          </rPr>
          <t xml:space="preserve">
This is based on 100% of the units being full at the current rental rates that the seller is getting.</t>
        </r>
      </text>
    </comment>
    <comment ref="B15" authorId="0" shapeId="0" xr:uid="{00000000-0006-0000-0500-000002000000}">
      <text>
        <r>
          <rPr>
            <b/>
            <sz val="9"/>
            <color indexed="81"/>
            <rFont val="Tahoma"/>
            <family val="2"/>
          </rPr>
          <t>Don Goff:</t>
        </r>
        <r>
          <rPr>
            <sz val="9"/>
            <color indexed="81"/>
            <rFont val="Tahoma"/>
            <family val="2"/>
          </rPr>
          <t xml:space="preserve">
This cell is for money that is not collected. 
Non-Payment of Rent, Bad Debt, Etc</t>
        </r>
      </text>
    </comment>
    <comment ref="E23" authorId="1" shapeId="0" xr:uid="{00000000-0006-0000-0500-000003000000}">
      <text>
        <r>
          <rPr>
            <b/>
            <sz val="11"/>
            <color indexed="81"/>
            <rFont val="Tahoma"/>
            <family val="2"/>
          </rPr>
          <t>RoT:</t>
        </r>
        <r>
          <rPr>
            <sz val="11"/>
            <color indexed="81"/>
            <rFont val="Tahoma"/>
            <family val="2"/>
          </rPr>
          <t xml:space="preserve">
</t>
        </r>
        <r>
          <rPr>
            <sz val="11"/>
            <color indexed="81"/>
            <rFont val="Comic Sans MS"/>
            <family val="4"/>
          </rPr>
          <t>$250/Door</t>
        </r>
      </text>
    </comment>
    <comment ref="G23" authorId="1" shapeId="0" xr:uid="{00000000-0006-0000-0500-000004000000}">
      <text>
        <r>
          <rPr>
            <b/>
            <sz val="11"/>
            <color indexed="81"/>
            <rFont val="Tahoma"/>
            <family val="2"/>
          </rPr>
          <t>RoT:</t>
        </r>
        <r>
          <rPr>
            <sz val="11"/>
            <color indexed="81"/>
            <rFont val="Tahoma"/>
            <family val="2"/>
          </rPr>
          <t xml:space="preserve">
</t>
        </r>
        <r>
          <rPr>
            <sz val="11"/>
            <color indexed="81"/>
            <rFont val="Comic Sans MS"/>
            <family val="4"/>
          </rPr>
          <t>$250/Door</t>
        </r>
      </text>
    </comment>
    <comment ref="E24" authorId="1" shapeId="0" xr:uid="{00000000-0006-0000-0500-000005000000}">
      <text>
        <r>
          <rPr>
            <b/>
            <sz val="11"/>
            <color indexed="81"/>
            <rFont val="Tahoma"/>
            <family val="2"/>
          </rPr>
          <t>RoT:</t>
        </r>
        <r>
          <rPr>
            <sz val="11"/>
            <color indexed="81"/>
            <rFont val="Tahoma"/>
            <family val="2"/>
          </rPr>
          <t xml:space="preserve">
</t>
        </r>
        <r>
          <rPr>
            <sz val="11"/>
            <color indexed="81"/>
            <rFont val="Comic Sans MS"/>
            <family val="4"/>
          </rPr>
          <t>$300-600/Door</t>
        </r>
      </text>
    </comment>
    <comment ref="G24" authorId="1" shapeId="0" xr:uid="{00000000-0006-0000-0500-000006000000}">
      <text>
        <r>
          <rPr>
            <b/>
            <sz val="11"/>
            <color indexed="81"/>
            <rFont val="Tahoma"/>
            <family val="2"/>
          </rPr>
          <t>RoT:</t>
        </r>
        <r>
          <rPr>
            <sz val="11"/>
            <color indexed="81"/>
            <rFont val="Tahoma"/>
            <family val="2"/>
          </rPr>
          <t xml:space="preserve">
</t>
        </r>
        <r>
          <rPr>
            <sz val="11"/>
            <color indexed="81"/>
            <rFont val="Comic Sans MS"/>
            <family val="4"/>
          </rPr>
          <t>$300-600/Door</t>
        </r>
      </text>
    </comment>
    <comment ref="E25" authorId="1" shapeId="0" xr:uid="{00000000-0006-0000-0500-000007000000}">
      <text>
        <r>
          <rPr>
            <b/>
            <sz val="11"/>
            <color indexed="81"/>
            <rFont val="Tahoma"/>
            <family val="2"/>
          </rPr>
          <t>RoT:</t>
        </r>
        <r>
          <rPr>
            <sz val="11"/>
            <color indexed="81"/>
            <rFont val="Tahoma"/>
            <family val="2"/>
          </rPr>
          <t xml:space="preserve">
</t>
        </r>
        <r>
          <rPr>
            <sz val="11"/>
            <color indexed="81"/>
            <rFont val="Comic Sans MS"/>
            <family val="4"/>
          </rPr>
          <t>$100-$250/Door</t>
        </r>
      </text>
    </comment>
    <comment ref="G25" authorId="1" shapeId="0" xr:uid="{00000000-0006-0000-0500-000008000000}">
      <text>
        <r>
          <rPr>
            <b/>
            <sz val="11"/>
            <color indexed="81"/>
            <rFont val="Tahoma"/>
            <family val="2"/>
          </rPr>
          <t>RoT:</t>
        </r>
        <r>
          <rPr>
            <sz val="11"/>
            <color indexed="81"/>
            <rFont val="Tahoma"/>
            <family val="2"/>
          </rPr>
          <t xml:space="preserve">
</t>
        </r>
        <r>
          <rPr>
            <sz val="11"/>
            <color indexed="81"/>
            <rFont val="Comic Sans MS"/>
            <family val="4"/>
          </rPr>
          <t>$100-$250/Door</t>
        </r>
      </text>
    </comment>
    <comment ref="E26" authorId="1" shapeId="0" xr:uid="{00000000-0006-0000-0500-000009000000}">
      <text>
        <r>
          <rPr>
            <b/>
            <sz val="11"/>
            <color indexed="81"/>
            <rFont val="Tahoma"/>
            <family val="2"/>
          </rPr>
          <t>RoT:</t>
        </r>
        <r>
          <rPr>
            <sz val="11"/>
            <color indexed="81"/>
            <rFont val="Tahoma"/>
            <family val="2"/>
          </rPr>
          <t xml:space="preserve">
</t>
        </r>
        <r>
          <rPr>
            <sz val="11"/>
            <color indexed="81"/>
            <rFont val="Comic Sans MS"/>
            <family val="4"/>
          </rPr>
          <t>% of total collected income, Typically 4% for larger properties.</t>
        </r>
      </text>
    </comment>
    <comment ref="F26" authorId="2" shapeId="0" xr:uid="{00000000-0006-0000-0500-00000A000000}">
      <text>
        <r>
          <rPr>
            <b/>
            <sz val="9"/>
            <color indexed="81"/>
            <rFont val="Tahoma"/>
            <family val="2"/>
          </rPr>
          <t>Don:</t>
        </r>
        <r>
          <rPr>
            <sz val="9"/>
            <color indexed="81"/>
            <rFont val="Tahoma"/>
            <family val="2"/>
          </rPr>
          <t xml:space="preserve">
Calculated using Effective Gross income in cell F19</t>
        </r>
      </text>
    </comment>
    <comment ref="G26" authorId="1" shapeId="0" xr:uid="{00000000-0006-0000-0500-00000B000000}">
      <text>
        <r>
          <rPr>
            <b/>
            <sz val="11"/>
            <color indexed="81"/>
            <rFont val="Tahoma"/>
            <family val="2"/>
          </rPr>
          <t>RoT:</t>
        </r>
        <r>
          <rPr>
            <sz val="11"/>
            <color indexed="81"/>
            <rFont val="Tahoma"/>
            <family val="2"/>
          </rPr>
          <t xml:space="preserve">
</t>
        </r>
        <r>
          <rPr>
            <sz val="11"/>
            <color indexed="81"/>
            <rFont val="Comic Sans MS"/>
            <family val="4"/>
          </rPr>
          <t>% of total collected income, Typically 4% for larger properties.</t>
        </r>
      </text>
    </comment>
    <comment ref="E27" authorId="1" shapeId="0" xr:uid="{00000000-0006-0000-0500-00000C000000}">
      <text>
        <r>
          <rPr>
            <b/>
            <sz val="11"/>
            <color indexed="81"/>
            <rFont val="Tahoma"/>
            <family val="2"/>
          </rPr>
          <t>RoT:</t>
        </r>
        <r>
          <rPr>
            <sz val="11"/>
            <color indexed="81"/>
            <rFont val="Tahoma"/>
            <family val="2"/>
          </rPr>
          <t xml:space="preserve">
</t>
        </r>
        <r>
          <rPr>
            <sz val="11"/>
            <color indexed="81"/>
            <rFont val="Comic Sans MS"/>
            <family val="4"/>
          </rPr>
          <t>$100/Door</t>
        </r>
      </text>
    </comment>
    <comment ref="G27" authorId="1" shapeId="0" xr:uid="{00000000-0006-0000-0500-00000D000000}">
      <text>
        <r>
          <rPr>
            <b/>
            <sz val="11"/>
            <color indexed="81"/>
            <rFont val="Tahoma"/>
            <family val="2"/>
          </rPr>
          <t>RoT:</t>
        </r>
        <r>
          <rPr>
            <sz val="11"/>
            <color indexed="81"/>
            <rFont val="Tahoma"/>
            <family val="2"/>
          </rPr>
          <t xml:space="preserve">
</t>
        </r>
        <r>
          <rPr>
            <sz val="11"/>
            <color indexed="81"/>
            <rFont val="Comic Sans MS"/>
            <family val="4"/>
          </rPr>
          <t>$100/Door</t>
        </r>
      </text>
    </comment>
    <comment ref="E28" authorId="1" shapeId="0" xr:uid="{00000000-0006-0000-0500-00000E000000}">
      <text>
        <r>
          <rPr>
            <b/>
            <sz val="11"/>
            <color indexed="81"/>
            <rFont val="Tahoma"/>
            <family val="2"/>
          </rPr>
          <t>RoT:</t>
        </r>
        <r>
          <rPr>
            <sz val="11"/>
            <color indexed="81"/>
            <rFont val="Tahoma"/>
            <family val="2"/>
          </rPr>
          <t xml:space="preserve">
</t>
        </r>
        <r>
          <rPr>
            <sz val="11"/>
            <color indexed="81"/>
            <rFont val="Comic Sans MS"/>
            <family val="4"/>
          </rPr>
          <t>Take historical from last year &amp; annualize this years &amp; take the highest value.</t>
        </r>
      </text>
    </comment>
    <comment ref="G28" authorId="1" shapeId="0" xr:uid="{00000000-0006-0000-0500-00000F000000}">
      <text>
        <r>
          <rPr>
            <b/>
            <sz val="11"/>
            <color indexed="81"/>
            <rFont val="Tahoma"/>
            <family val="2"/>
          </rPr>
          <t>RoT:</t>
        </r>
        <r>
          <rPr>
            <sz val="11"/>
            <color indexed="81"/>
            <rFont val="Tahoma"/>
            <family val="2"/>
          </rPr>
          <t xml:space="preserve">
</t>
        </r>
        <r>
          <rPr>
            <sz val="11"/>
            <color indexed="81"/>
            <rFont val="Comic Sans MS"/>
            <family val="4"/>
          </rPr>
          <t>Take historical from last year &amp; annualize this years &amp; take the highest value.</t>
        </r>
      </text>
    </comment>
    <comment ref="E29" authorId="1" shapeId="0" xr:uid="{00000000-0006-0000-0500-000010000000}">
      <text>
        <r>
          <rPr>
            <b/>
            <sz val="11"/>
            <color indexed="81"/>
            <rFont val="Tahoma"/>
            <family val="2"/>
          </rPr>
          <t>RoT:</t>
        </r>
        <r>
          <rPr>
            <sz val="11"/>
            <color indexed="81"/>
            <rFont val="Tahoma"/>
            <family val="2"/>
          </rPr>
          <t xml:space="preserve">
</t>
        </r>
        <r>
          <rPr>
            <sz val="11"/>
            <color indexed="81"/>
            <rFont val="Comic Sans MS"/>
            <family val="4"/>
          </rPr>
          <t>$200-$400/Door</t>
        </r>
      </text>
    </comment>
    <comment ref="G29" authorId="1" shapeId="0" xr:uid="{00000000-0006-0000-0500-000011000000}">
      <text>
        <r>
          <rPr>
            <b/>
            <sz val="11"/>
            <color indexed="81"/>
            <rFont val="Tahoma"/>
            <family val="2"/>
          </rPr>
          <t>RoT:</t>
        </r>
        <r>
          <rPr>
            <sz val="11"/>
            <color indexed="81"/>
            <rFont val="Tahoma"/>
            <family val="2"/>
          </rPr>
          <t xml:space="preserve">
</t>
        </r>
        <r>
          <rPr>
            <sz val="11"/>
            <color indexed="81"/>
            <rFont val="Comic Sans MS"/>
            <family val="4"/>
          </rPr>
          <t>$200-$400/Door</t>
        </r>
      </text>
    </comment>
    <comment ref="E30" authorId="1" shapeId="0" xr:uid="{00000000-0006-0000-0500-000012000000}">
      <text>
        <r>
          <rPr>
            <b/>
            <sz val="11"/>
            <color indexed="81"/>
            <rFont val="Tahoma"/>
            <family val="2"/>
          </rPr>
          <t>RoT:</t>
        </r>
        <r>
          <rPr>
            <sz val="11"/>
            <color indexed="81"/>
            <rFont val="Tahoma"/>
            <family val="2"/>
          </rPr>
          <t xml:space="preserve">
</t>
        </r>
        <r>
          <rPr>
            <sz val="11"/>
            <color indexed="81"/>
            <rFont val="Comic Sans MS"/>
            <family val="4"/>
          </rPr>
          <t>$700-$1000 average is usually $900/Door</t>
        </r>
      </text>
    </comment>
    <comment ref="G30" authorId="1" shapeId="0" xr:uid="{00000000-0006-0000-0500-000013000000}">
      <text>
        <r>
          <rPr>
            <b/>
            <sz val="11"/>
            <color indexed="81"/>
            <rFont val="Tahoma"/>
            <family val="2"/>
          </rPr>
          <t>RoT:</t>
        </r>
        <r>
          <rPr>
            <sz val="11"/>
            <color indexed="81"/>
            <rFont val="Tahoma"/>
            <family val="2"/>
          </rPr>
          <t xml:space="preserve">
</t>
        </r>
        <r>
          <rPr>
            <sz val="11"/>
            <color indexed="81"/>
            <rFont val="Comic Sans MS"/>
            <family val="4"/>
          </rPr>
          <t>$700-$1000 average is usually $900/Door</t>
        </r>
      </text>
    </comment>
    <comment ref="K34" authorId="0" shapeId="0" xr:uid="{00000000-0006-0000-0500-000014000000}">
      <text>
        <r>
          <rPr>
            <b/>
            <sz val="9"/>
            <color indexed="81"/>
            <rFont val="Tahoma"/>
            <family val="2"/>
          </rPr>
          <t>Don Goff:</t>
        </r>
        <r>
          <rPr>
            <sz val="9"/>
            <color indexed="81"/>
            <rFont val="Tahoma"/>
            <family val="2"/>
          </rPr>
          <t xml:space="preserve">
You need to plug in 250 yrs for amortization if you want to calculate annual debt serviced assuming an interest only loan.</t>
        </r>
      </text>
    </comment>
    <comment ref="F37" authorId="0" shapeId="0" xr:uid="{00000000-0006-0000-0500-000015000000}">
      <text>
        <r>
          <rPr>
            <b/>
            <sz val="9"/>
            <color indexed="81"/>
            <rFont val="Tahoma"/>
            <family val="2"/>
          </rPr>
          <t>Don Goff:</t>
        </r>
        <r>
          <rPr>
            <sz val="9"/>
            <color indexed="81"/>
            <rFont val="Tahoma"/>
            <family val="2"/>
          </rPr>
          <t xml:space="preserve">
Cell only fills in if you have a 2nd Mortgage.</t>
        </r>
      </text>
    </comment>
  </commentList>
</comments>
</file>

<file path=xl/sharedStrings.xml><?xml version="1.0" encoding="utf-8"?>
<sst xmlns="http://schemas.openxmlformats.org/spreadsheetml/2006/main" count="402" uniqueCount="116">
  <si>
    <t>2. Fill in orange colored Cells</t>
  </si>
  <si>
    <t>2.  Fill in highlighted cells</t>
  </si>
  <si>
    <t>NOI After Capital</t>
  </si>
  <si>
    <t>Physical Vacancy %</t>
  </si>
  <si>
    <t>Acquistion Analysis - UT  Rev 12-1</t>
  </si>
  <si>
    <t>Year 1 Projection - UT  Rev 12-1</t>
  </si>
  <si>
    <t>Assumption Analysis - UT  Rev 12-1</t>
  </si>
  <si>
    <t>Assumption Year 1 Projection - UT  Rev 12-1</t>
  </si>
  <si>
    <t>$300/Door</t>
  </si>
  <si>
    <t xml:space="preserve">This template was developed by RE MENTOR.  The business form template streamlines calculations that can otherwise be achieved through the use of a financial calculator with 'paper' forms.
This RE MENTOR Business Forms template is provided for the use of the members of RE MENTOR.  They may be used in the course of doing business, including giving copies of reports generated by the template to clients, their agents and consultants, etc., but the templates themselves may not be sold, rented or in any way become in and of themselves a source of income. 
This RE MENTOR Business Forms template is presented on an 'as-is' basis.  RE MENTOR does not accept any liability that may arise as a result of reliance on any conclusion indicated by the Template or any report generated by the template, even if the Template is defective.  No warranty is given concerning the suitability of the Template for any application.                                                                             
Please direct all comments and questions regarding calculations and operation of the template to:
RE MENTOR
100 Weymouth Street,
Building D
Rockland, MA 02379
781-878-71143
www.rementor.com
</t>
  </si>
  <si>
    <t>1. Please Read Disclaimer Tab Before Using Template</t>
  </si>
  <si>
    <t>Offer Price</t>
  </si>
  <si>
    <t>Strike Price</t>
  </si>
  <si>
    <t>% of List Price</t>
  </si>
  <si>
    <t>Asking Price</t>
  </si>
  <si>
    <t>Price Information</t>
  </si>
  <si>
    <t>N/A</t>
  </si>
  <si>
    <t xml:space="preserve">Closing Costs </t>
  </si>
  <si>
    <t>Expense Color Key</t>
  </si>
  <si>
    <t>Expense is Below ROT</t>
  </si>
  <si>
    <t>Call Local Tax Assessor</t>
  </si>
  <si>
    <t>Ours</t>
  </si>
  <si>
    <t>Notes</t>
  </si>
  <si>
    <t>Acquisition Fee</t>
  </si>
  <si>
    <t>Property Notes</t>
  </si>
  <si>
    <t>3. Red Triangle in a cell means the cell has a comment</t>
  </si>
  <si>
    <t>4. Place mouse over the cell to see the comment</t>
  </si>
  <si>
    <t>Template Instructions</t>
  </si>
  <si>
    <r>
      <t xml:space="preserve">Rules of Thumb (ROT) </t>
    </r>
    <r>
      <rPr>
        <sz val="10"/>
        <rFont val="Arial"/>
        <family val="2"/>
      </rPr>
      <t/>
    </r>
  </si>
  <si>
    <t>Ours Per Unit</t>
  </si>
  <si>
    <t xml:space="preserve">Annual Amortization </t>
  </si>
  <si>
    <t>Expense is Above ROT</t>
  </si>
  <si>
    <t>Rules of Thumb Comparison</t>
  </si>
  <si>
    <t>Expense is Within ROT</t>
  </si>
  <si>
    <t>Our Equity % of CF</t>
  </si>
  <si>
    <t>Year 1</t>
  </si>
  <si>
    <t>Acquistion</t>
  </si>
  <si>
    <t xml:space="preserve"> Y1 % GSR</t>
  </si>
  <si>
    <t>2. Fill in Highlighted Cells</t>
  </si>
  <si>
    <t>2.  Fill in Highlighted Cells</t>
  </si>
  <si>
    <t xml:space="preserve">Pro's </t>
  </si>
  <si>
    <t>Con's</t>
  </si>
  <si>
    <t>Mortgage Amount</t>
  </si>
  <si>
    <t>Other Income</t>
  </si>
  <si>
    <t>Utility Reimbursement</t>
  </si>
  <si>
    <t>Taxes</t>
  </si>
  <si>
    <t>Insurance</t>
  </si>
  <si>
    <t>Repairs and Maintenance</t>
  </si>
  <si>
    <t>General/ Admin</t>
  </si>
  <si>
    <t>Marketing</t>
  </si>
  <si>
    <t>Utility</t>
  </si>
  <si>
    <t>Contract Services</t>
  </si>
  <si>
    <t>Payroll</t>
  </si>
  <si>
    <t>Capital Expenditures</t>
  </si>
  <si>
    <t>Total Expenses</t>
  </si>
  <si>
    <t>Net Operating Income</t>
  </si>
  <si>
    <t>Cap Rate</t>
  </si>
  <si>
    <t>Number of Units</t>
  </si>
  <si>
    <t>Purchase Price</t>
  </si>
  <si>
    <t>Property Name</t>
  </si>
  <si>
    <t>Down Payment</t>
  </si>
  <si>
    <t>Per Unit</t>
  </si>
  <si>
    <t>Rentable Sq Ft</t>
  </si>
  <si>
    <t>Effective Gross Income</t>
  </si>
  <si>
    <t>Income:</t>
  </si>
  <si>
    <t>Expenses:</t>
  </si>
  <si>
    <t xml:space="preserve">Cash on Cash Return </t>
  </si>
  <si>
    <t xml:space="preserve">Debt Coverage Ratio </t>
  </si>
  <si>
    <t>Price Per Sq Ft</t>
  </si>
  <si>
    <t>Cash Flow Before Taxes</t>
  </si>
  <si>
    <t>Secondary Debt Service</t>
  </si>
  <si>
    <t>Annual Debt Service</t>
  </si>
  <si>
    <t xml:space="preserve">Management </t>
  </si>
  <si>
    <t>% Down</t>
  </si>
  <si>
    <t>Mortgage amount</t>
  </si>
  <si>
    <t xml:space="preserve">Loan Points </t>
  </si>
  <si>
    <t>Loan Point Cost</t>
  </si>
  <si>
    <t>Total Closing Costs</t>
  </si>
  <si>
    <t>Closing Costs - Other</t>
  </si>
  <si>
    <t>Total Acquisition Costs</t>
  </si>
  <si>
    <t>Management %</t>
  </si>
  <si>
    <t>Price Per Unit</t>
  </si>
  <si>
    <t>Total Rental Income</t>
  </si>
  <si>
    <t>Primary Debt Service</t>
  </si>
  <si>
    <t>$250/Door</t>
  </si>
  <si>
    <t>$100-$250/Door</t>
  </si>
  <si>
    <t>$300-600/Door</t>
  </si>
  <si>
    <t>% Of Total collected income Typ. 4% for larger properties</t>
  </si>
  <si>
    <t>$100/Door</t>
  </si>
  <si>
    <t>Take Historical from last year &amp; annualize this years &amp; take the highest value</t>
  </si>
  <si>
    <t>$200-$400/Door</t>
  </si>
  <si>
    <t>$700-$1000 average is usually  $900/Door</t>
  </si>
  <si>
    <t>Property Information</t>
  </si>
  <si>
    <t>Gross Potential (Market)</t>
  </si>
  <si>
    <t>Market Rent Upside</t>
  </si>
  <si>
    <t>Loss to Lease (Upside)</t>
  </si>
  <si>
    <t>Gross Scheduled (Actual)</t>
  </si>
  <si>
    <t>Sellers</t>
  </si>
  <si>
    <t>Equity Partners Cash Flow</t>
  </si>
  <si>
    <t>COC Return Equity Partners</t>
  </si>
  <si>
    <t xml:space="preserve">Interest Rate </t>
  </si>
  <si>
    <t>Mortgage Info</t>
  </si>
  <si>
    <t>Closing/Acquisition Costs</t>
  </si>
  <si>
    <t>%of GSR</t>
  </si>
  <si>
    <t>% of GSR</t>
  </si>
  <si>
    <t>Gross Scheduled Rents @100%</t>
  </si>
  <si>
    <t>AM.Term (250yr if int. only)</t>
  </si>
  <si>
    <t xml:space="preserve">Expenses </t>
  </si>
  <si>
    <t>Sellers Per Unit</t>
  </si>
  <si>
    <t>Physical Vacancy</t>
  </si>
  <si>
    <t>2nd Mortgage Info</t>
  </si>
  <si>
    <t>Date</t>
  </si>
  <si>
    <t>Concessions / Non Payment</t>
  </si>
  <si>
    <t xml:space="preserve">RE Mentor Underwriting Template© </t>
  </si>
  <si>
    <t>Current Monthly Payment</t>
  </si>
  <si>
    <t xml:space="preserve">LICENSE: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</si>
</sst>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5" formatCode="&quot;$&quot;#,##0_);\(&quot;$&quot;#,##0\)"/>
    <numFmt numFmtId="6" formatCode="&quot;$&quot;#,##0_);[Red]\(&quot;$&quot;#,##0\)"/>
    <numFmt numFmtId="7" formatCode="&quot;$&quot;#,##0.00_);\(&quot;$&quot;#,##0.00\)"/>
    <numFmt numFmtId="164" formatCode="&quot;$&quot;#,##0"/>
    <numFmt numFmtId="165" formatCode="&quot;$&quot;#,##0.00"/>
    <numFmt numFmtId="166" formatCode="0.0%"/>
    <numFmt numFmtId="167" formatCode="0.00_);[Red]\(0.00\)"/>
  </numFmts>
  <fonts count="22" x14ac:knownFonts="1">
    <font>
      <sz val="10"/>
      <name val="Arial"/>
      <family val="2"/>
    </font>
    <font>
      <b/>
      <sz val="10"/>
      <name val="Arial"/>
      <family val="2"/>
    </font>
    <font>
      <sz val="10"/>
      <name val="Arial"/>
      <family val="2"/>
    </font>
    <font>
      <sz val="9"/>
      <color indexed="81"/>
      <name val="Tahoma"/>
      <family val="2"/>
    </font>
    <font>
      <b/>
      <sz val="9"/>
      <color indexed="81"/>
      <name val="Tahoma"/>
      <family val="2"/>
    </font>
    <font>
      <sz val="11"/>
      <color indexed="81"/>
      <name val="Tahoma"/>
      <family val="2"/>
    </font>
    <font>
      <b/>
      <sz val="11"/>
      <color indexed="81"/>
      <name val="Tahoma"/>
      <family val="2"/>
    </font>
    <font>
      <sz val="11"/>
      <color indexed="81"/>
      <name val="Comic Sans MS"/>
      <family val="4"/>
    </font>
    <font>
      <b/>
      <sz val="18"/>
      <name val="Arial"/>
      <family val="2"/>
    </font>
    <font>
      <b/>
      <sz val="20"/>
      <name val="Arial"/>
      <family val="2"/>
    </font>
    <font>
      <sz val="8"/>
      <name val="Arial"/>
      <family val="2"/>
    </font>
    <font>
      <b/>
      <sz val="16"/>
      <name val="Tahoma"/>
      <family val="2"/>
    </font>
    <font>
      <b/>
      <sz val="10"/>
      <name val="Tahoma"/>
      <family val="2"/>
    </font>
    <font>
      <b/>
      <sz val="11"/>
      <name val="Tahoma"/>
      <family val="2"/>
    </font>
    <font>
      <b/>
      <u/>
      <sz val="11"/>
      <name val="Tahoma"/>
      <family val="2"/>
    </font>
    <font>
      <sz val="10"/>
      <name val="Tahoma"/>
      <family val="2"/>
    </font>
    <font>
      <sz val="11"/>
      <name val="Tahoma"/>
      <family val="2"/>
    </font>
    <font>
      <b/>
      <sz val="12"/>
      <name val="Tahoma"/>
      <family val="2"/>
    </font>
    <font>
      <b/>
      <sz val="14"/>
      <name val="Tahoma"/>
      <family val="2"/>
    </font>
    <font>
      <sz val="12"/>
      <name val="Tahoma"/>
      <family val="2"/>
    </font>
    <font>
      <b/>
      <sz val="16"/>
      <color indexed="8"/>
      <name val="Tahoma"/>
      <family val="2"/>
    </font>
    <font>
      <sz val="8"/>
      <name val="Verdana"/>
    </font>
  </fonts>
  <fills count="11">
    <fill>
      <patternFill patternType="none"/>
    </fill>
    <fill>
      <patternFill patternType="gray125"/>
    </fill>
    <fill>
      <patternFill patternType="solid">
        <fgColor indexed="9"/>
        <bgColor indexed="64"/>
      </patternFill>
    </fill>
    <fill>
      <patternFill patternType="solid">
        <fgColor indexed="55"/>
        <bgColor indexed="64"/>
      </patternFill>
    </fill>
    <fill>
      <patternFill patternType="solid">
        <fgColor indexed="43"/>
        <bgColor indexed="64"/>
      </patternFill>
    </fill>
    <fill>
      <patternFill patternType="solid">
        <fgColor indexed="45"/>
        <bgColor indexed="64"/>
      </patternFill>
    </fill>
    <fill>
      <patternFill patternType="solid">
        <fgColor indexed="44"/>
        <bgColor indexed="64"/>
      </patternFill>
    </fill>
    <fill>
      <patternFill patternType="solid">
        <fgColor indexed="10"/>
        <bgColor indexed="64"/>
      </patternFill>
    </fill>
    <fill>
      <patternFill patternType="solid">
        <fgColor indexed="11"/>
        <bgColor indexed="64"/>
      </patternFill>
    </fill>
    <fill>
      <patternFill patternType="solid">
        <fgColor indexed="13"/>
        <bgColor indexed="64"/>
      </patternFill>
    </fill>
    <fill>
      <patternFill patternType="solid">
        <fgColor indexed="52"/>
        <bgColor indexed="64"/>
      </patternFill>
    </fill>
  </fills>
  <borders count="84">
    <border>
      <left/>
      <right/>
      <top/>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thin">
        <color indexed="64"/>
      </top>
      <bottom style="double">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double">
        <color indexed="64"/>
      </bottom>
      <diagonal/>
    </border>
    <border>
      <left/>
      <right style="medium">
        <color indexed="64"/>
      </right>
      <top style="thin">
        <color indexed="64"/>
      </top>
      <bottom style="double">
        <color indexed="64"/>
      </bottom>
      <diagonal/>
    </border>
    <border>
      <left style="thin">
        <color indexed="64"/>
      </left>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double">
        <color indexed="64"/>
      </bottom>
      <diagonal/>
    </border>
    <border>
      <left style="medium">
        <color indexed="64"/>
      </left>
      <right/>
      <top style="double">
        <color indexed="64"/>
      </top>
      <bottom/>
      <diagonal/>
    </border>
    <border>
      <left/>
      <right/>
      <top style="double">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top style="thin">
        <color indexed="64"/>
      </top>
      <bottom style="double">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double">
        <color indexed="64"/>
      </top>
      <bottom style="thin">
        <color indexed="64"/>
      </bottom>
      <diagonal/>
    </border>
    <border>
      <left/>
      <right style="medium">
        <color indexed="64"/>
      </right>
      <top style="double">
        <color indexed="64"/>
      </top>
      <bottom style="thin">
        <color indexed="64"/>
      </bottom>
      <diagonal/>
    </border>
    <border>
      <left/>
      <right/>
      <top style="medium">
        <color indexed="64"/>
      </top>
      <bottom/>
      <diagonal/>
    </border>
    <border>
      <left style="medium">
        <color indexed="64"/>
      </left>
      <right style="medium">
        <color indexed="64"/>
      </right>
      <top/>
      <bottom style="double">
        <color indexed="64"/>
      </bottom>
      <diagonal/>
    </border>
    <border>
      <left/>
      <right style="medium">
        <color indexed="64"/>
      </right>
      <top style="double">
        <color indexed="64"/>
      </top>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double">
        <color indexed="64"/>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style="double">
        <color indexed="64"/>
      </bottom>
      <diagonal/>
    </border>
    <border>
      <left/>
      <right style="medium">
        <color indexed="64"/>
      </right>
      <top/>
      <bottom style="double">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right/>
      <top/>
      <bottom style="double">
        <color indexed="64"/>
      </bottom>
      <diagonal/>
    </border>
    <border>
      <left/>
      <right style="thin">
        <color indexed="64"/>
      </right>
      <top style="thin">
        <color indexed="64"/>
      </top>
      <bottom style="medium">
        <color indexed="64"/>
      </bottom>
      <diagonal/>
    </border>
    <border>
      <left/>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thin">
        <color indexed="64"/>
      </right>
      <top style="thin">
        <color indexed="64"/>
      </top>
      <bottom/>
      <diagonal/>
    </border>
    <border>
      <left/>
      <right style="thin">
        <color indexed="64"/>
      </right>
      <top style="medium">
        <color indexed="64"/>
      </top>
      <bottom style="thin">
        <color indexed="64"/>
      </bottom>
      <diagonal/>
    </border>
  </borders>
  <cellStyleXfs count="3">
    <xf numFmtId="0" fontId="0" fillId="0" borderId="0"/>
    <xf numFmtId="0" fontId="2" fillId="0" borderId="0"/>
    <xf numFmtId="0" fontId="2" fillId="0" borderId="0"/>
  </cellStyleXfs>
  <cellXfs count="463">
    <xf numFmtId="0" fontId="0" fillId="0" borderId="0" xfId="0"/>
    <xf numFmtId="0" fontId="1" fillId="0" borderId="0" xfId="0" applyFont="1"/>
    <xf numFmtId="0" fontId="0" fillId="0" borderId="0" xfId="0" applyBorder="1"/>
    <xf numFmtId="164" fontId="0" fillId="0" borderId="1" xfId="0" applyNumberFormat="1" applyBorder="1" applyAlignment="1">
      <alignment horizontal="center"/>
    </xf>
    <xf numFmtId="0" fontId="0" fillId="0" borderId="2" xfId="0" applyBorder="1"/>
    <xf numFmtId="0" fontId="0" fillId="0" borderId="2" xfId="0" applyBorder="1" applyAlignment="1">
      <alignment horizontal="left"/>
    </xf>
    <xf numFmtId="0" fontId="1" fillId="0" borderId="0" xfId="0" applyFont="1" applyFill="1" applyBorder="1" applyAlignment="1"/>
    <xf numFmtId="0" fontId="1" fillId="0" borderId="3" xfId="0" applyFont="1" applyFill="1" applyBorder="1" applyAlignment="1"/>
    <xf numFmtId="164" fontId="0" fillId="0" borderId="4" xfId="0" applyNumberFormat="1" applyBorder="1" applyAlignment="1">
      <alignment horizontal="center"/>
    </xf>
    <xf numFmtId="0" fontId="2" fillId="0" borderId="0" xfId="0" applyFont="1"/>
    <xf numFmtId="5" fontId="2" fillId="0" borderId="0" xfId="2" applyNumberFormat="1" applyBorder="1"/>
    <xf numFmtId="5" fontId="0" fillId="0" borderId="1" xfId="0" applyNumberFormat="1" applyBorder="1" applyAlignment="1">
      <alignment horizontal="center"/>
    </xf>
    <xf numFmtId="5" fontId="0" fillId="0" borderId="4" xfId="0" applyNumberFormat="1" applyBorder="1" applyAlignment="1">
      <alignment horizontal="center"/>
    </xf>
    <xf numFmtId="5" fontId="0" fillId="0" borderId="5" xfId="0" applyNumberFormat="1" applyBorder="1" applyAlignment="1">
      <alignment horizontal="center"/>
    </xf>
    <xf numFmtId="6" fontId="0" fillId="0" borderId="5" xfId="0" applyNumberFormat="1" applyBorder="1" applyAlignment="1">
      <alignment horizontal="center"/>
    </xf>
    <xf numFmtId="0" fontId="2" fillId="0" borderId="0" xfId="1"/>
    <xf numFmtId="0" fontId="2" fillId="2" borderId="0" xfId="1" applyFill="1"/>
    <xf numFmtId="0" fontId="2" fillId="2" borderId="0" xfId="1" applyFill="1" applyAlignment="1">
      <alignment wrapText="1"/>
    </xf>
    <xf numFmtId="0" fontId="2" fillId="2" borderId="0" xfId="1" applyFont="1" applyFill="1" applyAlignment="1">
      <alignment wrapText="1"/>
    </xf>
    <xf numFmtId="0" fontId="9" fillId="2" borderId="0" xfId="1" applyFont="1" applyFill="1" applyAlignment="1">
      <alignment horizontal="center" wrapText="1"/>
    </xf>
    <xf numFmtId="0" fontId="1" fillId="0" borderId="6" xfId="0" applyFont="1" applyBorder="1" applyAlignment="1">
      <alignment horizontal="left"/>
    </xf>
    <xf numFmtId="0" fontId="1" fillId="0" borderId="7" xfId="0" applyFont="1" applyBorder="1" applyAlignment="1">
      <alignment horizontal="left"/>
    </xf>
    <xf numFmtId="0" fontId="1" fillId="0" borderId="8" xfId="0" applyFont="1" applyBorder="1" applyAlignment="1">
      <alignment horizontal="left"/>
    </xf>
    <xf numFmtId="0" fontId="2" fillId="0" borderId="9" xfId="0" applyFont="1" applyBorder="1"/>
    <xf numFmtId="0" fontId="11" fillId="0" borderId="0" xfId="0" applyFont="1" applyFill="1" applyBorder="1" applyAlignment="1"/>
    <xf numFmtId="0" fontId="1" fillId="3" borderId="10" xfId="0" applyFont="1" applyFill="1" applyBorder="1" applyAlignment="1"/>
    <xf numFmtId="0" fontId="1" fillId="3" borderId="11" xfId="0" applyFont="1" applyFill="1" applyBorder="1" applyAlignment="1"/>
    <xf numFmtId="0" fontId="1" fillId="3" borderId="12" xfId="0" applyFont="1" applyFill="1" applyBorder="1" applyAlignment="1"/>
    <xf numFmtId="0" fontId="1" fillId="0" borderId="0" xfId="0" applyFont="1" applyBorder="1" applyAlignment="1">
      <alignment horizontal="left"/>
    </xf>
    <xf numFmtId="0" fontId="13" fillId="4" borderId="13" xfId="0" applyFont="1" applyFill="1" applyBorder="1" applyAlignment="1">
      <alignment horizontal="center"/>
    </xf>
    <xf numFmtId="0" fontId="13" fillId="5" borderId="14" xfId="0" applyFont="1" applyFill="1" applyBorder="1" applyAlignment="1">
      <alignment horizontal="center"/>
    </xf>
    <xf numFmtId="0" fontId="13" fillId="6" borderId="15" xfId="0" applyFont="1" applyFill="1" applyBorder="1" applyAlignment="1">
      <alignment horizontal="center"/>
    </xf>
    <xf numFmtId="0" fontId="15" fillId="4" borderId="4" xfId="0" applyFont="1" applyFill="1" applyBorder="1" applyAlignment="1" applyProtection="1">
      <alignment horizontal="center"/>
      <protection locked="0"/>
    </xf>
    <xf numFmtId="164" fontId="15" fillId="4" borderId="9" xfId="0" applyNumberFormat="1" applyFont="1" applyFill="1" applyBorder="1" applyAlignment="1" applyProtection="1">
      <alignment horizontal="center"/>
      <protection locked="0"/>
    </xf>
    <xf numFmtId="164" fontId="15" fillId="4" borderId="5" xfId="0" applyNumberFormat="1" applyFont="1" applyFill="1" applyBorder="1" applyAlignment="1" applyProtection="1">
      <alignment horizontal="center"/>
      <protection locked="0"/>
    </xf>
    <xf numFmtId="3" fontId="15" fillId="4" borderId="5" xfId="0" applyNumberFormat="1" applyFont="1" applyFill="1" applyBorder="1" applyAlignment="1" applyProtection="1">
      <alignment horizontal="center"/>
      <protection locked="0"/>
    </xf>
    <xf numFmtId="164" fontId="15" fillId="4" borderId="16" xfId="0" applyNumberFormat="1" applyFont="1" applyFill="1" applyBorder="1" applyAlignment="1" applyProtection="1">
      <alignment horizontal="center"/>
      <protection locked="0"/>
    </xf>
    <xf numFmtId="164" fontId="15" fillId="4" borderId="17" xfId="0" applyNumberFormat="1" applyFont="1" applyFill="1" applyBorder="1" applyAlignment="1" applyProtection="1">
      <alignment horizontal="center"/>
      <protection locked="0"/>
    </xf>
    <xf numFmtId="164" fontId="15" fillId="5" borderId="17" xfId="0" applyNumberFormat="1" applyFont="1" applyFill="1" applyBorder="1" applyAlignment="1" applyProtection="1">
      <alignment horizontal="center"/>
      <protection locked="0"/>
    </xf>
    <xf numFmtId="164" fontId="15" fillId="5" borderId="16" xfId="0" applyNumberFormat="1" applyFont="1" applyFill="1" applyBorder="1" applyAlignment="1" applyProtection="1">
      <alignment horizontal="center"/>
      <protection locked="0"/>
    </xf>
    <xf numFmtId="9" fontId="15" fillId="4" borderId="18" xfId="0" applyNumberFormat="1" applyFont="1" applyFill="1" applyBorder="1" applyAlignment="1" applyProtection="1">
      <alignment horizontal="center"/>
      <protection locked="0"/>
    </xf>
    <xf numFmtId="164" fontId="15" fillId="4" borderId="19" xfId="0" applyNumberFormat="1" applyFont="1" applyFill="1" applyBorder="1" applyAlignment="1" applyProtection="1">
      <alignment horizontal="center"/>
      <protection locked="0"/>
    </xf>
    <xf numFmtId="164" fontId="15" fillId="5" borderId="19" xfId="0" applyNumberFormat="1" applyFont="1" applyFill="1" applyBorder="1" applyAlignment="1" applyProtection="1">
      <alignment horizontal="center"/>
      <protection locked="0"/>
    </xf>
    <xf numFmtId="10" fontId="15" fillId="4" borderId="18" xfId="0" applyNumberFormat="1" applyFont="1" applyFill="1" applyBorder="1" applyAlignment="1" applyProtection="1">
      <alignment horizontal="center"/>
      <protection locked="0"/>
    </xf>
    <xf numFmtId="1" fontId="15" fillId="4" borderId="18" xfId="0" applyNumberFormat="1" applyFont="1" applyFill="1" applyBorder="1" applyAlignment="1" applyProtection="1">
      <alignment horizontal="center"/>
      <protection locked="0"/>
    </xf>
    <xf numFmtId="166" fontId="12" fillId="4" borderId="15" xfId="0" applyNumberFormat="1" applyFont="1" applyFill="1" applyBorder="1" applyAlignment="1" applyProtection="1">
      <alignment horizontal="center"/>
      <protection locked="0"/>
    </xf>
    <xf numFmtId="166" fontId="15" fillId="4" borderId="18" xfId="0" applyNumberFormat="1" applyFont="1" applyFill="1" applyBorder="1" applyAlignment="1" applyProtection="1">
      <alignment horizontal="center"/>
      <protection locked="0"/>
    </xf>
    <xf numFmtId="164" fontId="15" fillId="4" borderId="20" xfId="0" applyNumberFormat="1" applyFont="1" applyFill="1" applyBorder="1" applyAlignment="1" applyProtection="1">
      <alignment horizontal="center"/>
      <protection locked="0"/>
    </xf>
    <xf numFmtId="164" fontId="15" fillId="4" borderId="18" xfId="0" applyNumberFormat="1" applyFont="1" applyFill="1" applyBorder="1" applyAlignment="1" applyProtection="1">
      <alignment horizontal="center"/>
      <protection locked="0"/>
    </xf>
    <xf numFmtId="164" fontId="15" fillId="4" borderId="15" xfId="0" applyNumberFormat="1" applyFont="1" applyFill="1" applyBorder="1" applyAlignment="1" applyProtection="1">
      <alignment horizontal="center"/>
      <protection locked="0"/>
    </xf>
    <xf numFmtId="9" fontId="15" fillId="4" borderId="21" xfId="0" applyNumberFormat="1" applyFont="1" applyFill="1" applyBorder="1" applyAlignment="1" applyProtection="1">
      <alignment horizontal="center"/>
      <protection locked="0"/>
    </xf>
    <xf numFmtId="0" fontId="15" fillId="7" borderId="22" xfId="0" applyFont="1" applyFill="1" applyBorder="1"/>
    <xf numFmtId="0" fontId="15" fillId="8" borderId="15" xfId="0" applyFont="1" applyFill="1" applyBorder="1"/>
    <xf numFmtId="0" fontId="15" fillId="9" borderId="15" xfId="0" applyFont="1" applyFill="1" applyBorder="1"/>
    <xf numFmtId="164" fontId="15" fillId="10" borderId="17" xfId="0" applyNumberFormat="1" applyFont="1" applyFill="1" applyBorder="1" applyAlignment="1" applyProtection="1">
      <alignment horizontal="center"/>
      <protection locked="0"/>
    </xf>
    <xf numFmtId="164" fontId="15" fillId="10" borderId="16" xfId="0" applyNumberFormat="1" applyFont="1" applyFill="1" applyBorder="1" applyAlignment="1" applyProtection="1">
      <alignment horizontal="center"/>
      <protection locked="0"/>
    </xf>
    <xf numFmtId="164" fontId="15" fillId="10" borderId="19" xfId="0" applyNumberFormat="1" applyFont="1" applyFill="1" applyBorder="1" applyAlignment="1" applyProtection="1">
      <alignment horizontal="center"/>
      <protection locked="0"/>
    </xf>
    <xf numFmtId="0" fontId="15" fillId="0" borderId="23" xfId="0" applyFont="1" applyFill="1" applyBorder="1" applyAlignment="1" applyProtection="1">
      <alignment horizontal="center"/>
    </xf>
    <xf numFmtId="164" fontId="15" fillId="0" borderId="23" xfId="0" applyNumberFormat="1" applyFont="1" applyFill="1" applyBorder="1" applyAlignment="1" applyProtection="1">
      <alignment horizontal="center"/>
    </xf>
    <xf numFmtId="3" fontId="15" fillId="0" borderId="23" xfId="0" applyNumberFormat="1" applyFont="1" applyFill="1" applyBorder="1" applyAlignment="1" applyProtection="1">
      <alignment horizontal="center"/>
    </xf>
    <xf numFmtId="7" fontId="15" fillId="0" borderId="23" xfId="0" applyNumberFormat="1" applyFont="1" applyFill="1" applyBorder="1" applyAlignment="1" applyProtection="1">
      <alignment horizontal="center"/>
    </xf>
    <xf numFmtId="9" fontId="15" fillId="0" borderId="18" xfId="0" applyNumberFormat="1" applyFont="1" applyFill="1" applyBorder="1" applyAlignment="1" applyProtection="1">
      <alignment horizontal="center"/>
    </xf>
    <xf numFmtId="164" fontId="15" fillId="0" borderId="18" xfId="0" applyNumberFormat="1" applyFont="1" applyFill="1" applyBorder="1" applyAlignment="1" applyProtection="1">
      <alignment horizontal="center"/>
    </xf>
    <xf numFmtId="10" fontId="15" fillId="0" borderId="18" xfId="0" applyNumberFormat="1" applyFont="1" applyFill="1" applyBorder="1" applyAlignment="1" applyProtection="1">
      <alignment horizontal="center"/>
    </xf>
    <xf numFmtId="1" fontId="15" fillId="0" borderId="18" xfId="0" applyNumberFormat="1" applyFont="1" applyFill="1" applyBorder="1" applyAlignment="1" applyProtection="1">
      <alignment horizontal="center"/>
    </xf>
    <xf numFmtId="9" fontId="15" fillId="0" borderId="24" xfId="0" applyNumberFormat="1" applyFont="1" applyBorder="1" applyAlignment="1" applyProtection="1">
      <alignment horizontal="center"/>
    </xf>
    <xf numFmtId="9" fontId="15" fillId="0" borderId="18" xfId="0" applyNumberFormat="1" applyFont="1" applyBorder="1" applyAlignment="1" applyProtection="1">
      <alignment horizontal="center"/>
    </xf>
    <xf numFmtId="165" fontId="15" fillId="0" borderId="23" xfId="0" applyNumberFormat="1" applyFont="1" applyFill="1" applyBorder="1" applyAlignment="1" applyProtection="1">
      <alignment horizontal="center"/>
    </xf>
    <xf numFmtId="164" fontId="15" fillId="0" borderId="25" xfId="0" applyNumberFormat="1" applyFont="1" applyFill="1" applyBorder="1" applyAlignment="1" applyProtection="1">
      <alignment horizontal="center"/>
    </xf>
    <xf numFmtId="38" fontId="15" fillId="0" borderId="4" xfId="0" applyNumberFormat="1" applyFont="1" applyBorder="1" applyAlignment="1" applyProtection="1">
      <alignment horizontal="center"/>
    </xf>
    <xf numFmtId="164" fontId="15" fillId="0" borderId="26" xfId="0" applyNumberFormat="1" applyFont="1" applyFill="1" applyBorder="1" applyAlignment="1" applyProtection="1">
      <alignment horizontal="center"/>
    </xf>
    <xf numFmtId="164" fontId="15" fillId="0" borderId="27" xfId="0" applyNumberFormat="1" applyFont="1" applyFill="1" applyBorder="1" applyAlignment="1" applyProtection="1">
      <alignment horizontal="center"/>
    </xf>
    <xf numFmtId="164" fontId="15" fillId="10" borderId="28" xfId="0" applyNumberFormat="1" applyFont="1" applyFill="1" applyBorder="1" applyAlignment="1" applyProtection="1">
      <alignment horizontal="center"/>
      <protection locked="0"/>
    </xf>
    <xf numFmtId="9" fontId="15" fillId="0" borderId="21" xfId="0" applyNumberFormat="1" applyFont="1" applyFill="1" applyBorder="1" applyAlignment="1" applyProtection="1">
      <alignment horizontal="center"/>
    </xf>
    <xf numFmtId="9" fontId="15" fillId="0" borderId="29" xfId="0" applyNumberFormat="1" applyFont="1" applyFill="1" applyBorder="1" applyAlignment="1" applyProtection="1">
      <alignment horizontal="center"/>
    </xf>
    <xf numFmtId="164" fontId="15" fillId="0" borderId="11" xfId="0" applyNumberFormat="1" applyFont="1" applyFill="1" applyBorder="1" applyAlignment="1" applyProtection="1">
      <alignment horizontal="center"/>
    </xf>
    <xf numFmtId="164" fontId="15" fillId="0" borderId="16" xfId="0" applyNumberFormat="1" applyFont="1" applyFill="1" applyBorder="1" applyAlignment="1" applyProtection="1">
      <alignment horizontal="center"/>
    </xf>
    <xf numFmtId="0" fontId="2" fillId="0" borderId="0" xfId="0" applyFont="1" applyAlignment="1">
      <alignment horizontal="left"/>
    </xf>
    <xf numFmtId="0" fontId="1" fillId="3" borderId="30" xfId="0" applyFont="1" applyFill="1" applyBorder="1" applyAlignment="1"/>
    <xf numFmtId="0" fontId="1" fillId="3" borderId="21" xfId="0" applyFont="1" applyFill="1" applyBorder="1" applyAlignment="1"/>
    <xf numFmtId="0" fontId="1" fillId="3" borderId="31" xfId="0" applyFont="1" applyFill="1" applyBorder="1" applyAlignment="1"/>
    <xf numFmtId="0" fontId="8" fillId="2" borderId="32" xfId="0" applyFont="1" applyFill="1" applyBorder="1" applyAlignment="1" applyProtection="1">
      <alignment horizontal="center" vertical="center"/>
    </xf>
    <xf numFmtId="0" fontId="8" fillId="2" borderId="0" xfId="0" applyFont="1" applyFill="1" applyBorder="1" applyAlignment="1" applyProtection="1">
      <alignment horizontal="center" vertical="center"/>
    </xf>
    <xf numFmtId="0" fontId="8" fillId="2" borderId="3" xfId="0" applyFont="1" applyFill="1" applyBorder="1" applyAlignment="1" applyProtection="1">
      <alignment horizontal="center" vertical="center"/>
    </xf>
    <xf numFmtId="0" fontId="12" fillId="0" borderId="33" xfId="0" applyFont="1" applyFill="1" applyBorder="1" applyAlignment="1" applyProtection="1"/>
    <xf numFmtId="0" fontId="12" fillId="0" borderId="32" xfId="0" applyFont="1" applyFill="1" applyBorder="1" applyProtection="1"/>
    <xf numFmtId="0" fontId="12" fillId="0" borderId="0" xfId="0" applyFont="1" applyFill="1" applyBorder="1" applyProtection="1"/>
    <xf numFmtId="0" fontId="15" fillId="0" borderId="0" xfId="0" applyFont="1" applyFill="1" applyBorder="1" applyProtection="1"/>
    <xf numFmtId="164" fontId="15" fillId="0" borderId="0" xfId="0" applyNumberFormat="1" applyFont="1" applyBorder="1" applyProtection="1"/>
    <xf numFmtId="0" fontId="15" fillId="0" borderId="0" xfId="0" applyFont="1" applyBorder="1" applyProtection="1"/>
    <xf numFmtId="0" fontId="15" fillId="0" borderId="3" xfId="0" applyFont="1" applyBorder="1" applyProtection="1"/>
    <xf numFmtId="0" fontId="14" fillId="6" borderId="30" xfId="0" applyFont="1" applyFill="1" applyBorder="1" applyAlignment="1" applyProtection="1"/>
    <xf numFmtId="0" fontId="14" fillId="6" borderId="21" xfId="0" applyFont="1" applyFill="1" applyBorder="1" applyAlignment="1" applyProtection="1"/>
    <xf numFmtId="49" fontId="14" fillId="6" borderId="30" xfId="0" applyNumberFormat="1" applyFont="1" applyFill="1" applyBorder="1" applyAlignment="1" applyProtection="1">
      <alignment horizontal="center"/>
    </xf>
    <xf numFmtId="0" fontId="13" fillId="6" borderId="31" xfId="0" applyFont="1" applyFill="1" applyBorder="1" applyAlignment="1" applyProtection="1">
      <alignment horizontal="center"/>
    </xf>
    <xf numFmtId="0" fontId="14" fillId="6" borderId="30" xfId="0" applyFont="1" applyFill="1" applyBorder="1" applyAlignment="1" applyProtection="1">
      <alignment horizontal="center"/>
    </xf>
    <xf numFmtId="0" fontId="13" fillId="6" borderId="31" xfId="0" applyFont="1" applyFill="1" applyBorder="1" applyAlignment="1" applyProtection="1"/>
    <xf numFmtId="0" fontId="12" fillId="0" borderId="0" xfId="0" applyFont="1" applyFill="1" applyBorder="1" applyAlignment="1" applyProtection="1">
      <alignment horizontal="center"/>
    </xf>
    <xf numFmtId="5" fontId="15" fillId="0" borderId="1" xfId="0" applyNumberFormat="1" applyFont="1" applyBorder="1" applyAlignment="1" applyProtection="1">
      <alignment horizontal="center"/>
    </xf>
    <xf numFmtId="166" fontId="15" fillId="0" borderId="9" xfId="0" applyNumberFormat="1" applyFont="1" applyBorder="1" applyAlignment="1" applyProtection="1">
      <alignment horizontal="center"/>
    </xf>
    <xf numFmtId="166" fontId="15" fillId="0" borderId="0" xfId="0" applyNumberFormat="1" applyFont="1" applyBorder="1" applyProtection="1"/>
    <xf numFmtId="0" fontId="12" fillId="0" borderId="33" xfId="0" applyFont="1" applyBorder="1" applyAlignment="1" applyProtection="1">
      <alignment horizontal="left"/>
    </xf>
    <xf numFmtId="0" fontId="12" fillId="0" borderId="9" xfId="0" applyFont="1" applyBorder="1" applyAlignment="1" applyProtection="1">
      <alignment horizontal="left"/>
    </xf>
    <xf numFmtId="164" fontId="15" fillId="0" borderId="24" xfId="0" applyNumberFormat="1" applyFont="1" applyBorder="1" applyAlignment="1" applyProtection="1">
      <alignment horizontal="center"/>
    </xf>
    <xf numFmtId="0" fontId="15" fillId="0" borderId="34" xfId="0" applyFont="1" applyFill="1" applyBorder="1" applyAlignment="1" applyProtection="1">
      <alignment horizontal="left"/>
    </xf>
    <xf numFmtId="5" fontId="15" fillId="0" borderId="5" xfId="0" applyNumberFormat="1" applyFont="1" applyBorder="1" applyAlignment="1" applyProtection="1">
      <alignment horizontal="center"/>
    </xf>
    <xf numFmtId="166" fontId="15" fillId="0" borderId="2" xfId="0" applyNumberFormat="1" applyFont="1" applyBorder="1" applyAlignment="1" applyProtection="1">
      <alignment horizontal="center"/>
    </xf>
    <xf numFmtId="0" fontId="12" fillId="0" borderId="34" xfId="0" applyFont="1" applyBorder="1" applyAlignment="1" applyProtection="1">
      <alignment horizontal="left"/>
    </xf>
    <xf numFmtId="0" fontId="12" fillId="0" borderId="35" xfId="0" applyFont="1" applyBorder="1" applyAlignment="1" applyProtection="1">
      <alignment horizontal="left"/>
    </xf>
    <xf numFmtId="5" fontId="15" fillId="0" borderId="36" xfId="0" applyNumberFormat="1" applyFont="1" applyBorder="1" applyAlignment="1" applyProtection="1">
      <alignment horizontal="center"/>
    </xf>
    <xf numFmtId="164" fontId="15" fillId="0" borderId="37" xfId="0" applyNumberFormat="1" applyFont="1" applyBorder="1" applyAlignment="1" applyProtection="1">
      <alignment horizontal="center"/>
    </xf>
    <xf numFmtId="166" fontId="15" fillId="0" borderId="37" xfId="0" applyNumberFormat="1" applyFont="1" applyBorder="1" applyAlignment="1" applyProtection="1">
      <alignment horizontal="center"/>
    </xf>
    <xf numFmtId="166" fontId="15" fillId="0" borderId="12" xfId="0" applyNumberFormat="1" applyFont="1" applyBorder="1" applyAlignment="1" applyProtection="1">
      <alignment horizontal="center"/>
    </xf>
    <xf numFmtId="0" fontId="15" fillId="0" borderId="34" xfId="0" applyFont="1" applyBorder="1" applyAlignment="1" applyProtection="1">
      <alignment horizontal="left"/>
    </xf>
    <xf numFmtId="0" fontId="15" fillId="0" borderId="34" xfId="0" applyFont="1" applyFill="1" applyBorder="1" applyProtection="1"/>
    <xf numFmtId="0" fontId="15" fillId="0" borderId="38" xfId="0" applyFont="1" applyFill="1" applyBorder="1" applyProtection="1"/>
    <xf numFmtId="0" fontId="12" fillId="0" borderId="2" xfId="0" applyFont="1" applyBorder="1" applyAlignment="1" applyProtection="1">
      <alignment horizontal="left"/>
    </xf>
    <xf numFmtId="0" fontId="12" fillId="0" borderId="39" xfId="0" applyFont="1" applyFill="1" applyBorder="1" applyProtection="1"/>
    <xf numFmtId="0" fontId="15" fillId="0" borderId="29" xfId="0" applyFont="1" applyFill="1" applyBorder="1" applyProtection="1"/>
    <xf numFmtId="38" fontId="15" fillId="0" borderId="40" xfId="0" applyNumberFormat="1" applyFont="1" applyBorder="1" applyAlignment="1" applyProtection="1">
      <alignment horizontal="center"/>
    </xf>
    <xf numFmtId="166" fontId="15" fillId="0" borderId="40" xfId="0" applyNumberFormat="1" applyFont="1" applyBorder="1" applyAlignment="1" applyProtection="1">
      <alignment horizontal="center"/>
    </xf>
    <xf numFmtId="0" fontId="12" fillId="0" borderId="41" xfId="0" applyFont="1" applyBorder="1" applyProtection="1"/>
    <xf numFmtId="0" fontId="15" fillId="0" borderId="42" xfId="0" applyFont="1" applyBorder="1" applyProtection="1"/>
    <xf numFmtId="164" fontId="15" fillId="0" borderId="43" xfId="0" applyNumberFormat="1" applyFont="1" applyBorder="1" applyAlignment="1" applyProtection="1">
      <alignment horizontal="center"/>
    </xf>
    <xf numFmtId="0" fontId="15" fillId="0" borderId="32" xfId="0" applyFont="1" applyFill="1" applyBorder="1" applyProtection="1"/>
    <xf numFmtId="164" fontId="15" fillId="0" borderId="32" xfId="0" applyNumberFormat="1" applyFont="1" applyFill="1" applyBorder="1" applyProtection="1"/>
    <xf numFmtId="5" fontId="15" fillId="0" borderId="3" xfId="0" applyNumberFormat="1" applyFont="1" applyBorder="1" applyAlignment="1" applyProtection="1">
      <alignment horizontal="center"/>
    </xf>
    <xf numFmtId="164" fontId="15" fillId="0" borderId="32" xfId="0" applyNumberFormat="1" applyFont="1" applyBorder="1" applyAlignment="1" applyProtection="1">
      <alignment horizontal="center"/>
    </xf>
    <xf numFmtId="0" fontId="14" fillId="6" borderId="30" xfId="0" applyFont="1" applyFill="1" applyBorder="1" applyProtection="1"/>
    <xf numFmtId="0" fontId="16" fillId="6" borderId="21" xfId="0" applyFont="1" applyFill="1" applyBorder="1" applyProtection="1"/>
    <xf numFmtId="5" fontId="15" fillId="0" borderId="4" xfId="0" applyNumberFormat="1" applyFont="1" applyBorder="1" applyAlignment="1" applyProtection="1">
      <alignment horizontal="center"/>
    </xf>
    <xf numFmtId="166" fontId="15" fillId="0" borderId="0" xfId="0" applyNumberFormat="1" applyFont="1" applyFill="1" applyBorder="1" applyProtection="1"/>
    <xf numFmtId="0" fontId="15" fillId="0" borderId="16" xfId="0" applyFont="1" applyFill="1" applyBorder="1" applyProtection="1"/>
    <xf numFmtId="164" fontId="15" fillId="0" borderId="5" xfId="0" applyNumberFormat="1" applyFont="1" applyBorder="1" applyAlignment="1" applyProtection="1">
      <alignment horizontal="center"/>
    </xf>
    <xf numFmtId="164" fontId="15" fillId="0" borderId="18" xfId="0" applyNumberFormat="1" applyFont="1" applyBorder="1" applyAlignment="1" applyProtection="1">
      <alignment horizontal="center"/>
    </xf>
    <xf numFmtId="0" fontId="15" fillId="0" borderId="34" xfId="0" applyFont="1" applyFill="1" applyBorder="1" applyAlignment="1" applyProtection="1"/>
    <xf numFmtId="0" fontId="12" fillId="0" borderId="39" xfId="0" applyFont="1" applyBorder="1" applyAlignment="1" applyProtection="1"/>
    <xf numFmtId="0" fontId="12" fillId="0" borderId="15" xfId="0" applyFont="1" applyBorder="1" applyAlignment="1" applyProtection="1"/>
    <xf numFmtId="164" fontId="15" fillId="0" borderId="31" xfId="0" applyNumberFormat="1" applyFont="1" applyBorder="1" applyAlignment="1" applyProtection="1">
      <alignment horizontal="center"/>
    </xf>
    <xf numFmtId="0" fontId="12" fillId="0" borderId="40" xfId="0" applyFont="1" applyBorder="1" applyAlignment="1" applyProtection="1"/>
    <xf numFmtId="164" fontId="12" fillId="0" borderId="22" xfId="0" applyNumberFormat="1" applyFont="1" applyBorder="1" applyAlignment="1" applyProtection="1">
      <alignment horizontal="center"/>
    </xf>
    <xf numFmtId="164" fontId="12" fillId="0" borderId="43" xfId="0" applyNumberFormat="1" applyFont="1" applyBorder="1" applyAlignment="1" applyProtection="1">
      <alignment horizontal="center"/>
    </xf>
    <xf numFmtId="6" fontId="15" fillId="0" borderId="37" xfId="0" applyNumberFormat="1" applyFont="1" applyBorder="1" applyAlignment="1" applyProtection="1">
      <alignment horizontal="center"/>
    </xf>
    <xf numFmtId="0" fontId="15" fillId="0" borderId="0" xfId="0" applyFont="1" applyProtection="1"/>
    <xf numFmtId="0" fontId="12" fillId="0" borderId="39" xfId="0" applyFont="1" applyBorder="1" applyProtection="1"/>
    <xf numFmtId="0" fontId="12" fillId="0" borderId="29" xfId="0" applyFont="1" applyBorder="1" applyProtection="1"/>
    <xf numFmtId="5" fontId="15" fillId="0" borderId="40" xfId="0" applyNumberFormat="1" applyFont="1" applyBorder="1" applyAlignment="1" applyProtection="1">
      <alignment horizontal="center"/>
    </xf>
    <xf numFmtId="164" fontId="15" fillId="0" borderId="14" xfId="0" applyNumberFormat="1" applyFont="1" applyBorder="1" applyAlignment="1" applyProtection="1">
      <alignment horizontal="center"/>
    </xf>
    <xf numFmtId="0" fontId="12" fillId="0" borderId="44" xfId="0" applyFont="1" applyBorder="1" applyAlignment="1" applyProtection="1">
      <alignment horizontal="left"/>
    </xf>
    <xf numFmtId="0" fontId="15" fillId="0" borderId="45" xfId="0" applyFont="1" applyBorder="1" applyProtection="1"/>
    <xf numFmtId="0" fontId="12" fillId="0" borderId="0" xfId="0" applyFont="1" applyFill="1" applyBorder="1" applyAlignment="1" applyProtection="1"/>
    <xf numFmtId="6" fontId="15" fillId="0" borderId="46" xfId="0" applyNumberFormat="1" applyFont="1" applyBorder="1" applyAlignment="1" applyProtection="1">
      <alignment horizontal="center"/>
    </xf>
    <xf numFmtId="164" fontId="15" fillId="0" borderId="45" xfId="0" applyNumberFormat="1" applyFont="1" applyFill="1" applyBorder="1" applyAlignment="1" applyProtection="1">
      <alignment horizontal="center"/>
    </xf>
    <xf numFmtId="0" fontId="12" fillId="0" borderId="47" xfId="0" applyFont="1" applyBorder="1" applyAlignment="1" applyProtection="1"/>
    <xf numFmtId="0" fontId="12" fillId="0" borderId="48" xfId="0" applyFont="1" applyBorder="1" applyAlignment="1" applyProtection="1"/>
    <xf numFmtId="6" fontId="15" fillId="0" borderId="49" xfId="0" applyNumberFormat="1" applyFont="1" applyBorder="1" applyAlignment="1" applyProtection="1">
      <alignment horizontal="center"/>
    </xf>
    <xf numFmtId="6" fontId="15" fillId="0" borderId="50" xfId="0" applyNumberFormat="1" applyFont="1" applyBorder="1" applyAlignment="1" applyProtection="1">
      <alignment horizontal="center"/>
    </xf>
    <xf numFmtId="0" fontId="12" fillId="0" borderId="0" xfId="0" applyFont="1" applyFill="1" applyBorder="1" applyAlignment="1" applyProtection="1">
      <alignment horizontal="left"/>
    </xf>
    <xf numFmtId="0" fontId="12" fillId="0" borderId="10" xfId="0" applyFont="1" applyBorder="1" applyAlignment="1" applyProtection="1"/>
    <xf numFmtId="0" fontId="12" fillId="0" borderId="11" xfId="0" applyFont="1" applyBorder="1" applyAlignment="1" applyProtection="1"/>
    <xf numFmtId="6" fontId="15" fillId="0" borderId="18" xfId="0" applyNumberFormat="1" applyFont="1" applyBorder="1" applyAlignment="1" applyProtection="1">
      <alignment horizontal="center"/>
    </xf>
    <xf numFmtId="6" fontId="15" fillId="0" borderId="12" xfId="0" applyNumberFormat="1" applyFont="1" applyBorder="1" applyAlignment="1" applyProtection="1">
      <alignment horizontal="center"/>
    </xf>
    <xf numFmtId="0" fontId="12" fillId="0" borderId="0" xfId="0" applyFont="1" applyFill="1" applyBorder="1" applyAlignment="1" applyProtection="1">
      <alignment wrapText="1"/>
    </xf>
    <xf numFmtId="6" fontId="15" fillId="0" borderId="2" xfId="0" applyNumberFormat="1" applyFont="1" applyFill="1" applyBorder="1" applyAlignment="1" applyProtection="1">
      <alignment horizontal="center"/>
    </xf>
    <xf numFmtId="0" fontId="12" fillId="0" borderId="0" xfId="0" applyFont="1" applyBorder="1" applyAlignment="1" applyProtection="1"/>
    <xf numFmtId="166" fontId="15" fillId="0" borderId="18" xfId="0" applyNumberFormat="1" applyFont="1" applyBorder="1" applyAlignment="1" applyProtection="1">
      <alignment horizontal="center"/>
    </xf>
    <xf numFmtId="40" fontId="15" fillId="0" borderId="18" xfId="0" applyNumberFormat="1" applyFont="1" applyBorder="1" applyAlignment="1" applyProtection="1">
      <alignment horizontal="center"/>
    </xf>
    <xf numFmtId="4" fontId="15" fillId="0" borderId="2" xfId="0" applyNumberFormat="1" applyFont="1" applyBorder="1" applyAlignment="1" applyProtection="1">
      <alignment horizontal="center"/>
    </xf>
    <xf numFmtId="0" fontId="12" fillId="0" borderId="0" xfId="0" applyFont="1" applyBorder="1" applyAlignment="1" applyProtection="1">
      <alignment horizontal="center"/>
    </xf>
    <xf numFmtId="0" fontId="15" fillId="0" borderId="40" xfId="0" applyFont="1" applyBorder="1" applyProtection="1"/>
    <xf numFmtId="6" fontId="15" fillId="0" borderId="43" xfId="0" applyNumberFormat="1" applyFont="1" applyBorder="1" applyAlignment="1" applyProtection="1">
      <alignment horizontal="center"/>
    </xf>
    <xf numFmtId="9" fontId="12" fillId="0" borderId="0" xfId="0" applyNumberFormat="1" applyFont="1" applyFill="1" applyBorder="1" applyAlignment="1" applyProtection="1">
      <alignment horizontal="center"/>
    </xf>
    <xf numFmtId="0" fontId="12" fillId="0" borderId="2" xfId="0" applyFont="1" applyBorder="1" applyAlignment="1" applyProtection="1"/>
    <xf numFmtId="0" fontId="12" fillId="0" borderId="6" xfId="0" applyFont="1" applyBorder="1" applyAlignment="1" applyProtection="1"/>
    <xf numFmtId="0" fontId="12" fillId="0" borderId="8" xfId="0" applyFont="1" applyBorder="1" applyAlignment="1" applyProtection="1"/>
    <xf numFmtId="10" fontId="15" fillId="0" borderId="22" xfId="0" applyNumberFormat="1" applyFont="1" applyBorder="1" applyAlignment="1" applyProtection="1">
      <alignment horizontal="center"/>
    </xf>
    <xf numFmtId="0" fontId="15" fillId="0" borderId="29" xfId="0" applyFont="1" applyBorder="1" applyProtection="1"/>
    <xf numFmtId="0" fontId="0" fillId="0" borderId="0" xfId="0" applyProtection="1"/>
    <xf numFmtId="0" fontId="2" fillId="0" borderId="0" xfId="0" applyFont="1" applyProtection="1"/>
    <xf numFmtId="0" fontId="1" fillId="0" borderId="32" xfId="0" applyFont="1" applyFill="1" applyBorder="1" applyAlignment="1" applyProtection="1"/>
    <xf numFmtId="0" fontId="1" fillId="0" borderId="0" xfId="0" applyFont="1" applyFill="1" applyBorder="1" applyAlignment="1" applyProtection="1"/>
    <xf numFmtId="0" fontId="0" fillId="0" borderId="0" xfId="0" applyBorder="1" applyProtection="1"/>
    <xf numFmtId="0" fontId="0" fillId="0" borderId="3" xfId="0" applyBorder="1" applyProtection="1"/>
    <xf numFmtId="0" fontId="12" fillId="0" borderId="33" xfId="0" applyFont="1" applyBorder="1" applyAlignment="1" applyProtection="1"/>
    <xf numFmtId="0" fontId="15" fillId="6" borderId="30" xfId="0" applyFont="1" applyFill="1" applyBorder="1" applyAlignment="1" applyProtection="1"/>
    <xf numFmtId="0" fontId="15" fillId="6" borderId="21" xfId="0" applyFont="1" applyFill="1" applyBorder="1" applyAlignment="1" applyProtection="1"/>
    <xf numFmtId="0" fontId="15" fillId="6" borderId="31" xfId="0" applyFont="1" applyFill="1" applyBorder="1" applyAlignment="1" applyProtection="1"/>
    <xf numFmtId="0" fontId="15" fillId="0" borderId="33" xfId="0" applyFont="1" applyBorder="1" applyAlignment="1" applyProtection="1"/>
    <xf numFmtId="164" fontId="15" fillId="0" borderId="24" xfId="0" applyNumberFormat="1" applyFont="1" applyBorder="1" applyAlignment="1" applyProtection="1"/>
    <xf numFmtId="0" fontId="15" fillId="0" borderId="51" xfId="0" applyFont="1" applyBorder="1" applyAlignment="1" applyProtection="1"/>
    <xf numFmtId="0" fontId="15" fillId="0" borderId="37" xfId="0" applyFont="1" applyBorder="1" applyAlignment="1" applyProtection="1"/>
    <xf numFmtId="164" fontId="12" fillId="0" borderId="5" xfId="0" applyNumberFormat="1" applyFont="1" applyFill="1" applyBorder="1" applyAlignment="1" applyProtection="1">
      <alignment horizontal="center"/>
    </xf>
    <xf numFmtId="6" fontId="12" fillId="0" borderId="52" xfId="0" applyNumberFormat="1" applyFont="1" applyBorder="1" applyAlignment="1" applyProtection="1">
      <alignment horizontal="center"/>
    </xf>
    <xf numFmtId="0" fontId="15" fillId="0" borderId="0" xfId="0" applyFont="1" applyBorder="1" applyAlignment="1" applyProtection="1"/>
    <xf numFmtId="0" fontId="15" fillId="0" borderId="0" xfId="0" applyFont="1" applyFill="1" applyBorder="1" applyAlignment="1" applyProtection="1"/>
    <xf numFmtId="164" fontId="15" fillId="0" borderId="0" xfId="0" applyNumberFormat="1" applyFont="1" applyFill="1" applyBorder="1" applyAlignment="1" applyProtection="1">
      <alignment horizontal="center"/>
    </xf>
    <xf numFmtId="7" fontId="12" fillId="0" borderId="53" xfId="0" applyNumberFormat="1" applyFont="1" applyBorder="1" applyAlignment="1" applyProtection="1">
      <alignment horizontal="center"/>
    </xf>
    <xf numFmtId="9" fontId="15" fillId="0" borderId="43" xfId="0" applyNumberFormat="1" applyFont="1" applyBorder="1" applyAlignment="1" applyProtection="1">
      <alignment horizontal="center"/>
    </xf>
    <xf numFmtId="0" fontId="12" fillId="0" borderId="32" xfId="0" applyFont="1" applyBorder="1" applyProtection="1"/>
    <xf numFmtId="0" fontId="12" fillId="0" borderId="0" xfId="0" applyFont="1" applyBorder="1" applyProtection="1"/>
    <xf numFmtId="166" fontId="15" fillId="0" borderId="12" xfId="0" applyNumberFormat="1" applyFont="1" applyBorder="1" applyProtection="1"/>
    <xf numFmtId="0" fontId="15" fillId="0" borderId="35" xfId="0" applyFont="1" applyBorder="1" applyAlignment="1" applyProtection="1">
      <alignment horizontal="left"/>
    </xf>
    <xf numFmtId="166" fontId="15" fillId="0" borderId="2" xfId="0" applyNumberFormat="1" applyFont="1" applyBorder="1" applyProtection="1"/>
    <xf numFmtId="166" fontId="15" fillId="0" borderId="37" xfId="0" applyNumberFormat="1" applyFont="1" applyBorder="1" applyProtection="1"/>
    <xf numFmtId="0" fontId="15" fillId="0" borderId="54" xfId="0" applyFont="1" applyBorder="1" applyAlignment="1" applyProtection="1"/>
    <xf numFmtId="0" fontId="15" fillId="0" borderId="55" xfId="0" applyFont="1" applyBorder="1" applyAlignment="1" applyProtection="1"/>
    <xf numFmtId="0" fontId="15" fillId="0" borderId="34" xfId="0" applyFont="1" applyBorder="1" applyProtection="1"/>
    <xf numFmtId="0" fontId="15" fillId="0" borderId="38" xfId="0" applyFont="1" applyBorder="1" applyProtection="1"/>
    <xf numFmtId="166" fontId="15" fillId="0" borderId="40" xfId="0" applyNumberFormat="1" applyFont="1" applyBorder="1" applyProtection="1"/>
    <xf numFmtId="0" fontId="15" fillId="0" borderId="32" xfId="0" applyFont="1" applyBorder="1" applyProtection="1"/>
    <xf numFmtId="164" fontId="15" fillId="0" borderId="32" xfId="0" applyNumberFormat="1" applyFont="1" applyBorder="1" applyProtection="1"/>
    <xf numFmtId="0" fontId="15" fillId="0" borderId="33" xfId="0" applyFont="1" applyBorder="1" applyProtection="1"/>
    <xf numFmtId="0" fontId="12" fillId="0" borderId="11" xfId="0" applyFont="1" applyBorder="1" applyAlignment="1" applyProtection="1">
      <alignment horizontal="left"/>
    </xf>
    <xf numFmtId="0" fontId="15" fillId="0" borderId="16" xfId="0" applyFont="1" applyBorder="1" applyProtection="1"/>
    <xf numFmtId="0" fontId="15" fillId="0" borderId="34" xfId="0" applyFont="1" applyBorder="1" applyAlignment="1" applyProtection="1"/>
    <xf numFmtId="0" fontId="15" fillId="0" borderId="10" xfId="0" applyFont="1" applyBorder="1" applyAlignment="1" applyProtection="1"/>
    <xf numFmtId="164" fontId="15" fillId="0" borderId="49" xfId="0" applyNumberFormat="1" applyFont="1" applyBorder="1" applyAlignment="1" applyProtection="1">
      <alignment horizontal="center"/>
    </xf>
    <xf numFmtId="164" fontId="15" fillId="0" borderId="56" xfId="0" applyNumberFormat="1" applyFont="1" applyBorder="1" applyAlignment="1" applyProtection="1">
      <alignment horizontal="center"/>
    </xf>
    <xf numFmtId="6" fontId="15" fillId="0" borderId="57" xfId="0" applyNumberFormat="1" applyFont="1" applyBorder="1" applyAlignment="1" applyProtection="1">
      <alignment horizontal="center"/>
    </xf>
    <xf numFmtId="0" fontId="12" fillId="0" borderId="58" xfId="0" applyFont="1" applyBorder="1" applyAlignment="1" applyProtection="1"/>
    <xf numFmtId="6" fontId="15" fillId="0" borderId="18" xfId="0" applyNumberFormat="1" applyFont="1" applyFill="1" applyBorder="1" applyAlignment="1" applyProtection="1">
      <alignment horizontal="center"/>
    </xf>
    <xf numFmtId="4" fontId="15" fillId="0" borderId="18" xfId="0" applyNumberFormat="1" applyFont="1" applyBorder="1" applyAlignment="1" applyProtection="1">
      <alignment horizontal="center"/>
    </xf>
    <xf numFmtId="0" fontId="15" fillId="0" borderId="0" xfId="0" applyFont="1" applyBorder="1" applyProtection="1">
      <protection locked="0"/>
    </xf>
    <xf numFmtId="164" fontId="15" fillId="0" borderId="37" xfId="0" applyNumberFormat="1" applyFont="1" applyBorder="1" applyAlignment="1" applyProtection="1">
      <alignment horizontal="center"/>
      <protection locked="0"/>
    </xf>
    <xf numFmtId="0" fontId="15" fillId="0" borderId="54" xfId="0" applyFont="1" applyFill="1" applyBorder="1" applyAlignment="1" applyProtection="1"/>
    <xf numFmtId="0" fontId="15" fillId="0" borderId="59" xfId="0" applyFont="1" applyFill="1" applyBorder="1" applyAlignment="1" applyProtection="1"/>
    <xf numFmtId="164" fontId="15" fillId="0" borderId="3" xfId="0" applyNumberFormat="1" applyFont="1" applyFill="1" applyBorder="1" applyAlignment="1" applyProtection="1">
      <alignment horizontal="center"/>
    </xf>
    <xf numFmtId="6" fontId="15" fillId="0" borderId="4" xfId="0" applyNumberFormat="1" applyFont="1" applyBorder="1" applyAlignment="1" applyProtection="1">
      <alignment horizontal="center"/>
    </xf>
    <xf numFmtId="6" fontId="15" fillId="0" borderId="5" xfId="0" applyNumberFormat="1" applyFont="1" applyBorder="1" applyAlignment="1" applyProtection="1">
      <alignment horizontal="center"/>
    </xf>
    <xf numFmtId="166" fontId="15" fillId="0" borderId="5" xfId="0" applyNumberFormat="1" applyFont="1" applyBorder="1" applyAlignment="1" applyProtection="1">
      <alignment horizontal="center"/>
    </xf>
    <xf numFmtId="167" fontId="15" fillId="0" borderId="5" xfId="0" applyNumberFormat="1" applyFont="1" applyBorder="1" applyAlignment="1" applyProtection="1">
      <alignment horizontal="center"/>
    </xf>
    <xf numFmtId="166" fontId="15" fillId="0" borderId="22" xfId="0" applyNumberFormat="1" applyFont="1" applyBorder="1" applyAlignment="1" applyProtection="1">
      <alignment horizontal="center"/>
    </xf>
    <xf numFmtId="38" fontId="15" fillId="0" borderId="5" xfId="0" applyNumberFormat="1" applyFont="1" applyBorder="1" applyAlignment="1" applyProtection="1">
      <alignment horizontal="center"/>
    </xf>
    <xf numFmtId="14" fontId="16" fillId="4" borderId="31" xfId="0" applyNumberFormat="1" applyFont="1" applyFill="1" applyBorder="1" applyAlignment="1" applyProtection="1">
      <protection locked="0"/>
    </xf>
    <xf numFmtId="14" fontId="16" fillId="4" borderId="31" xfId="0" applyNumberFormat="1" applyFont="1" applyFill="1" applyBorder="1" applyAlignment="1" applyProtection="1">
      <alignment horizontal="center"/>
      <protection locked="0"/>
    </xf>
    <xf numFmtId="164" fontId="15" fillId="0" borderId="35" xfId="0" applyNumberFormat="1" applyFont="1" applyFill="1" applyBorder="1" applyAlignment="1" applyProtection="1">
      <alignment horizontal="center"/>
    </xf>
    <xf numFmtId="164" fontId="12" fillId="0" borderId="60" xfId="0" applyNumberFormat="1" applyFont="1" applyFill="1" applyBorder="1" applyAlignment="1" applyProtection="1">
      <alignment horizontal="center"/>
    </xf>
    <xf numFmtId="5" fontId="0" fillId="0" borderId="61" xfId="0" applyNumberFormat="1" applyBorder="1" applyAlignment="1">
      <alignment horizontal="center"/>
    </xf>
    <xf numFmtId="6" fontId="0" fillId="0" borderId="61" xfId="0" applyNumberFormat="1" applyBorder="1" applyAlignment="1">
      <alignment horizontal="center"/>
    </xf>
    <xf numFmtId="0" fontId="0" fillId="0" borderId="62" xfId="0" applyBorder="1"/>
    <xf numFmtId="164" fontId="0" fillId="0" borderId="63" xfId="0" applyNumberFormat="1" applyBorder="1" applyAlignment="1">
      <alignment horizontal="center"/>
    </xf>
    <xf numFmtId="5" fontId="0" fillId="0" borderId="63" xfId="0" applyNumberFormat="1" applyBorder="1" applyAlignment="1">
      <alignment horizontal="center"/>
    </xf>
    <xf numFmtId="0" fontId="2" fillId="0" borderId="63" xfId="0" applyFont="1" applyBorder="1"/>
    <xf numFmtId="6" fontId="15" fillId="0" borderId="17" xfId="0" applyNumberFormat="1" applyFont="1" applyBorder="1" applyAlignment="1" applyProtection="1">
      <alignment horizontal="center"/>
    </xf>
    <xf numFmtId="6" fontId="15" fillId="0" borderId="39" xfId="0" applyNumberFormat="1" applyFont="1" applyBorder="1" applyAlignment="1" applyProtection="1">
      <alignment horizontal="center"/>
    </xf>
    <xf numFmtId="9" fontId="15" fillId="4" borderId="15" xfId="0" applyNumberFormat="1" applyFont="1" applyFill="1" applyBorder="1" applyAlignment="1" applyProtection="1">
      <alignment horizontal="center"/>
      <protection locked="0"/>
    </xf>
    <xf numFmtId="164" fontId="15" fillId="0" borderId="60" xfId="0" applyNumberFormat="1" applyFont="1" applyFill="1" applyBorder="1" applyAlignment="1" applyProtection="1">
      <alignment horizontal="center"/>
    </xf>
    <xf numFmtId="166" fontId="15" fillId="4" borderId="15" xfId="0" applyNumberFormat="1" applyFont="1" applyFill="1" applyBorder="1" applyAlignment="1" applyProtection="1">
      <alignment horizontal="center"/>
      <protection locked="0"/>
    </xf>
    <xf numFmtId="5" fontId="15" fillId="0" borderId="16" xfId="0" applyNumberFormat="1" applyFont="1" applyBorder="1" applyAlignment="1" applyProtection="1">
      <alignment horizontal="center"/>
    </xf>
    <xf numFmtId="6" fontId="15" fillId="0" borderId="52" xfId="0" applyNumberFormat="1" applyFont="1" applyBorder="1" applyAlignment="1" applyProtection="1">
      <alignment horizontal="center"/>
    </xf>
    <xf numFmtId="164" fontId="15" fillId="0" borderId="64" xfId="0" applyNumberFormat="1" applyFont="1" applyFill="1" applyBorder="1" applyAlignment="1" applyProtection="1">
      <alignment horizontal="center"/>
    </xf>
    <xf numFmtId="9" fontId="15" fillId="10" borderId="15" xfId="0" applyNumberFormat="1" applyFont="1" applyFill="1" applyBorder="1" applyAlignment="1" applyProtection="1">
      <alignment horizontal="center"/>
      <protection locked="0"/>
    </xf>
    <xf numFmtId="166" fontId="15" fillId="0" borderId="15" xfId="0" applyNumberFormat="1" applyFont="1" applyFill="1" applyBorder="1" applyAlignment="1" applyProtection="1">
      <alignment horizontal="center"/>
    </xf>
    <xf numFmtId="164" fontId="15" fillId="0" borderId="65" xfId="0" applyNumberFormat="1" applyFont="1" applyFill="1" applyBorder="1" applyAlignment="1" applyProtection="1">
      <alignment horizontal="center"/>
    </xf>
    <xf numFmtId="49" fontId="12" fillId="4" borderId="41" xfId="0" applyNumberFormat="1" applyFont="1" applyFill="1" applyBorder="1" applyAlignment="1" applyProtection="1">
      <alignment horizontal="left"/>
      <protection locked="0"/>
    </xf>
    <xf numFmtId="49" fontId="12" fillId="4" borderId="66" xfId="0" applyNumberFormat="1" applyFont="1" applyFill="1" applyBorder="1" applyAlignment="1" applyProtection="1">
      <alignment horizontal="left"/>
      <protection locked="0"/>
    </xf>
    <xf numFmtId="49" fontId="12" fillId="4" borderId="53" xfId="0" applyNumberFormat="1" applyFont="1" applyFill="1" applyBorder="1" applyAlignment="1" applyProtection="1">
      <alignment horizontal="left"/>
      <protection locked="0"/>
    </xf>
    <xf numFmtId="0" fontId="17" fillId="6" borderId="67" xfId="0" applyFont="1" applyFill="1" applyBorder="1" applyAlignment="1" applyProtection="1">
      <alignment horizontal="center" wrapText="1"/>
    </xf>
    <xf numFmtId="0" fontId="17" fillId="6" borderId="56" xfId="0" applyFont="1" applyFill="1" applyBorder="1" applyAlignment="1" applyProtection="1">
      <alignment horizontal="center" wrapText="1"/>
    </xf>
    <xf numFmtId="0" fontId="17" fillId="6" borderId="13" xfId="0" applyFont="1" applyFill="1" applyBorder="1" applyAlignment="1" applyProtection="1">
      <alignment horizontal="center" wrapText="1"/>
    </xf>
    <xf numFmtId="0" fontId="13" fillId="6" borderId="30" xfId="0" applyFont="1" applyFill="1" applyBorder="1" applyAlignment="1" applyProtection="1">
      <alignment horizontal="center"/>
    </xf>
    <xf numFmtId="0" fontId="13" fillId="6" borderId="21" xfId="0" applyFont="1" applyFill="1" applyBorder="1" applyAlignment="1" applyProtection="1">
      <alignment horizontal="center"/>
    </xf>
    <xf numFmtId="0" fontId="13" fillId="6" borderId="31" xfId="0" applyFont="1" applyFill="1" applyBorder="1" applyAlignment="1" applyProtection="1">
      <alignment horizontal="center"/>
    </xf>
    <xf numFmtId="0" fontId="11" fillId="6" borderId="30" xfId="0" applyFont="1" applyFill="1" applyBorder="1" applyAlignment="1">
      <alignment horizontal="center"/>
    </xf>
    <xf numFmtId="0" fontId="11" fillId="6" borderId="21" xfId="0" applyFont="1" applyFill="1" applyBorder="1" applyAlignment="1">
      <alignment horizontal="center"/>
    </xf>
    <xf numFmtId="0" fontId="11" fillId="6" borderId="31" xfId="0" applyFont="1" applyFill="1" applyBorder="1" applyAlignment="1">
      <alignment horizontal="center"/>
    </xf>
    <xf numFmtId="0" fontId="1" fillId="0" borderId="10" xfId="0" applyFont="1" applyFill="1" applyBorder="1" applyAlignment="1">
      <alignment horizontal="left"/>
    </xf>
    <xf numFmtId="0" fontId="1" fillId="0" borderId="11" xfId="0" applyFont="1" applyFill="1" applyBorder="1" applyAlignment="1">
      <alignment horizontal="left"/>
    </xf>
    <xf numFmtId="0" fontId="1" fillId="0" borderId="12" xfId="0" applyFont="1" applyFill="1" applyBorder="1" applyAlignment="1">
      <alignment horizontal="left"/>
    </xf>
    <xf numFmtId="0" fontId="1" fillId="0" borderId="34" xfId="0" applyFont="1" applyFill="1" applyBorder="1" applyAlignment="1">
      <alignment horizontal="left"/>
    </xf>
    <xf numFmtId="0" fontId="1" fillId="0" borderId="35" xfId="0" applyFont="1" applyFill="1" applyBorder="1" applyAlignment="1">
      <alignment horizontal="left"/>
    </xf>
    <xf numFmtId="0" fontId="1" fillId="0" borderId="2" xfId="0" applyFont="1" applyFill="1" applyBorder="1" applyAlignment="1">
      <alignment horizontal="left"/>
    </xf>
    <xf numFmtId="0" fontId="1" fillId="0" borderId="34" xfId="0" applyFont="1" applyBorder="1" applyAlignment="1">
      <alignment horizontal="left"/>
    </xf>
    <xf numFmtId="0" fontId="1" fillId="0" borderId="35" xfId="0" applyFont="1" applyBorder="1" applyAlignment="1">
      <alignment horizontal="left"/>
    </xf>
    <xf numFmtId="0" fontId="1" fillId="0" borderId="2" xfId="0" applyFont="1" applyBorder="1" applyAlignment="1">
      <alignment horizontal="left"/>
    </xf>
    <xf numFmtId="0" fontId="18" fillId="6" borderId="67" xfId="0" applyFont="1" applyFill="1" applyBorder="1" applyAlignment="1">
      <alignment horizontal="center"/>
    </xf>
    <xf numFmtId="0" fontId="18" fillId="6" borderId="56" xfId="0" applyFont="1" applyFill="1" applyBorder="1" applyAlignment="1">
      <alignment horizontal="center"/>
    </xf>
    <xf numFmtId="0" fontId="18" fillId="6" borderId="13" xfId="0" applyFont="1" applyFill="1" applyBorder="1" applyAlignment="1">
      <alignment horizontal="center"/>
    </xf>
    <xf numFmtId="0" fontId="18" fillId="6" borderId="39" xfId="0" applyFont="1" applyFill="1" applyBorder="1" applyAlignment="1">
      <alignment horizontal="center"/>
    </xf>
    <xf numFmtId="0" fontId="18" fillId="6" borderId="29" xfId="0" applyFont="1" applyFill="1" applyBorder="1" applyAlignment="1">
      <alignment horizontal="center"/>
    </xf>
    <xf numFmtId="0" fontId="18" fillId="6" borderId="40" xfId="0" applyFont="1" applyFill="1" applyBorder="1" applyAlignment="1">
      <alignment horizontal="center"/>
    </xf>
    <xf numFmtId="0" fontId="15" fillId="0" borderId="68" xfId="0" applyFont="1" applyBorder="1" applyAlignment="1" applyProtection="1">
      <alignment horizontal="left"/>
    </xf>
    <xf numFmtId="0" fontId="15" fillId="0" borderId="69" xfId="0" applyFont="1" applyBorder="1" applyAlignment="1" applyProtection="1">
      <alignment horizontal="left"/>
    </xf>
    <xf numFmtId="49" fontId="12" fillId="4" borderId="16" xfId="0" applyNumberFormat="1" applyFont="1" applyFill="1" applyBorder="1" applyAlignment="1" applyProtection="1">
      <alignment horizontal="left"/>
      <protection locked="0"/>
    </xf>
    <xf numFmtId="49" fontId="12" fillId="4" borderId="63" xfId="0" applyNumberFormat="1" applyFont="1" applyFill="1" applyBorder="1" applyAlignment="1" applyProtection="1">
      <alignment horizontal="left"/>
      <protection locked="0"/>
    </xf>
    <xf numFmtId="49" fontId="12" fillId="4" borderId="5" xfId="0" applyNumberFormat="1" applyFont="1" applyFill="1" applyBorder="1" applyAlignment="1" applyProtection="1">
      <alignment horizontal="left"/>
      <protection locked="0"/>
    </xf>
    <xf numFmtId="6" fontId="15" fillId="0" borderId="38" xfId="0" applyNumberFormat="1" applyFont="1" applyBorder="1" applyAlignment="1" applyProtection="1">
      <alignment horizontal="center"/>
    </xf>
    <xf numFmtId="6" fontId="15" fillId="0" borderId="2" xfId="0" applyNumberFormat="1" applyFont="1" applyBorder="1" applyAlignment="1" applyProtection="1">
      <alignment horizontal="center"/>
    </xf>
    <xf numFmtId="0" fontId="12" fillId="0" borderId="34" xfId="0" applyFont="1" applyBorder="1" applyAlignment="1" applyProtection="1">
      <alignment horizontal="left"/>
    </xf>
    <xf numFmtId="0" fontId="12" fillId="0" borderId="2" xfId="0" applyFont="1" applyBorder="1" applyAlignment="1" applyProtection="1">
      <alignment horizontal="left"/>
    </xf>
    <xf numFmtId="0" fontId="12" fillId="0" borderId="30" xfId="0" applyFont="1" applyBorder="1" applyAlignment="1">
      <alignment horizontal="left"/>
    </xf>
    <xf numFmtId="0" fontId="12" fillId="0" borderId="31" xfId="0" applyFont="1" applyBorder="1" applyAlignment="1">
      <alignment horizontal="left"/>
    </xf>
    <xf numFmtId="0" fontId="0" fillId="0" borderId="63" xfId="0" applyBorder="1" applyAlignment="1">
      <alignment horizontal="center"/>
    </xf>
    <xf numFmtId="0" fontId="13" fillId="6" borderId="30" xfId="0" applyFont="1" applyFill="1" applyBorder="1" applyAlignment="1">
      <alignment horizontal="center"/>
    </xf>
    <xf numFmtId="0" fontId="13" fillId="6" borderId="21" xfId="0" applyFont="1" applyFill="1" applyBorder="1" applyAlignment="1">
      <alignment horizontal="center"/>
    </xf>
    <xf numFmtId="0" fontId="13" fillId="6" borderId="31" xfId="0" applyFont="1" applyFill="1" applyBorder="1" applyAlignment="1">
      <alignment horizontal="center"/>
    </xf>
    <xf numFmtId="0" fontId="15" fillId="0" borderId="51" xfId="0" applyFont="1" applyBorder="1" applyAlignment="1" applyProtection="1">
      <alignment horizontal="left"/>
    </xf>
    <xf numFmtId="0" fontId="15" fillId="0" borderId="72" xfId="0" applyFont="1" applyBorder="1" applyAlignment="1" applyProtection="1">
      <alignment horizontal="left"/>
    </xf>
    <xf numFmtId="0" fontId="12" fillId="0" borderId="6" xfId="0" applyFont="1" applyBorder="1" applyAlignment="1" applyProtection="1">
      <alignment horizontal="left"/>
    </xf>
    <xf numFmtId="0" fontId="12" fillId="0" borderId="73" xfId="0" applyFont="1" applyBorder="1" applyAlignment="1" applyProtection="1">
      <alignment horizontal="left"/>
    </xf>
    <xf numFmtId="0" fontId="13" fillId="6" borderId="14" xfId="0" applyFont="1" applyFill="1" applyBorder="1" applyAlignment="1" applyProtection="1">
      <alignment horizontal="center" wrapText="1"/>
    </xf>
    <xf numFmtId="0" fontId="16" fillId="6" borderId="22" xfId="0" applyFont="1" applyFill="1" applyBorder="1" applyProtection="1"/>
    <xf numFmtId="0" fontId="12" fillId="0" borderId="60" xfId="0" applyFont="1" applyBorder="1" applyAlignment="1" applyProtection="1">
      <alignment horizontal="left"/>
    </xf>
    <xf numFmtId="0" fontId="15" fillId="0" borderId="34" xfId="0" applyFont="1" applyBorder="1" applyAlignment="1" applyProtection="1">
      <alignment horizontal="left"/>
    </xf>
    <xf numFmtId="0" fontId="15" fillId="0" borderId="35" xfId="0" applyFont="1" applyBorder="1" applyAlignment="1" applyProtection="1">
      <alignment horizontal="left"/>
    </xf>
    <xf numFmtId="0" fontId="15" fillId="0" borderId="74" xfId="0" applyFont="1" applyBorder="1" applyAlignment="1" applyProtection="1">
      <alignment horizontal="left"/>
    </xf>
    <xf numFmtId="164" fontId="15" fillId="4" borderId="28" xfId="0" applyNumberFormat="1" applyFont="1" applyFill="1" applyBorder="1" applyAlignment="1" applyProtection="1">
      <alignment horizontal="center"/>
      <protection locked="0"/>
    </xf>
    <xf numFmtId="164" fontId="15" fillId="4" borderId="27" xfId="0" applyNumberFormat="1" applyFont="1" applyFill="1" applyBorder="1" applyAlignment="1" applyProtection="1">
      <alignment horizontal="center"/>
      <protection locked="0"/>
    </xf>
    <xf numFmtId="0" fontId="12" fillId="0" borderId="34" xfId="0" applyFont="1" applyBorder="1" applyAlignment="1" applyProtection="1"/>
    <xf numFmtId="0" fontId="12" fillId="0" borderId="2" xfId="0" applyFont="1" applyBorder="1" applyAlignment="1" applyProtection="1"/>
    <xf numFmtId="0" fontId="12" fillId="0" borderId="10" xfId="0" applyFont="1" applyBorder="1" applyAlignment="1" applyProtection="1"/>
    <xf numFmtId="0" fontId="12" fillId="0" borderId="12" xfId="0" applyFont="1" applyBorder="1" applyAlignment="1" applyProtection="1"/>
    <xf numFmtId="0" fontId="12" fillId="0" borderId="75" xfId="0" applyFont="1" applyBorder="1" applyAlignment="1" applyProtection="1"/>
    <xf numFmtId="0" fontId="12" fillId="0" borderId="76" xfId="0" applyFont="1" applyBorder="1" applyAlignment="1" applyProtection="1"/>
    <xf numFmtId="6" fontId="15" fillId="0" borderId="70" xfId="0" applyNumberFormat="1" applyFont="1" applyBorder="1" applyAlignment="1" applyProtection="1">
      <alignment horizontal="center"/>
    </xf>
    <xf numFmtId="6" fontId="15" fillId="0" borderId="71" xfId="0" applyNumberFormat="1" applyFont="1" applyBorder="1" applyAlignment="1" applyProtection="1">
      <alignment horizontal="center"/>
    </xf>
    <xf numFmtId="0" fontId="12" fillId="0" borderId="32" xfId="0" applyFont="1" applyBorder="1" applyAlignment="1" applyProtection="1">
      <alignment horizontal="center"/>
    </xf>
    <xf numFmtId="0" fontId="12" fillId="0" borderId="0" xfId="0" applyFont="1" applyBorder="1" applyAlignment="1" applyProtection="1">
      <alignment horizontal="center"/>
    </xf>
    <xf numFmtId="0" fontId="20" fillId="6" borderId="30" xfId="0" applyFont="1" applyFill="1" applyBorder="1" applyAlignment="1" applyProtection="1">
      <alignment horizontal="center" vertical="center"/>
    </xf>
    <xf numFmtId="0" fontId="20" fillId="6" borderId="21" xfId="0" applyFont="1" applyFill="1" applyBorder="1" applyAlignment="1" applyProtection="1">
      <alignment horizontal="center" vertical="center"/>
    </xf>
    <xf numFmtId="0" fontId="20" fillId="6" borderId="31" xfId="0" applyFont="1" applyFill="1" applyBorder="1" applyAlignment="1" applyProtection="1">
      <alignment horizontal="center" vertical="center"/>
    </xf>
    <xf numFmtId="0" fontId="15" fillId="0" borderId="16" xfId="0" applyFont="1" applyBorder="1" applyAlignment="1" applyProtection="1">
      <alignment horizontal="left"/>
    </xf>
    <xf numFmtId="0" fontId="15" fillId="0" borderId="5" xfId="0" applyFont="1" applyBorder="1" applyAlignment="1" applyProtection="1">
      <alignment horizontal="left"/>
    </xf>
    <xf numFmtId="0" fontId="15" fillId="0" borderId="2" xfId="0" applyFont="1" applyBorder="1" applyAlignment="1" applyProtection="1">
      <alignment horizontal="left"/>
    </xf>
    <xf numFmtId="0" fontId="15" fillId="0" borderId="33" xfId="0" applyFont="1" applyBorder="1" applyAlignment="1" applyProtection="1">
      <alignment horizontal="left"/>
    </xf>
    <xf numFmtId="0" fontId="15" fillId="0" borderId="9" xfId="0" applyFont="1" applyBorder="1" applyAlignment="1" applyProtection="1">
      <alignment horizontal="left"/>
    </xf>
    <xf numFmtId="49" fontId="12" fillId="4" borderId="28" xfId="0" applyNumberFormat="1" applyFont="1" applyFill="1" applyBorder="1" applyAlignment="1" applyProtection="1">
      <alignment horizontal="left"/>
      <protection locked="0"/>
    </xf>
    <xf numFmtId="49" fontId="12" fillId="4" borderId="78" xfId="0" applyNumberFormat="1" applyFont="1" applyFill="1" applyBorder="1" applyAlignment="1" applyProtection="1">
      <alignment horizontal="left"/>
      <protection locked="0"/>
    </xf>
    <xf numFmtId="49" fontId="12" fillId="4" borderId="1" xfId="0" applyNumberFormat="1" applyFont="1" applyFill="1" applyBorder="1" applyAlignment="1" applyProtection="1">
      <alignment horizontal="left"/>
      <protection locked="0"/>
    </xf>
    <xf numFmtId="5" fontId="15" fillId="0" borderId="21" xfId="0" applyNumberFormat="1" applyFont="1" applyBorder="1" applyAlignment="1" applyProtection="1">
      <alignment horizontal="center"/>
    </xf>
    <xf numFmtId="0" fontId="12" fillId="0" borderId="79" xfId="0" applyFont="1" applyBorder="1" applyAlignment="1" applyProtection="1">
      <alignment horizontal="left"/>
    </xf>
    <xf numFmtId="0" fontId="12" fillId="0" borderId="39" xfId="0" applyFont="1" applyBorder="1" applyAlignment="1" applyProtection="1">
      <alignment horizontal="center"/>
    </xf>
    <xf numFmtId="0" fontId="12" fillId="0" borderId="29" xfId="0" applyFont="1" applyBorder="1" applyAlignment="1" applyProtection="1">
      <alignment horizontal="center"/>
    </xf>
    <xf numFmtId="164" fontId="15" fillId="4" borderId="41" xfId="0" applyNumberFormat="1" applyFont="1" applyFill="1" applyBorder="1" applyAlignment="1" applyProtection="1">
      <alignment horizontal="center"/>
      <protection locked="0"/>
    </xf>
    <xf numFmtId="164" fontId="15" fillId="4" borderId="42" xfId="0" applyNumberFormat="1" applyFont="1" applyFill="1" applyBorder="1" applyAlignment="1" applyProtection="1">
      <alignment horizontal="center"/>
      <protection locked="0"/>
    </xf>
    <xf numFmtId="0" fontId="15" fillId="2" borderId="34" xfId="0" applyFont="1" applyFill="1" applyBorder="1" applyAlignment="1" applyProtection="1">
      <alignment horizontal="left"/>
    </xf>
    <xf numFmtId="0" fontId="15" fillId="2" borderId="2" xfId="0" applyFont="1" applyFill="1" applyBorder="1" applyAlignment="1" applyProtection="1">
      <alignment horizontal="left"/>
    </xf>
    <xf numFmtId="0" fontId="15" fillId="4" borderId="30" xfId="0" applyFont="1" applyFill="1" applyBorder="1" applyAlignment="1" applyProtection="1">
      <alignment horizontal="center"/>
      <protection locked="0"/>
    </xf>
    <xf numFmtId="0" fontId="15" fillId="4" borderId="31" xfId="0" applyFont="1" applyFill="1" applyBorder="1" applyAlignment="1" applyProtection="1">
      <alignment horizontal="center"/>
      <protection locked="0"/>
    </xf>
    <xf numFmtId="0" fontId="17" fillId="6" borderId="67" xfId="0" applyFont="1" applyFill="1" applyBorder="1" applyAlignment="1" applyProtection="1">
      <alignment horizontal="center" vertical="center"/>
    </xf>
    <xf numFmtId="0" fontId="19" fillId="6" borderId="56" xfId="0" applyFont="1" applyFill="1" applyBorder="1" applyProtection="1"/>
    <xf numFmtId="0" fontId="19" fillId="6" borderId="13" xfId="0" applyFont="1" applyFill="1" applyBorder="1" applyProtection="1"/>
    <xf numFmtId="0" fontId="19" fillId="6" borderId="39" xfId="0" applyFont="1" applyFill="1" applyBorder="1" applyProtection="1"/>
    <xf numFmtId="0" fontId="19" fillId="6" borderId="29" xfId="0" applyFont="1" applyFill="1" applyBorder="1" applyProtection="1"/>
    <xf numFmtId="0" fontId="19" fillId="6" borderId="40" xfId="0" applyFont="1" applyFill="1" applyBorder="1" applyProtection="1"/>
    <xf numFmtId="0" fontId="12" fillId="0" borderId="67" xfId="0" applyFont="1" applyBorder="1" applyAlignment="1" applyProtection="1">
      <alignment horizontal="center"/>
    </xf>
    <xf numFmtId="0" fontId="12" fillId="0" borderId="56" xfId="0" applyFont="1" applyBorder="1" applyAlignment="1" applyProtection="1">
      <alignment horizontal="center"/>
    </xf>
    <xf numFmtId="0" fontId="17" fillId="0" borderId="67" xfId="0" applyFont="1" applyBorder="1" applyAlignment="1" applyProtection="1">
      <alignment horizontal="center" vertical="center"/>
    </xf>
    <xf numFmtId="0" fontId="17" fillId="0" borderId="13" xfId="0" applyFont="1" applyBorder="1" applyAlignment="1" applyProtection="1">
      <alignment horizontal="center" vertical="center"/>
    </xf>
    <xf numFmtId="0" fontId="17" fillId="0" borderId="39" xfId="0" applyFont="1" applyBorder="1" applyAlignment="1" applyProtection="1">
      <alignment horizontal="center" vertical="center"/>
    </xf>
    <xf numFmtId="0" fontId="17" fillId="0" borderId="40" xfId="0" applyFont="1" applyBorder="1" applyAlignment="1" applyProtection="1">
      <alignment horizontal="center" vertical="center"/>
    </xf>
    <xf numFmtId="6" fontId="15" fillId="0" borderId="14" xfId="0" applyNumberFormat="1" applyFont="1" applyBorder="1" applyAlignment="1" applyProtection="1">
      <alignment horizontal="center" vertical="center"/>
    </xf>
    <xf numFmtId="6" fontId="15" fillId="0" borderId="22" xfId="0" applyNumberFormat="1" applyFont="1" applyBorder="1" applyAlignment="1" applyProtection="1">
      <alignment horizontal="center" vertical="center"/>
    </xf>
    <xf numFmtId="164" fontId="15" fillId="4" borderId="16" xfId="0" applyNumberFormat="1" applyFont="1" applyFill="1" applyBorder="1" applyAlignment="1" applyProtection="1">
      <alignment horizontal="center"/>
      <protection locked="0"/>
    </xf>
    <xf numFmtId="164" fontId="15" fillId="4" borderId="38" xfId="0" applyNumberFormat="1" applyFont="1" applyFill="1" applyBorder="1" applyAlignment="1" applyProtection="1">
      <alignment horizontal="center"/>
      <protection locked="0"/>
    </xf>
    <xf numFmtId="164" fontId="15" fillId="0" borderId="26" xfId="0" applyNumberFormat="1" applyFont="1" applyBorder="1" applyAlignment="1" applyProtection="1">
      <alignment horizontal="center"/>
    </xf>
    <xf numFmtId="164" fontId="15" fillId="0" borderId="37" xfId="0" applyNumberFormat="1" applyFont="1" applyBorder="1" applyAlignment="1" applyProtection="1">
      <alignment horizontal="center"/>
    </xf>
    <xf numFmtId="0" fontId="12" fillId="0" borderId="6" xfId="0" applyFont="1" applyBorder="1" applyAlignment="1" applyProtection="1"/>
    <xf numFmtId="0" fontId="12" fillId="0" borderId="8" xfId="0" applyFont="1" applyBorder="1" applyAlignment="1" applyProtection="1"/>
    <xf numFmtId="164" fontId="15" fillId="0" borderId="38" xfId="0" applyNumberFormat="1" applyFont="1" applyBorder="1" applyAlignment="1" applyProtection="1">
      <alignment horizontal="center"/>
    </xf>
    <xf numFmtId="164" fontId="15" fillId="0" borderId="2" xfId="0" applyNumberFormat="1" applyFont="1" applyBorder="1" applyAlignment="1" applyProtection="1">
      <alignment horizontal="center"/>
    </xf>
    <xf numFmtId="38" fontId="15" fillId="0" borderId="38" xfId="0" applyNumberFormat="1" applyFont="1" applyBorder="1" applyAlignment="1" applyProtection="1">
      <alignment horizontal="center"/>
    </xf>
    <xf numFmtId="38" fontId="15" fillId="0" borderId="2" xfId="0" applyNumberFormat="1" applyFont="1" applyBorder="1" applyAlignment="1" applyProtection="1">
      <alignment horizontal="center"/>
    </xf>
    <xf numFmtId="0" fontId="15" fillId="0" borderId="77" xfId="0" applyFont="1" applyBorder="1" applyAlignment="1" applyProtection="1">
      <alignment horizontal="left"/>
    </xf>
    <xf numFmtId="0" fontId="15" fillId="0" borderId="10" xfId="0" applyFont="1" applyBorder="1" applyAlignment="1" applyProtection="1">
      <alignment horizontal="left"/>
    </xf>
    <xf numFmtId="0" fontId="15" fillId="0" borderId="11" xfId="0" applyFont="1" applyBorder="1" applyAlignment="1" applyProtection="1">
      <alignment horizontal="left"/>
    </xf>
    <xf numFmtId="6" fontId="15" fillId="0" borderId="26" xfId="0" applyNumberFormat="1" applyFont="1" applyBorder="1" applyAlignment="1" applyProtection="1">
      <alignment horizontal="center"/>
    </xf>
    <xf numFmtId="6" fontId="15" fillId="0" borderId="37" xfId="0" applyNumberFormat="1" applyFont="1" applyBorder="1" applyAlignment="1" applyProtection="1">
      <alignment horizontal="center"/>
    </xf>
    <xf numFmtId="0" fontId="15" fillId="0" borderId="0" xfId="0" applyFont="1" applyBorder="1" applyAlignment="1" applyProtection="1">
      <alignment horizontal="left"/>
    </xf>
    <xf numFmtId="164" fontId="15" fillId="0" borderId="27" xfId="0" applyNumberFormat="1" applyFont="1" applyBorder="1" applyAlignment="1" applyProtection="1">
      <alignment horizontal="center"/>
    </xf>
    <xf numFmtId="164" fontId="15" fillId="0" borderId="9" xfId="0" applyNumberFormat="1" applyFont="1" applyBorder="1" applyAlignment="1" applyProtection="1">
      <alignment horizontal="center"/>
    </xf>
    <xf numFmtId="0" fontId="0" fillId="0" borderId="80" xfId="0" applyBorder="1" applyAlignment="1">
      <alignment horizontal="left" wrapText="1"/>
    </xf>
    <xf numFmtId="0" fontId="0" fillId="0" borderId="49" xfId="0" applyBorder="1" applyAlignment="1">
      <alignment horizontal="left" wrapText="1"/>
    </xf>
    <xf numFmtId="0" fontId="0" fillId="0" borderId="34" xfId="0" applyBorder="1" applyAlignment="1">
      <alignment horizontal="center"/>
    </xf>
    <xf numFmtId="0" fontId="0" fillId="0" borderId="60" xfId="0" applyBorder="1" applyAlignment="1">
      <alignment horizontal="center"/>
    </xf>
    <xf numFmtId="0" fontId="0" fillId="0" borderId="81" xfId="0" applyBorder="1" applyAlignment="1">
      <alignment horizontal="center"/>
    </xf>
    <xf numFmtId="0" fontId="0" fillId="0" borderId="82" xfId="0" applyBorder="1" applyAlignment="1">
      <alignment horizontal="center"/>
    </xf>
    <xf numFmtId="0" fontId="0" fillId="0" borderId="33" xfId="0" applyBorder="1" applyAlignment="1">
      <alignment horizontal="center"/>
    </xf>
    <xf numFmtId="0" fontId="0" fillId="0" borderId="83" xfId="0" applyBorder="1" applyAlignment="1">
      <alignment horizontal="center"/>
    </xf>
    <xf numFmtId="164" fontId="0" fillId="0" borderId="61" xfId="0" applyNumberFormat="1" applyBorder="1" applyAlignment="1">
      <alignment horizontal="center" vertical="center"/>
    </xf>
    <xf numFmtId="164" fontId="0" fillId="0" borderId="4" xfId="0" applyNumberFormat="1" applyBorder="1" applyAlignment="1">
      <alignment horizontal="center" vertical="center"/>
    </xf>
    <xf numFmtId="5" fontId="0" fillId="0" borderId="80" xfId="0" applyNumberFormat="1" applyBorder="1" applyAlignment="1">
      <alignment horizontal="center" vertical="center"/>
    </xf>
    <xf numFmtId="5" fontId="0" fillId="0" borderId="49" xfId="0" applyNumberFormat="1" applyBorder="1" applyAlignment="1">
      <alignment horizontal="center" vertical="center"/>
    </xf>
    <xf numFmtId="0" fontId="15" fillId="0" borderId="54" xfId="0" applyFont="1" applyBorder="1" applyProtection="1"/>
    <xf numFmtId="0" fontId="15" fillId="0" borderId="55" xfId="0" applyFont="1" applyBorder="1" applyProtection="1"/>
    <xf numFmtId="0" fontId="0" fillId="0" borderId="81" xfId="0" applyBorder="1" applyAlignment="1">
      <alignment horizontal="center" vertical="center"/>
    </xf>
    <xf numFmtId="0" fontId="0" fillId="0" borderId="82" xfId="0" applyBorder="1" applyAlignment="1">
      <alignment horizontal="center" vertical="center"/>
    </xf>
    <xf numFmtId="0" fontId="0" fillId="0" borderId="10" xfId="0" applyBorder="1" applyAlignment="1">
      <alignment horizontal="center" vertical="center"/>
    </xf>
    <xf numFmtId="0" fontId="0" fillId="0" borderId="79" xfId="0" applyBorder="1" applyAlignment="1">
      <alignment horizontal="center" vertical="center"/>
    </xf>
    <xf numFmtId="6" fontId="15" fillId="0" borderId="27" xfId="0" applyNumberFormat="1" applyFont="1" applyBorder="1" applyAlignment="1" applyProtection="1">
      <alignment horizontal="center"/>
    </xf>
    <xf numFmtId="6" fontId="15" fillId="0" borderId="9" xfId="0" applyNumberFormat="1" applyFont="1" applyBorder="1" applyAlignment="1" applyProtection="1">
      <alignment horizontal="center"/>
    </xf>
    <xf numFmtId="0" fontId="12" fillId="0" borderId="35" xfId="0" applyFont="1" applyBorder="1" applyAlignment="1" applyProtection="1"/>
    <xf numFmtId="0" fontId="15" fillId="0" borderId="34" xfId="0" applyFont="1" applyFill="1" applyBorder="1" applyAlignment="1" applyProtection="1">
      <alignment horizontal="left"/>
    </xf>
    <xf numFmtId="0" fontId="15" fillId="0" borderId="35" xfId="0" applyFont="1" applyFill="1" applyBorder="1" applyAlignment="1" applyProtection="1">
      <alignment horizontal="left"/>
    </xf>
    <xf numFmtId="0" fontId="15" fillId="0" borderId="51" xfId="0" applyFont="1" applyFill="1" applyBorder="1" applyAlignment="1" applyProtection="1">
      <alignment horizontal="left"/>
    </xf>
    <xf numFmtId="0" fontId="15" fillId="0" borderId="74" xfId="0" applyFont="1" applyFill="1" applyBorder="1" applyAlignment="1" applyProtection="1">
      <alignment horizontal="left"/>
    </xf>
    <xf numFmtId="6" fontId="15" fillId="0" borderId="29" xfId="0" applyNumberFormat="1" applyFont="1" applyBorder="1" applyAlignment="1" applyProtection="1">
      <alignment horizontal="center"/>
    </xf>
    <xf numFmtId="6" fontId="15" fillId="0" borderId="40" xfId="0" applyNumberFormat="1" applyFont="1" applyBorder="1" applyAlignment="1" applyProtection="1">
      <alignment horizontal="center"/>
    </xf>
    <xf numFmtId="0" fontId="15" fillId="10" borderId="16" xfId="0" applyFont="1" applyFill="1" applyBorder="1" applyAlignment="1" applyProtection="1">
      <alignment horizontal="center"/>
      <protection locked="0"/>
    </xf>
    <xf numFmtId="0" fontId="15" fillId="10" borderId="63" xfId="0" applyFont="1" applyFill="1" applyBorder="1" applyAlignment="1" applyProtection="1">
      <alignment horizontal="center"/>
      <protection locked="0"/>
    </xf>
    <xf numFmtId="0" fontId="15" fillId="10" borderId="5" xfId="0" applyFont="1" applyFill="1" applyBorder="1" applyAlignment="1" applyProtection="1">
      <alignment horizontal="center"/>
      <protection locked="0"/>
    </xf>
    <xf numFmtId="0" fontId="15" fillId="0" borderId="28" xfId="0" applyFont="1" applyBorder="1" applyAlignment="1" applyProtection="1">
      <alignment horizontal="left"/>
    </xf>
    <xf numFmtId="0" fontId="15" fillId="0" borderId="1" xfId="0" applyFont="1" applyBorder="1" applyAlignment="1" applyProtection="1">
      <alignment horizontal="left"/>
    </xf>
    <xf numFmtId="0" fontId="13" fillId="6" borderId="13" xfId="0" applyFont="1" applyFill="1" applyBorder="1" applyAlignment="1" applyProtection="1">
      <alignment horizontal="center"/>
    </xf>
    <xf numFmtId="49" fontId="12" fillId="10" borderId="16" xfId="0" applyNumberFormat="1" applyFont="1" applyFill="1" applyBorder="1" applyAlignment="1" applyProtection="1">
      <alignment horizontal="center"/>
      <protection locked="0"/>
    </xf>
    <xf numFmtId="49" fontId="12" fillId="10" borderId="63" xfId="0" applyNumberFormat="1" applyFont="1" applyFill="1" applyBorder="1" applyAlignment="1" applyProtection="1">
      <alignment horizontal="center"/>
      <protection locked="0"/>
    </xf>
    <xf numFmtId="49" fontId="12" fillId="10" borderId="38" xfId="0" applyNumberFormat="1" applyFont="1" applyFill="1" applyBorder="1" applyAlignment="1" applyProtection="1">
      <alignment horizontal="center"/>
      <protection locked="0"/>
    </xf>
    <xf numFmtId="6" fontId="15" fillId="0" borderId="67" xfId="0" applyNumberFormat="1" applyFont="1" applyBorder="1" applyAlignment="1" applyProtection="1">
      <alignment horizontal="center" vertical="center"/>
    </xf>
    <xf numFmtId="6" fontId="15" fillId="0" borderId="39" xfId="0" applyNumberFormat="1" applyFont="1" applyBorder="1" applyAlignment="1" applyProtection="1">
      <alignment horizontal="center" vertical="center"/>
    </xf>
    <xf numFmtId="6" fontId="15" fillId="0" borderId="13" xfId="0" applyNumberFormat="1" applyFont="1" applyBorder="1" applyAlignment="1" applyProtection="1">
      <alignment horizontal="center" vertical="center"/>
    </xf>
    <xf numFmtId="6" fontId="15" fillId="0" borderId="40" xfId="0" applyNumberFormat="1" applyFont="1" applyBorder="1" applyAlignment="1" applyProtection="1">
      <alignment horizontal="center" vertical="center"/>
    </xf>
    <xf numFmtId="0" fontId="12" fillId="0" borderId="35" xfId="0" applyFont="1" applyBorder="1" applyAlignment="1" applyProtection="1">
      <alignment horizontal="left"/>
    </xf>
    <xf numFmtId="0" fontId="12" fillId="0" borderId="11" xfId="0" applyFont="1" applyBorder="1" applyAlignment="1" applyProtection="1"/>
    <xf numFmtId="49" fontId="12" fillId="10" borderId="28" xfId="0" applyNumberFormat="1" applyFont="1" applyFill="1" applyBorder="1" applyAlignment="1" applyProtection="1">
      <alignment horizontal="center"/>
      <protection locked="0"/>
    </xf>
    <xf numFmtId="49" fontId="12" fillId="10" borderId="78" xfId="0" applyNumberFormat="1" applyFont="1" applyFill="1" applyBorder="1" applyAlignment="1" applyProtection="1">
      <alignment horizontal="center"/>
      <protection locked="0"/>
    </xf>
    <xf numFmtId="49" fontId="12" fillId="10" borderId="27" xfId="0" applyNumberFormat="1" applyFont="1" applyFill="1" applyBorder="1" applyAlignment="1" applyProtection="1">
      <alignment horizontal="center"/>
      <protection locked="0"/>
    </xf>
    <xf numFmtId="49" fontId="12" fillId="10" borderId="41" xfId="0" applyNumberFormat="1" applyFont="1" applyFill="1" applyBorder="1" applyAlignment="1" applyProtection="1">
      <alignment horizontal="center"/>
      <protection locked="0"/>
    </xf>
    <xf numFmtId="49" fontId="12" fillId="10" borderId="66" xfId="0" applyNumberFormat="1" applyFont="1" applyFill="1" applyBorder="1" applyAlignment="1" applyProtection="1">
      <alignment horizontal="center"/>
      <protection locked="0"/>
    </xf>
    <xf numFmtId="49" fontId="12" fillId="10" borderId="42" xfId="0" applyNumberFormat="1" applyFont="1" applyFill="1" applyBorder="1" applyAlignment="1" applyProtection="1">
      <alignment horizontal="center"/>
      <protection locked="0"/>
    </xf>
    <xf numFmtId="49" fontId="12" fillId="10" borderId="5" xfId="0" applyNumberFormat="1" applyFont="1" applyFill="1" applyBorder="1" applyAlignment="1" applyProtection="1">
      <alignment horizontal="center"/>
      <protection locked="0"/>
    </xf>
    <xf numFmtId="0" fontId="15" fillId="0" borderId="41" xfId="0" applyFont="1" applyBorder="1" applyAlignment="1" applyProtection="1">
      <alignment horizontal="left"/>
    </xf>
    <xf numFmtId="0" fontId="15" fillId="0" borderId="53" xfId="0" applyFont="1" applyBorder="1" applyAlignment="1" applyProtection="1">
      <alignment horizontal="left"/>
    </xf>
    <xf numFmtId="49" fontId="12" fillId="10" borderId="1" xfId="0" applyNumberFormat="1" applyFont="1" applyFill="1" applyBorder="1" applyAlignment="1" applyProtection="1">
      <alignment horizontal="center"/>
      <protection locked="0"/>
    </xf>
    <xf numFmtId="49" fontId="12" fillId="10" borderId="53" xfId="0" applyNumberFormat="1" applyFont="1" applyFill="1" applyBorder="1" applyAlignment="1" applyProtection="1">
      <alignment horizontal="center"/>
      <protection locked="0"/>
    </xf>
    <xf numFmtId="0" fontId="15" fillId="0" borderId="11" xfId="0" applyFont="1" applyFill="1" applyBorder="1" applyAlignment="1" applyProtection="1">
      <alignment horizontal="left"/>
    </xf>
    <xf numFmtId="0" fontId="13" fillId="6" borderId="67" xfId="0" applyFont="1" applyFill="1" applyBorder="1" applyAlignment="1" applyProtection="1">
      <alignment horizontal="center"/>
    </xf>
    <xf numFmtId="0" fontId="13" fillId="6" borderId="56" xfId="0" applyFont="1" applyFill="1" applyBorder="1" applyAlignment="1" applyProtection="1">
      <alignment horizontal="center"/>
    </xf>
    <xf numFmtId="0" fontId="15" fillId="0" borderId="77" xfId="0" applyFont="1" applyFill="1" applyBorder="1" applyAlignment="1" applyProtection="1">
      <alignment horizontal="left"/>
    </xf>
    <xf numFmtId="0" fontId="15" fillId="0" borderId="10" xfId="0" applyFont="1" applyFill="1" applyBorder="1" applyAlignment="1" applyProtection="1">
      <alignment horizontal="left"/>
    </xf>
    <xf numFmtId="38" fontId="15" fillId="0" borderId="23" xfId="0" applyNumberFormat="1" applyFont="1" applyBorder="1" applyAlignment="1" applyProtection="1">
      <alignment horizontal="center"/>
    </xf>
    <xf numFmtId="38" fontId="15" fillId="0" borderId="12" xfId="0" applyNumberFormat="1" applyFont="1" applyBorder="1" applyAlignment="1" applyProtection="1">
      <alignment horizontal="center"/>
    </xf>
    <xf numFmtId="0" fontId="12" fillId="0" borderId="6" xfId="0" applyFont="1" applyFill="1" applyBorder="1" applyAlignment="1" applyProtection="1">
      <alignment horizontal="left"/>
    </xf>
    <xf numFmtId="0" fontId="12" fillId="0" borderId="73" xfId="0" applyFont="1" applyFill="1" applyBorder="1" applyAlignment="1" applyProtection="1">
      <alignment horizontal="left"/>
    </xf>
    <xf numFmtId="0" fontId="12" fillId="10" borderId="16" xfId="0" applyFont="1" applyFill="1" applyBorder="1" applyAlignment="1" applyProtection="1">
      <alignment horizontal="center"/>
      <protection locked="0"/>
    </xf>
    <xf numFmtId="0" fontId="12" fillId="10" borderId="63" xfId="0" applyFont="1" applyFill="1" applyBorder="1" applyAlignment="1" applyProtection="1">
      <alignment horizontal="center"/>
      <protection locked="0"/>
    </xf>
    <xf numFmtId="0" fontId="12" fillId="10" borderId="5" xfId="0" applyFont="1" applyFill="1" applyBorder="1" applyAlignment="1" applyProtection="1">
      <alignment horizontal="center"/>
      <protection locked="0"/>
    </xf>
    <xf numFmtId="0" fontId="15" fillId="0" borderId="72" xfId="0" applyFont="1" applyFill="1" applyBorder="1" applyAlignment="1" applyProtection="1">
      <alignment horizontal="left"/>
    </xf>
    <xf numFmtId="0" fontId="15" fillId="0" borderId="0" xfId="0" applyFont="1" applyFill="1" applyBorder="1" applyAlignment="1" applyProtection="1">
      <alignment horizontal="left"/>
    </xf>
    <xf numFmtId="0" fontId="12" fillId="10" borderId="41" xfId="0" applyFont="1" applyFill="1" applyBorder="1" applyAlignment="1" applyProtection="1">
      <alignment horizontal="center"/>
      <protection locked="0"/>
    </xf>
    <xf numFmtId="0" fontId="12" fillId="10" borderId="66" xfId="0" applyFont="1" applyFill="1" applyBorder="1" applyAlignment="1" applyProtection="1">
      <alignment horizontal="center"/>
      <protection locked="0"/>
    </xf>
    <xf numFmtId="0" fontId="12" fillId="10" borderId="53" xfId="0" applyFont="1" applyFill="1" applyBorder="1" applyAlignment="1" applyProtection="1">
      <alignment horizontal="center"/>
      <protection locked="0"/>
    </xf>
    <xf numFmtId="0" fontId="12" fillId="0" borderId="34" xfId="0" applyFont="1" applyFill="1" applyBorder="1" applyAlignment="1" applyProtection="1">
      <alignment horizontal="left"/>
    </xf>
    <xf numFmtId="0" fontId="12" fillId="0" borderId="60" xfId="0" applyFont="1" applyFill="1" applyBorder="1" applyAlignment="1" applyProtection="1">
      <alignment horizontal="left"/>
    </xf>
    <xf numFmtId="0" fontId="12" fillId="0" borderId="79" xfId="0" applyFont="1" applyFill="1" applyBorder="1" applyAlignment="1" applyProtection="1">
      <alignment horizontal="left"/>
    </xf>
    <xf numFmtId="0" fontId="15" fillId="0" borderId="30" xfId="0" applyFont="1" applyFill="1" applyBorder="1" applyAlignment="1" applyProtection="1">
      <alignment horizontal="center"/>
    </xf>
    <xf numFmtId="0" fontId="15" fillId="0" borderId="21" xfId="0" applyFont="1" applyFill="1" applyBorder="1" applyAlignment="1" applyProtection="1">
      <alignment horizontal="center"/>
    </xf>
    <xf numFmtId="0" fontId="17" fillId="6" borderId="67" xfId="0" applyFont="1" applyFill="1" applyBorder="1" applyAlignment="1" applyProtection="1">
      <alignment horizontal="center"/>
    </xf>
    <xf numFmtId="0" fontId="17" fillId="6" borderId="56" xfId="0" applyFont="1" applyFill="1" applyBorder="1" applyAlignment="1" applyProtection="1">
      <alignment horizontal="center"/>
    </xf>
    <xf numFmtId="0" fontId="17" fillId="6" borderId="13" xfId="0" applyFont="1" applyFill="1" applyBorder="1" applyAlignment="1" applyProtection="1">
      <alignment horizontal="center"/>
    </xf>
    <xf numFmtId="0" fontId="15" fillId="10" borderId="28" xfId="0" applyFont="1" applyFill="1" applyBorder="1" applyAlignment="1" applyProtection="1">
      <alignment horizontal="center"/>
      <protection locked="0"/>
    </xf>
    <xf numFmtId="0" fontId="15" fillId="10" borderId="78" xfId="0" applyFont="1" applyFill="1" applyBorder="1" applyAlignment="1" applyProtection="1">
      <alignment horizontal="center"/>
      <protection locked="0"/>
    </xf>
    <xf numFmtId="0" fontId="15" fillId="10" borderId="1" xfId="0" applyFont="1" applyFill="1" applyBorder="1" applyAlignment="1" applyProtection="1">
      <alignment horizontal="center"/>
      <protection locked="0"/>
    </xf>
    <xf numFmtId="0" fontId="12" fillId="0" borderId="68" xfId="0" applyFont="1" applyBorder="1" applyAlignment="1" applyProtection="1"/>
    <xf numFmtId="0" fontId="12" fillId="0" borderId="72" xfId="0" applyFont="1" applyBorder="1" applyAlignment="1" applyProtection="1"/>
    <xf numFmtId="0" fontId="12" fillId="2" borderId="34" xfId="0" applyFont="1" applyFill="1" applyBorder="1" applyAlignment="1" applyProtection="1">
      <alignment horizontal="left"/>
    </xf>
    <xf numFmtId="0" fontId="12" fillId="2" borderId="2" xfId="0" applyFont="1" applyFill="1" applyBorder="1" applyAlignment="1" applyProtection="1">
      <alignment horizontal="left"/>
    </xf>
    <xf numFmtId="0" fontId="12" fillId="0" borderId="33" xfId="0" applyFont="1" applyBorder="1" applyAlignment="1" applyProtection="1">
      <alignment horizontal="left"/>
    </xf>
    <xf numFmtId="0" fontId="12" fillId="0" borderId="9" xfId="0" applyFont="1" applyBorder="1" applyAlignment="1" applyProtection="1">
      <alignment horizontal="left"/>
    </xf>
    <xf numFmtId="5" fontId="15" fillId="0" borderId="29" xfId="0" applyNumberFormat="1" applyFont="1" applyBorder="1" applyAlignment="1" applyProtection="1">
      <alignment horizontal="center"/>
    </xf>
    <xf numFmtId="0" fontId="15" fillId="0" borderId="54" xfId="0" applyFont="1" applyFill="1" applyBorder="1" applyProtection="1"/>
    <xf numFmtId="0" fontId="15" fillId="0" borderId="59" xfId="0" applyFont="1" applyFill="1" applyBorder="1" applyProtection="1"/>
    <xf numFmtId="0" fontId="15" fillId="0" borderId="33" xfId="0" applyFont="1" applyFill="1" applyBorder="1" applyAlignment="1" applyProtection="1">
      <alignment horizontal="left"/>
    </xf>
    <xf numFmtId="0" fontId="15" fillId="0" borderId="56" xfId="0" applyFont="1" applyFill="1" applyBorder="1" applyAlignment="1" applyProtection="1">
      <alignment horizontal="left"/>
    </xf>
  </cellXfs>
  <cellStyles count="3">
    <cellStyle name="Normal" xfId="0" builtinId="0"/>
    <cellStyle name="Normal 2" xfId="1" xr:uid="{00000000-0005-0000-0000-000001000000}"/>
    <cellStyle name="Normal_Template" xfId="2" xr:uid="{00000000-0005-0000-0000-000002000000}"/>
  </cellStyles>
  <dxfs count="168">
    <dxf>
      <fill>
        <patternFill>
          <bgColor indexed="11"/>
        </patternFill>
      </fill>
    </dxf>
    <dxf>
      <fill>
        <patternFill>
          <bgColor rgb="FFFFFF00"/>
        </patternFill>
      </fill>
    </dxf>
    <dxf>
      <fill>
        <patternFill>
          <bgColor rgb="FFFF0000"/>
        </patternFill>
      </fill>
    </dxf>
    <dxf>
      <fill>
        <patternFill>
          <bgColor indexed="10"/>
        </patternFill>
      </fill>
    </dxf>
    <dxf>
      <fill>
        <patternFill>
          <bgColor indexed="11"/>
        </patternFill>
      </fill>
    </dxf>
    <dxf>
      <fill>
        <patternFill>
          <bgColor rgb="FFFF0000"/>
        </patternFill>
      </fill>
    </dxf>
    <dxf>
      <fill>
        <patternFill>
          <bgColor rgb="FFFFFF00"/>
        </patternFill>
      </fill>
    </dxf>
    <dxf>
      <fill>
        <patternFill>
          <bgColor rgb="FFFF0000"/>
        </patternFill>
      </fill>
    </dxf>
    <dxf>
      <fill>
        <patternFill>
          <bgColor indexed="11"/>
        </patternFill>
      </fill>
    </dxf>
    <dxf>
      <fill>
        <patternFill>
          <bgColor rgb="FFFFFF00"/>
        </patternFill>
      </fill>
    </dxf>
    <dxf>
      <fill>
        <patternFill>
          <bgColor indexed="11"/>
        </patternFill>
      </fill>
    </dxf>
    <dxf>
      <fill>
        <patternFill>
          <bgColor rgb="FFFF0000"/>
        </patternFill>
      </fill>
    </dxf>
    <dxf>
      <fill>
        <patternFill>
          <bgColor rgb="FFFFFF00"/>
        </patternFill>
      </fill>
    </dxf>
    <dxf>
      <fill>
        <patternFill>
          <bgColor indexed="11"/>
        </patternFill>
      </fill>
    </dxf>
    <dxf>
      <fill>
        <patternFill>
          <bgColor rgb="FFFF0000"/>
        </patternFill>
      </fill>
    </dxf>
    <dxf>
      <fill>
        <patternFill>
          <bgColor rgb="FFFFFF00"/>
        </patternFill>
      </fill>
    </dxf>
    <dxf>
      <fill>
        <patternFill>
          <bgColor rgb="FFFF0000"/>
        </patternFill>
      </fill>
    </dxf>
    <dxf>
      <fill>
        <patternFill>
          <bgColor indexed="11"/>
        </patternFill>
      </fill>
    </dxf>
    <dxf>
      <fill>
        <patternFill>
          <bgColor rgb="FFFFFF00"/>
        </patternFill>
      </fill>
    </dxf>
    <dxf>
      <fill>
        <patternFill>
          <bgColor indexed="11"/>
        </patternFill>
      </fill>
    </dxf>
    <dxf>
      <fill>
        <patternFill>
          <bgColor rgb="FFFF0000"/>
        </patternFill>
      </fill>
    </dxf>
    <dxf>
      <fill>
        <patternFill>
          <bgColor indexed="11"/>
        </patternFill>
      </fill>
    </dxf>
    <dxf>
      <fill>
        <patternFill>
          <bgColor indexed="10"/>
        </patternFill>
      </fill>
    </dxf>
    <dxf>
      <fill>
        <patternFill>
          <bgColor indexed="34"/>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1"/>
        </patternFill>
      </fill>
    </dxf>
    <dxf>
      <fill>
        <patternFill>
          <bgColor rgb="FFFFFF00"/>
        </patternFill>
      </fill>
    </dxf>
    <dxf>
      <fill>
        <patternFill>
          <bgColor rgb="FFFF0000"/>
        </patternFill>
      </fill>
    </dxf>
    <dxf>
      <fill>
        <patternFill>
          <bgColor indexed="10"/>
        </patternFill>
      </fill>
    </dxf>
    <dxf>
      <fill>
        <patternFill>
          <bgColor indexed="11"/>
        </patternFill>
      </fill>
    </dxf>
    <dxf>
      <fill>
        <patternFill>
          <bgColor rgb="FFFF0000"/>
        </patternFill>
      </fill>
    </dxf>
    <dxf>
      <fill>
        <patternFill>
          <bgColor rgb="FFFFFF00"/>
        </patternFill>
      </fill>
    </dxf>
    <dxf>
      <fill>
        <patternFill>
          <bgColor rgb="FFFF0000"/>
        </patternFill>
      </fill>
    </dxf>
    <dxf>
      <fill>
        <patternFill>
          <bgColor indexed="11"/>
        </patternFill>
      </fill>
    </dxf>
    <dxf>
      <fill>
        <patternFill>
          <bgColor rgb="FFFFFF00"/>
        </patternFill>
      </fill>
    </dxf>
    <dxf>
      <fill>
        <patternFill>
          <bgColor indexed="11"/>
        </patternFill>
      </fill>
    </dxf>
    <dxf>
      <fill>
        <patternFill>
          <bgColor rgb="FFFF0000"/>
        </patternFill>
      </fill>
    </dxf>
    <dxf>
      <fill>
        <patternFill>
          <bgColor rgb="FFFFFF00"/>
        </patternFill>
      </fill>
    </dxf>
    <dxf>
      <fill>
        <patternFill>
          <bgColor indexed="11"/>
        </patternFill>
      </fill>
    </dxf>
    <dxf>
      <fill>
        <patternFill>
          <bgColor rgb="FFFF0000"/>
        </patternFill>
      </fill>
    </dxf>
    <dxf>
      <fill>
        <patternFill>
          <bgColor rgb="FFFFFF00"/>
        </patternFill>
      </fill>
    </dxf>
    <dxf>
      <fill>
        <patternFill>
          <bgColor rgb="FFFF0000"/>
        </patternFill>
      </fill>
    </dxf>
    <dxf>
      <fill>
        <patternFill>
          <bgColor indexed="11"/>
        </patternFill>
      </fill>
    </dxf>
    <dxf>
      <fill>
        <patternFill>
          <bgColor rgb="FFFFFF00"/>
        </patternFill>
      </fill>
    </dxf>
    <dxf>
      <fill>
        <patternFill>
          <bgColor indexed="11"/>
        </patternFill>
      </fill>
    </dxf>
    <dxf>
      <fill>
        <patternFill>
          <bgColor rgb="FFFF0000"/>
        </patternFill>
      </fill>
    </dxf>
    <dxf>
      <fill>
        <patternFill>
          <bgColor indexed="11"/>
        </patternFill>
      </fill>
    </dxf>
    <dxf>
      <fill>
        <patternFill>
          <bgColor indexed="10"/>
        </patternFill>
      </fill>
    </dxf>
    <dxf>
      <fill>
        <patternFill>
          <bgColor indexed="34"/>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1"/>
        </patternFill>
      </fill>
    </dxf>
    <dxf>
      <fill>
        <patternFill>
          <bgColor rgb="FFFFFF00"/>
        </patternFill>
      </fill>
    </dxf>
    <dxf>
      <fill>
        <patternFill>
          <bgColor rgb="FFFF0000"/>
        </patternFill>
      </fill>
    </dxf>
    <dxf>
      <fill>
        <patternFill>
          <bgColor indexed="10"/>
        </patternFill>
      </fill>
    </dxf>
    <dxf>
      <fill>
        <patternFill>
          <bgColor indexed="11"/>
        </patternFill>
      </fill>
    </dxf>
    <dxf>
      <fill>
        <patternFill>
          <bgColor rgb="FFFF0000"/>
        </patternFill>
      </fill>
    </dxf>
    <dxf>
      <fill>
        <patternFill>
          <bgColor rgb="FFFFFF00"/>
        </patternFill>
      </fill>
    </dxf>
    <dxf>
      <fill>
        <patternFill>
          <bgColor rgb="FFFF0000"/>
        </patternFill>
      </fill>
    </dxf>
    <dxf>
      <fill>
        <patternFill>
          <bgColor indexed="11"/>
        </patternFill>
      </fill>
    </dxf>
    <dxf>
      <fill>
        <patternFill>
          <bgColor rgb="FFFFFF00"/>
        </patternFill>
      </fill>
    </dxf>
    <dxf>
      <fill>
        <patternFill>
          <bgColor indexed="11"/>
        </patternFill>
      </fill>
    </dxf>
    <dxf>
      <fill>
        <patternFill>
          <bgColor rgb="FFFF0000"/>
        </patternFill>
      </fill>
    </dxf>
    <dxf>
      <fill>
        <patternFill>
          <bgColor rgb="FFFFFF00"/>
        </patternFill>
      </fill>
    </dxf>
    <dxf>
      <fill>
        <patternFill>
          <bgColor indexed="11"/>
        </patternFill>
      </fill>
    </dxf>
    <dxf>
      <fill>
        <patternFill>
          <bgColor rgb="FFFF0000"/>
        </patternFill>
      </fill>
    </dxf>
    <dxf>
      <fill>
        <patternFill>
          <bgColor rgb="FFFFFF00"/>
        </patternFill>
      </fill>
    </dxf>
    <dxf>
      <fill>
        <patternFill>
          <bgColor rgb="FFFF0000"/>
        </patternFill>
      </fill>
    </dxf>
    <dxf>
      <fill>
        <patternFill>
          <bgColor indexed="11"/>
        </patternFill>
      </fill>
    </dxf>
    <dxf>
      <fill>
        <patternFill>
          <bgColor rgb="FFFFFF00"/>
        </patternFill>
      </fill>
    </dxf>
    <dxf>
      <fill>
        <patternFill>
          <bgColor indexed="11"/>
        </patternFill>
      </fill>
    </dxf>
    <dxf>
      <fill>
        <patternFill>
          <bgColor rgb="FFFF0000"/>
        </patternFill>
      </fill>
    </dxf>
    <dxf>
      <fill>
        <patternFill>
          <bgColor indexed="11"/>
        </patternFill>
      </fill>
    </dxf>
    <dxf>
      <fill>
        <patternFill>
          <bgColor indexed="10"/>
        </patternFill>
      </fill>
    </dxf>
    <dxf>
      <fill>
        <patternFill>
          <bgColor indexed="34"/>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1"/>
        </patternFill>
      </fill>
    </dxf>
    <dxf>
      <fill>
        <patternFill>
          <bgColor rgb="FFFFFF00"/>
        </patternFill>
      </fill>
    </dxf>
    <dxf>
      <fill>
        <patternFill>
          <bgColor rgb="FFFF0000"/>
        </patternFill>
      </fill>
    </dxf>
    <dxf>
      <fill>
        <patternFill>
          <bgColor indexed="10"/>
        </patternFill>
      </fill>
    </dxf>
    <dxf>
      <fill>
        <patternFill>
          <bgColor indexed="11"/>
        </patternFill>
      </fill>
    </dxf>
    <dxf>
      <fill>
        <patternFill>
          <bgColor rgb="FFFF0000"/>
        </patternFill>
      </fill>
    </dxf>
    <dxf>
      <fill>
        <patternFill>
          <bgColor rgb="FFFFFF00"/>
        </patternFill>
      </fill>
    </dxf>
    <dxf>
      <fill>
        <patternFill>
          <bgColor rgb="FFFF0000"/>
        </patternFill>
      </fill>
    </dxf>
    <dxf>
      <fill>
        <patternFill>
          <bgColor indexed="11"/>
        </patternFill>
      </fill>
    </dxf>
    <dxf>
      <fill>
        <patternFill>
          <bgColor rgb="FFFFFF00"/>
        </patternFill>
      </fill>
    </dxf>
    <dxf>
      <fill>
        <patternFill>
          <bgColor indexed="11"/>
        </patternFill>
      </fill>
    </dxf>
    <dxf>
      <fill>
        <patternFill>
          <bgColor rgb="FFFF0000"/>
        </patternFill>
      </fill>
    </dxf>
    <dxf>
      <fill>
        <patternFill>
          <bgColor rgb="FFFFFF00"/>
        </patternFill>
      </fill>
    </dxf>
    <dxf>
      <fill>
        <patternFill>
          <bgColor indexed="11"/>
        </patternFill>
      </fill>
    </dxf>
    <dxf>
      <fill>
        <patternFill>
          <bgColor rgb="FFFF0000"/>
        </patternFill>
      </fill>
    </dxf>
    <dxf>
      <fill>
        <patternFill>
          <bgColor rgb="FFFFFF00"/>
        </patternFill>
      </fill>
    </dxf>
    <dxf>
      <fill>
        <patternFill>
          <bgColor rgb="FFFF0000"/>
        </patternFill>
      </fill>
    </dxf>
    <dxf>
      <fill>
        <patternFill>
          <bgColor indexed="11"/>
        </patternFill>
      </fill>
    </dxf>
    <dxf>
      <fill>
        <patternFill>
          <bgColor rgb="FFFFFF00"/>
        </patternFill>
      </fill>
    </dxf>
    <dxf>
      <fill>
        <patternFill>
          <bgColor indexed="11"/>
        </patternFill>
      </fill>
    </dxf>
    <dxf>
      <fill>
        <patternFill>
          <bgColor rgb="FFFF0000"/>
        </patternFill>
      </fill>
    </dxf>
    <dxf>
      <fill>
        <patternFill>
          <bgColor indexed="11"/>
        </patternFill>
      </fill>
    </dxf>
    <dxf>
      <fill>
        <patternFill>
          <bgColor indexed="10"/>
        </patternFill>
      </fill>
    </dxf>
    <dxf>
      <fill>
        <patternFill>
          <bgColor indexed="34"/>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61913</xdr:colOff>
          <xdr:row>0</xdr:row>
          <xdr:rowOff>52388</xdr:rowOff>
        </xdr:from>
        <xdr:to>
          <xdr:col>11</xdr:col>
          <xdr:colOff>419100</xdr:colOff>
          <xdr:row>46</xdr:row>
          <xdr:rowOff>0</xdr:rowOff>
        </xdr:to>
        <xdr:sp macro="" textlink="">
          <xdr:nvSpPr>
            <xdr:cNvPr id="9217" name="Object 1" hidden="1">
              <a:extLst>
                <a:ext uri="{63B3BB69-23CF-44E3-9099-C40C66FF867C}">
                  <a14:compatExt spid="_x0000_s9217"/>
                </a:ext>
                <a:ext uri="{FF2B5EF4-FFF2-40B4-BE49-F238E27FC236}">
                  <a16:creationId xmlns:a16="http://schemas.microsoft.com/office/drawing/2014/main" id="{00000000-0008-0000-0100-0000012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oleObject" Target="../embeddings/Microsoft_Word_97_-_2003_Document.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workbookViewId="0">
      <selection activeCell="A2" sqref="A2:A11"/>
    </sheetView>
  </sheetViews>
  <sheetFormatPr defaultColWidth="9.1328125" defaultRowHeight="12.75" x14ac:dyDescent="0.35"/>
  <cols>
    <col min="1" max="1" width="136.6640625" style="15" customWidth="1"/>
    <col min="2" max="2" width="9.1328125" style="15"/>
    <col min="3" max="3" width="5.1328125" style="15" customWidth="1"/>
    <col min="4" max="16384" width="9.1328125" style="15"/>
  </cols>
  <sheetData>
    <row r="1" spans="1:12" ht="25.5" customHeight="1" x14ac:dyDescent="0.7">
      <c r="A1" s="19" t="s">
        <v>115</v>
      </c>
      <c r="B1" s="16"/>
      <c r="C1" s="16"/>
      <c r="D1" s="16"/>
      <c r="E1" s="16"/>
      <c r="F1" s="16"/>
      <c r="G1" s="16"/>
      <c r="H1" s="16"/>
      <c r="I1" s="16"/>
      <c r="J1" s="16"/>
      <c r="K1" s="16"/>
      <c r="L1" s="16"/>
    </row>
    <row r="2" spans="1:12" ht="288.75" customHeight="1" x14ac:dyDescent="0.35">
      <c r="A2" s="18" t="s">
        <v>9</v>
      </c>
      <c r="B2" s="16"/>
      <c r="C2" s="16"/>
      <c r="D2" s="16"/>
      <c r="E2" s="16"/>
      <c r="F2" s="16"/>
      <c r="G2" s="16"/>
      <c r="H2" s="16"/>
      <c r="I2" s="16"/>
      <c r="J2" s="16"/>
      <c r="K2" s="16"/>
      <c r="L2" s="16"/>
    </row>
    <row r="3" spans="1:12" x14ac:dyDescent="0.35">
      <c r="A3" s="17"/>
      <c r="B3" s="16"/>
      <c r="C3" s="16"/>
      <c r="D3" s="16"/>
      <c r="E3" s="16"/>
      <c r="F3" s="16"/>
      <c r="G3" s="16"/>
      <c r="H3" s="16"/>
      <c r="I3" s="16"/>
      <c r="J3" s="16"/>
      <c r="K3" s="16"/>
      <c r="L3" s="16"/>
    </row>
    <row r="4" spans="1:12" x14ac:dyDescent="0.35">
      <c r="A4" s="17"/>
      <c r="B4" s="16"/>
      <c r="C4" s="16"/>
      <c r="D4" s="16"/>
      <c r="E4" s="16"/>
      <c r="F4" s="16"/>
      <c r="G4" s="16"/>
      <c r="H4" s="16"/>
      <c r="I4" s="16"/>
      <c r="J4" s="16"/>
      <c r="K4" s="16"/>
      <c r="L4" s="16"/>
    </row>
    <row r="5" spans="1:12" x14ac:dyDescent="0.35">
      <c r="A5" s="17"/>
      <c r="B5" s="16"/>
      <c r="C5" s="16"/>
      <c r="D5" s="16"/>
      <c r="E5" s="16"/>
      <c r="F5" s="16"/>
      <c r="G5" s="16"/>
      <c r="H5" s="16"/>
      <c r="I5" s="16"/>
      <c r="J5" s="16"/>
      <c r="K5" s="16"/>
      <c r="L5" s="16"/>
    </row>
    <row r="6" spans="1:12" x14ac:dyDescent="0.35">
      <c r="A6" s="17"/>
      <c r="B6" s="16"/>
      <c r="C6" s="16"/>
      <c r="D6" s="16"/>
      <c r="E6" s="16"/>
      <c r="F6" s="16"/>
      <c r="G6" s="16"/>
      <c r="H6" s="16"/>
      <c r="I6" s="16"/>
      <c r="J6" s="16"/>
      <c r="K6" s="16"/>
      <c r="L6" s="16"/>
    </row>
    <row r="7" spans="1:12" x14ac:dyDescent="0.35">
      <c r="A7" s="17"/>
      <c r="B7" s="16"/>
      <c r="C7" s="16"/>
      <c r="D7" s="16"/>
      <c r="E7" s="16"/>
      <c r="F7" s="16"/>
      <c r="G7" s="16"/>
      <c r="H7" s="16"/>
      <c r="I7" s="16"/>
      <c r="J7" s="16"/>
      <c r="K7" s="16"/>
      <c r="L7" s="16"/>
    </row>
    <row r="8" spans="1:12" x14ac:dyDescent="0.35">
      <c r="A8" s="17"/>
      <c r="B8" s="16"/>
      <c r="C8" s="16"/>
      <c r="D8" s="16"/>
      <c r="E8" s="16"/>
      <c r="F8" s="16"/>
      <c r="G8" s="16"/>
      <c r="H8" s="16"/>
      <c r="I8" s="16"/>
      <c r="J8" s="16"/>
      <c r="K8" s="16"/>
      <c r="L8" s="16"/>
    </row>
    <row r="9" spans="1:12" x14ac:dyDescent="0.35">
      <c r="A9" s="17"/>
      <c r="B9" s="16"/>
      <c r="C9" s="16"/>
      <c r="D9" s="16"/>
      <c r="E9" s="16"/>
      <c r="F9" s="16"/>
      <c r="G9" s="16"/>
      <c r="H9" s="16"/>
      <c r="I9" s="16"/>
      <c r="J9" s="16"/>
      <c r="K9" s="16"/>
      <c r="L9" s="16"/>
    </row>
    <row r="10" spans="1:12" x14ac:dyDescent="0.35">
      <c r="A10" s="17"/>
      <c r="B10" s="16"/>
      <c r="C10" s="16"/>
      <c r="D10" s="16"/>
      <c r="E10" s="16"/>
      <c r="F10" s="16"/>
      <c r="G10" s="16"/>
      <c r="H10" s="16"/>
      <c r="I10" s="16"/>
      <c r="J10" s="16"/>
      <c r="K10" s="16"/>
      <c r="L10" s="16"/>
    </row>
    <row r="11" spans="1:12" x14ac:dyDescent="0.35">
      <c r="A11" s="17"/>
      <c r="B11" s="16"/>
      <c r="C11" s="16"/>
      <c r="D11" s="16"/>
      <c r="E11" s="16"/>
      <c r="F11" s="16"/>
      <c r="G11" s="16"/>
      <c r="H11" s="16"/>
      <c r="I11" s="16"/>
      <c r="J11" s="16"/>
      <c r="K11" s="16"/>
      <c r="L11" s="16"/>
    </row>
    <row r="12" spans="1:12" x14ac:dyDescent="0.35">
      <c r="A12" s="17"/>
      <c r="B12" s="16"/>
      <c r="C12" s="16"/>
      <c r="D12" s="16"/>
      <c r="E12" s="16"/>
      <c r="F12" s="16"/>
      <c r="G12" s="16"/>
      <c r="H12" s="16"/>
      <c r="I12" s="16"/>
      <c r="J12" s="16"/>
      <c r="K12" s="16"/>
      <c r="L12" s="16"/>
    </row>
    <row r="13" spans="1:12" x14ac:dyDescent="0.35">
      <c r="A13" s="17"/>
      <c r="B13" s="16"/>
      <c r="C13" s="16"/>
      <c r="D13" s="16"/>
      <c r="E13" s="16"/>
      <c r="F13" s="16"/>
      <c r="G13" s="16"/>
      <c r="H13" s="16"/>
      <c r="I13" s="16"/>
      <c r="J13" s="16"/>
      <c r="K13" s="16"/>
      <c r="L13" s="16"/>
    </row>
    <row r="14" spans="1:12" x14ac:dyDescent="0.35">
      <c r="A14" s="17"/>
      <c r="B14" s="16"/>
      <c r="C14" s="16"/>
      <c r="D14" s="16"/>
      <c r="E14" s="16"/>
      <c r="F14" s="16"/>
      <c r="G14" s="16"/>
      <c r="H14" s="16"/>
      <c r="I14" s="16"/>
      <c r="J14" s="16"/>
      <c r="K14" s="16"/>
      <c r="L14" s="16"/>
    </row>
    <row r="15" spans="1:12" x14ac:dyDescent="0.35">
      <c r="A15" s="17"/>
      <c r="B15" s="16"/>
      <c r="C15" s="16"/>
      <c r="D15" s="16"/>
      <c r="E15" s="16"/>
      <c r="F15" s="16"/>
      <c r="G15" s="16"/>
      <c r="H15" s="16"/>
      <c r="I15" s="16"/>
      <c r="J15" s="16"/>
      <c r="K15" s="16"/>
      <c r="L15" s="16"/>
    </row>
    <row r="16" spans="1:12" x14ac:dyDescent="0.35">
      <c r="A16" s="17"/>
      <c r="B16" s="16"/>
      <c r="C16" s="16"/>
      <c r="D16" s="16"/>
      <c r="E16" s="16"/>
      <c r="F16" s="16"/>
      <c r="G16" s="16"/>
      <c r="H16" s="16"/>
      <c r="I16" s="16"/>
      <c r="J16" s="16"/>
      <c r="K16" s="16"/>
      <c r="L16" s="16"/>
    </row>
    <row r="17" spans="1:12" x14ac:dyDescent="0.35">
      <c r="A17" s="17"/>
      <c r="B17" s="16"/>
      <c r="C17" s="16"/>
      <c r="D17" s="16"/>
      <c r="E17" s="16"/>
      <c r="F17" s="16"/>
      <c r="G17" s="16"/>
      <c r="H17" s="16"/>
      <c r="I17" s="16"/>
      <c r="J17" s="16"/>
      <c r="K17" s="16"/>
      <c r="L17" s="16"/>
    </row>
    <row r="18" spans="1:12" x14ac:dyDescent="0.35">
      <c r="A18" s="17"/>
      <c r="B18" s="16"/>
      <c r="C18" s="16"/>
      <c r="D18" s="16"/>
      <c r="E18" s="16"/>
      <c r="F18" s="16"/>
      <c r="G18" s="16"/>
      <c r="H18" s="16"/>
      <c r="I18" s="16"/>
      <c r="J18" s="16"/>
      <c r="K18" s="16"/>
      <c r="L18" s="16"/>
    </row>
    <row r="19" spans="1:12" x14ac:dyDescent="0.35">
      <c r="A19" s="17"/>
      <c r="B19" s="16"/>
      <c r="C19" s="16"/>
      <c r="D19" s="16"/>
      <c r="E19" s="16"/>
      <c r="F19" s="16"/>
      <c r="G19" s="16"/>
      <c r="H19" s="16"/>
      <c r="I19" s="16"/>
      <c r="J19" s="16"/>
      <c r="K19" s="16"/>
      <c r="L19" s="16"/>
    </row>
    <row r="20" spans="1:12" x14ac:dyDescent="0.35">
      <c r="A20" s="17"/>
      <c r="B20" s="16"/>
      <c r="C20" s="16"/>
      <c r="D20" s="16"/>
      <c r="E20" s="16"/>
      <c r="F20" s="16"/>
      <c r="G20" s="16"/>
      <c r="H20" s="16"/>
      <c r="I20" s="16"/>
      <c r="J20" s="16"/>
      <c r="K20" s="16"/>
      <c r="L20" s="16"/>
    </row>
    <row r="21" spans="1:12" x14ac:dyDescent="0.35">
      <c r="A21" s="17"/>
      <c r="B21" s="16"/>
      <c r="C21" s="16"/>
      <c r="D21" s="16"/>
      <c r="E21" s="16"/>
      <c r="F21" s="16"/>
      <c r="G21" s="16"/>
      <c r="H21" s="16"/>
      <c r="I21" s="16"/>
      <c r="J21" s="16"/>
      <c r="K21" s="16"/>
      <c r="L21" s="16"/>
    </row>
    <row r="22" spans="1:12" x14ac:dyDescent="0.35">
      <c r="A22" s="17"/>
      <c r="B22" s="16"/>
      <c r="C22" s="16"/>
      <c r="D22" s="16"/>
      <c r="E22" s="16"/>
      <c r="F22" s="16"/>
      <c r="G22" s="16"/>
      <c r="H22" s="16"/>
      <c r="I22" s="16"/>
      <c r="J22" s="16"/>
      <c r="K22" s="16"/>
      <c r="L22" s="16"/>
    </row>
    <row r="23" spans="1:12" x14ac:dyDescent="0.35">
      <c r="A23" s="17"/>
      <c r="B23" s="16"/>
      <c r="C23" s="16"/>
      <c r="D23" s="16"/>
      <c r="E23" s="16"/>
      <c r="F23" s="16"/>
      <c r="G23" s="16"/>
      <c r="H23" s="16"/>
      <c r="I23" s="16"/>
      <c r="J23" s="16"/>
      <c r="K23" s="16"/>
      <c r="L23" s="16"/>
    </row>
    <row r="24" spans="1:12" x14ac:dyDescent="0.35">
      <c r="A24" s="17"/>
      <c r="B24" s="16"/>
      <c r="C24" s="16"/>
      <c r="D24" s="16"/>
      <c r="E24" s="16"/>
      <c r="F24" s="16"/>
      <c r="G24" s="16"/>
      <c r="H24" s="16"/>
      <c r="I24" s="16"/>
      <c r="J24" s="16"/>
      <c r="K24" s="16"/>
      <c r="L24" s="16"/>
    </row>
    <row r="25" spans="1:12" x14ac:dyDescent="0.35">
      <c r="A25" s="17"/>
      <c r="B25" s="16"/>
      <c r="C25" s="16"/>
      <c r="D25" s="16"/>
      <c r="E25" s="16"/>
      <c r="F25" s="16"/>
      <c r="G25" s="16"/>
      <c r="H25" s="16"/>
      <c r="I25" s="16"/>
      <c r="J25" s="16"/>
      <c r="K25" s="16"/>
      <c r="L25" s="16"/>
    </row>
    <row r="26" spans="1:12" x14ac:dyDescent="0.35">
      <c r="A26" s="17"/>
      <c r="B26" s="16"/>
      <c r="C26" s="16"/>
      <c r="D26" s="16"/>
      <c r="E26" s="16"/>
      <c r="F26" s="16"/>
      <c r="G26" s="16"/>
      <c r="H26" s="16"/>
      <c r="I26" s="16"/>
      <c r="J26" s="16"/>
      <c r="K26" s="16"/>
      <c r="L26" s="16"/>
    </row>
    <row r="27" spans="1:12" x14ac:dyDescent="0.35">
      <c r="A27" s="17"/>
      <c r="B27" s="16"/>
      <c r="C27" s="16"/>
      <c r="D27" s="16"/>
      <c r="E27" s="16"/>
      <c r="F27" s="16"/>
      <c r="G27" s="16"/>
      <c r="H27" s="16"/>
      <c r="I27" s="16"/>
      <c r="J27" s="16"/>
      <c r="K27" s="16"/>
      <c r="L27" s="16"/>
    </row>
    <row r="28" spans="1:12" x14ac:dyDescent="0.35">
      <c r="A28" s="17"/>
      <c r="B28" s="16"/>
      <c r="C28" s="16"/>
      <c r="D28" s="16"/>
      <c r="E28" s="16"/>
      <c r="F28" s="16"/>
      <c r="G28" s="16"/>
      <c r="H28" s="16"/>
      <c r="I28" s="16"/>
      <c r="J28" s="16"/>
      <c r="K28" s="16"/>
      <c r="L28" s="16"/>
    </row>
    <row r="29" spans="1:12" x14ac:dyDescent="0.35">
      <c r="A29" s="17"/>
      <c r="B29" s="16"/>
      <c r="C29" s="16"/>
      <c r="D29" s="16"/>
      <c r="E29" s="16"/>
      <c r="F29" s="16"/>
      <c r="G29" s="16"/>
      <c r="H29" s="16"/>
      <c r="I29" s="16"/>
      <c r="J29" s="16"/>
      <c r="K29" s="16"/>
      <c r="L29" s="16"/>
    </row>
    <row r="30" spans="1:12" x14ac:dyDescent="0.35">
      <c r="A30" s="17"/>
      <c r="B30" s="16"/>
      <c r="C30" s="16"/>
      <c r="D30" s="16"/>
      <c r="E30" s="16"/>
      <c r="F30" s="16"/>
      <c r="G30" s="16"/>
      <c r="H30" s="16"/>
      <c r="I30" s="16"/>
      <c r="J30" s="16"/>
      <c r="K30" s="16"/>
      <c r="L30" s="16"/>
    </row>
    <row r="31" spans="1:12" x14ac:dyDescent="0.35">
      <c r="A31" s="17"/>
      <c r="B31" s="16"/>
      <c r="C31" s="16"/>
      <c r="D31" s="16"/>
      <c r="E31" s="16"/>
      <c r="F31" s="16"/>
      <c r="G31" s="16"/>
      <c r="H31" s="16"/>
      <c r="I31" s="16"/>
      <c r="J31" s="16"/>
      <c r="K31" s="16"/>
      <c r="L31" s="16"/>
    </row>
    <row r="32" spans="1:12" x14ac:dyDescent="0.35">
      <c r="A32" s="17"/>
      <c r="B32" s="16"/>
      <c r="C32" s="16"/>
      <c r="D32" s="16"/>
      <c r="E32" s="16"/>
      <c r="F32" s="16"/>
      <c r="G32" s="16"/>
      <c r="H32" s="16"/>
      <c r="I32" s="16"/>
      <c r="J32" s="16"/>
      <c r="K32" s="16"/>
      <c r="L32" s="16"/>
    </row>
    <row r="33" spans="1:12" x14ac:dyDescent="0.35">
      <c r="A33" s="17"/>
      <c r="B33" s="16"/>
      <c r="C33" s="16"/>
      <c r="D33" s="16"/>
      <c r="E33" s="16"/>
      <c r="F33" s="16"/>
      <c r="G33" s="16"/>
      <c r="H33" s="16"/>
      <c r="I33" s="16"/>
      <c r="J33" s="16"/>
      <c r="K33" s="16"/>
      <c r="L33" s="16"/>
    </row>
    <row r="34" spans="1:12" x14ac:dyDescent="0.35">
      <c r="A34" s="17"/>
      <c r="B34" s="16"/>
      <c r="C34" s="16"/>
      <c r="D34" s="16"/>
      <c r="E34" s="16"/>
      <c r="F34" s="16"/>
      <c r="G34" s="16"/>
      <c r="H34" s="16"/>
      <c r="I34" s="16"/>
      <c r="J34" s="16"/>
      <c r="K34" s="16"/>
      <c r="L34" s="16"/>
    </row>
    <row r="35" spans="1:12" x14ac:dyDescent="0.35">
      <c r="A35" s="17"/>
      <c r="B35" s="16"/>
      <c r="C35" s="16"/>
      <c r="D35" s="16"/>
      <c r="E35" s="16"/>
      <c r="F35" s="16"/>
      <c r="G35" s="16"/>
      <c r="H35" s="16"/>
      <c r="I35" s="16"/>
      <c r="J35" s="16"/>
      <c r="K35" s="16"/>
      <c r="L35" s="16"/>
    </row>
    <row r="36" spans="1:12" x14ac:dyDescent="0.35">
      <c r="A36" s="17"/>
      <c r="B36" s="16"/>
      <c r="C36" s="16"/>
      <c r="D36" s="16"/>
      <c r="E36" s="16"/>
      <c r="F36" s="16"/>
      <c r="G36" s="16"/>
      <c r="H36" s="16"/>
      <c r="I36" s="16"/>
      <c r="J36" s="16"/>
      <c r="K36" s="16"/>
      <c r="L36" s="16"/>
    </row>
  </sheetData>
  <sheetProtection password="FF58" sheet="1" objects="1" scenarios="1" selectLockedCells="1"/>
  <phoneticPr fontId="10"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75" zoomScaleNormal="75" workbookViewId="0">
      <selection activeCell="Q21" sqref="Q21"/>
    </sheetView>
  </sheetViews>
  <sheetFormatPr defaultColWidth="8.796875" defaultRowHeight="12.75" x14ac:dyDescent="0.35"/>
  <sheetData/>
  <pageMargins left="0.7" right="0.7" top="0.75" bottom="0.75" header="0.3" footer="0.3"/>
  <pageSetup orientation="portrait" horizontalDpi="0" verticalDpi="0"/>
  <drawing r:id="rId1"/>
  <legacyDrawing r:id="rId2"/>
  <oleObjects>
    <mc:AlternateContent xmlns:mc="http://schemas.openxmlformats.org/markup-compatibility/2006">
      <mc:Choice Requires="x14">
        <oleObject progId="Word.Document.8" shapeId="9217" r:id="rId3">
          <objectPr defaultSize="0" r:id="rId4">
            <anchor moveWithCells="1">
              <from>
                <xdr:col>0</xdr:col>
                <xdr:colOff>61913</xdr:colOff>
                <xdr:row>0</xdr:row>
                <xdr:rowOff>52388</xdr:rowOff>
              </from>
              <to>
                <xdr:col>11</xdr:col>
                <xdr:colOff>419100</xdr:colOff>
                <xdr:row>46</xdr:row>
                <xdr:rowOff>0</xdr:rowOff>
              </to>
            </anchor>
          </objectPr>
        </oleObject>
      </mc:Choice>
      <mc:Fallback>
        <oleObject progId="Word.Document.8" shapeId="9217" r:id="rId3"/>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U46"/>
  <sheetViews>
    <sheetView showGridLines="0" topLeftCell="A10" zoomScale="85" zoomScaleNormal="85" workbookViewId="0">
      <selection activeCell="E42" sqref="E42"/>
    </sheetView>
  </sheetViews>
  <sheetFormatPr defaultColWidth="8.796875" defaultRowHeight="12.75" x14ac:dyDescent="0.35"/>
  <cols>
    <col min="1" max="1" width="0.46484375" customWidth="1"/>
    <col min="2" max="2" width="16.796875" customWidth="1"/>
    <col min="3" max="3" width="10.33203125" customWidth="1"/>
    <col min="4" max="4" width="12.1328125" customWidth="1"/>
    <col min="5" max="5" width="10.6640625" customWidth="1"/>
    <col min="6" max="6" width="12.1328125" customWidth="1"/>
    <col min="7" max="7" width="1.46484375" customWidth="1"/>
    <col min="8" max="8" width="9.796875" customWidth="1"/>
    <col min="9" max="9" width="11.1328125" customWidth="1"/>
    <col min="10" max="10" width="3.46484375" customWidth="1"/>
    <col min="11" max="11" width="18.1328125" customWidth="1"/>
    <col min="12" max="12" width="13.1328125" customWidth="1"/>
    <col min="13" max="13" width="13" customWidth="1"/>
    <col min="14" max="14" width="1.46484375" customWidth="1"/>
    <col min="15" max="15" width="1" customWidth="1"/>
    <col min="16" max="16" width="16" customWidth="1"/>
    <col min="17" max="17" width="7.796875" customWidth="1"/>
    <col min="18" max="18" width="18.46484375" customWidth="1"/>
    <col min="19" max="19" width="18.33203125" customWidth="1"/>
    <col min="20" max="20" width="65.46484375" customWidth="1"/>
  </cols>
  <sheetData>
    <row r="1" spans="2:21" ht="6" customHeight="1" thickBot="1" x14ac:dyDescent="0.4"/>
    <row r="2" spans="2:21" ht="24.75" customHeight="1" thickBot="1" x14ac:dyDescent="0.55000000000000004">
      <c r="B2" s="318" t="s">
        <v>4</v>
      </c>
      <c r="C2" s="319"/>
      <c r="D2" s="319"/>
      <c r="E2" s="319"/>
      <c r="F2" s="319"/>
      <c r="G2" s="319"/>
      <c r="H2" s="319"/>
      <c r="I2" s="319"/>
      <c r="J2" s="319"/>
      <c r="K2" s="319"/>
      <c r="L2" s="319"/>
      <c r="M2" s="320"/>
      <c r="P2" s="263" t="s">
        <v>27</v>
      </c>
      <c r="Q2" s="264"/>
      <c r="R2" s="264"/>
      <c r="S2" s="264"/>
      <c r="T2" s="265"/>
      <c r="U2" s="24"/>
    </row>
    <row r="3" spans="2:21" ht="5.25" customHeight="1" thickBot="1" x14ac:dyDescent="0.45">
      <c r="B3" s="81"/>
      <c r="C3" s="82"/>
      <c r="D3" s="82"/>
      <c r="E3" s="82"/>
      <c r="F3" s="82"/>
      <c r="G3" s="82"/>
      <c r="H3" s="82"/>
      <c r="I3" s="82"/>
      <c r="J3" s="82"/>
      <c r="K3" s="82"/>
      <c r="L3" s="82"/>
      <c r="M3" s="83"/>
      <c r="P3" s="78"/>
      <c r="Q3" s="79"/>
      <c r="R3" s="79"/>
      <c r="S3" s="79"/>
      <c r="T3" s="80"/>
      <c r="U3" s="6"/>
    </row>
    <row r="4" spans="2:21" ht="15" customHeight="1" thickBot="1" x14ac:dyDescent="0.45">
      <c r="B4" s="260" t="s">
        <v>92</v>
      </c>
      <c r="C4" s="261"/>
      <c r="D4" s="262"/>
      <c r="E4" s="94" t="s">
        <v>111</v>
      </c>
      <c r="F4" s="233"/>
      <c r="G4" s="179"/>
      <c r="H4" s="180"/>
      <c r="I4" s="180"/>
      <c r="J4" s="180"/>
      <c r="K4" s="181"/>
      <c r="L4" s="181"/>
      <c r="M4" s="182"/>
      <c r="P4" s="266" t="s">
        <v>10</v>
      </c>
      <c r="Q4" s="267"/>
      <c r="R4" s="267"/>
      <c r="S4" s="267"/>
      <c r="T4" s="268"/>
      <c r="U4" s="6"/>
    </row>
    <row r="5" spans="2:21" ht="15" customHeight="1" thickBot="1" x14ac:dyDescent="0.45">
      <c r="B5" s="183" t="s">
        <v>59</v>
      </c>
      <c r="C5" s="337"/>
      <c r="D5" s="338"/>
      <c r="E5" s="184"/>
      <c r="F5" s="185"/>
      <c r="G5" s="185"/>
      <c r="H5" s="185"/>
      <c r="I5" s="186"/>
      <c r="J5" s="89"/>
      <c r="K5" s="260" t="s">
        <v>94</v>
      </c>
      <c r="L5" s="261"/>
      <c r="M5" s="262"/>
      <c r="P5" s="269" t="s">
        <v>39</v>
      </c>
      <c r="Q5" s="270"/>
      <c r="R5" s="270"/>
      <c r="S5" s="270"/>
      <c r="T5" s="271"/>
      <c r="U5" s="6"/>
    </row>
    <row r="6" spans="2:21" ht="12.75" customHeight="1" x14ac:dyDescent="0.4">
      <c r="B6" s="288" t="s">
        <v>57</v>
      </c>
      <c r="C6" s="330"/>
      <c r="D6" s="32"/>
      <c r="E6" s="339" t="s">
        <v>15</v>
      </c>
      <c r="F6" s="340"/>
      <c r="G6" s="340"/>
      <c r="H6" s="341"/>
      <c r="I6" s="300" t="s">
        <v>13</v>
      </c>
      <c r="J6" s="89"/>
      <c r="K6" s="187" t="s">
        <v>93</v>
      </c>
      <c r="L6" s="188"/>
      <c r="M6" s="33"/>
      <c r="P6" s="272" t="s">
        <v>25</v>
      </c>
      <c r="Q6" s="273"/>
      <c r="R6" s="273"/>
      <c r="S6" s="273"/>
      <c r="T6" s="274"/>
      <c r="U6" s="28"/>
    </row>
    <row r="7" spans="2:21" ht="13.5" customHeight="1" thickBot="1" x14ac:dyDescent="0.45">
      <c r="B7" s="288" t="s">
        <v>58</v>
      </c>
      <c r="C7" s="302"/>
      <c r="D7" s="34"/>
      <c r="E7" s="342"/>
      <c r="F7" s="343"/>
      <c r="G7" s="343"/>
      <c r="H7" s="344"/>
      <c r="I7" s="301"/>
      <c r="J7" s="89"/>
      <c r="K7" s="189" t="s">
        <v>96</v>
      </c>
      <c r="L7" s="190"/>
      <c r="M7" s="110">
        <f>D13</f>
        <v>0</v>
      </c>
      <c r="P7" s="20" t="s">
        <v>26</v>
      </c>
      <c r="Q7" s="21"/>
      <c r="R7" s="21"/>
      <c r="S7" s="21"/>
      <c r="T7" s="22"/>
      <c r="U7" s="28"/>
    </row>
    <row r="8" spans="2:21" ht="13.15" thickBot="1" x14ac:dyDescent="0.4">
      <c r="B8" s="288" t="s">
        <v>81</v>
      </c>
      <c r="C8" s="302"/>
      <c r="D8" s="191" t="e">
        <f>D7/D6</f>
        <v>#DIV/0!</v>
      </c>
      <c r="E8" s="345" t="s">
        <v>11</v>
      </c>
      <c r="F8" s="346"/>
      <c r="G8" s="306">
        <v>0</v>
      </c>
      <c r="H8" s="307"/>
      <c r="I8" s="65" t="e">
        <f>G8/G10</f>
        <v>#DIV/0!</v>
      </c>
      <c r="J8" s="89"/>
      <c r="K8" s="136" t="s">
        <v>95</v>
      </c>
      <c r="L8" s="139"/>
      <c r="M8" s="249">
        <f>M6-M7</f>
        <v>0</v>
      </c>
    </row>
    <row r="9" spans="2:21" ht="13.15" thickBot="1" x14ac:dyDescent="0.4">
      <c r="B9" s="288" t="s">
        <v>62</v>
      </c>
      <c r="C9" s="302"/>
      <c r="D9" s="35"/>
      <c r="E9" s="316" t="s">
        <v>12</v>
      </c>
      <c r="F9" s="317"/>
      <c r="G9" s="353">
        <v>0</v>
      </c>
      <c r="H9" s="354"/>
      <c r="I9" s="66" t="e">
        <f>G9/G10</f>
        <v>#DIV/0!</v>
      </c>
      <c r="J9" s="193"/>
      <c r="K9" s="194"/>
      <c r="L9" s="195"/>
      <c r="M9" s="90"/>
    </row>
    <row r="10" spans="2:21" ht="13.15" thickBot="1" x14ac:dyDescent="0.4">
      <c r="B10" s="298" t="s">
        <v>68</v>
      </c>
      <c r="C10" s="299"/>
      <c r="D10" s="196" t="e">
        <f>D7/D9</f>
        <v>#DIV/0!</v>
      </c>
      <c r="E10" s="331" t="s">
        <v>14</v>
      </c>
      <c r="F10" s="332"/>
      <c r="G10" s="333">
        <v>0</v>
      </c>
      <c r="H10" s="334"/>
      <c r="I10" s="197" t="s">
        <v>16</v>
      </c>
      <c r="J10" s="89"/>
      <c r="K10" s="89"/>
      <c r="L10" s="89"/>
      <c r="M10" s="90"/>
      <c r="P10" s="275" t="s">
        <v>32</v>
      </c>
      <c r="Q10" s="276"/>
      <c r="R10" s="276"/>
      <c r="S10" s="276"/>
      <c r="T10" s="277"/>
    </row>
    <row r="11" spans="2:21" ht="5.25" customHeight="1" thickBot="1" x14ac:dyDescent="0.4">
      <c r="B11" s="198"/>
      <c r="C11" s="199"/>
      <c r="D11" s="89"/>
      <c r="E11" s="88"/>
      <c r="F11" s="89"/>
      <c r="G11" s="89"/>
      <c r="H11" s="89"/>
      <c r="I11" s="89"/>
      <c r="J11" s="89"/>
      <c r="K11" s="89"/>
      <c r="L11" s="89"/>
      <c r="M11" s="90"/>
      <c r="P11" s="278"/>
      <c r="Q11" s="279"/>
      <c r="R11" s="279"/>
      <c r="S11" s="279"/>
      <c r="T11" s="280"/>
    </row>
    <row r="12" spans="2:21" ht="13.9" thickBot="1" x14ac:dyDescent="0.4">
      <c r="B12" s="91" t="s">
        <v>64</v>
      </c>
      <c r="C12" s="92"/>
      <c r="D12" s="95" t="s">
        <v>21</v>
      </c>
      <c r="E12" s="94" t="s">
        <v>61</v>
      </c>
      <c r="F12" s="95" t="s">
        <v>97</v>
      </c>
      <c r="G12" s="261" t="s">
        <v>61</v>
      </c>
      <c r="H12" s="262"/>
      <c r="I12" s="94" t="s">
        <v>104</v>
      </c>
      <c r="J12" s="97"/>
      <c r="K12" s="260" t="s">
        <v>101</v>
      </c>
      <c r="L12" s="261"/>
      <c r="M12" s="262"/>
      <c r="P12" s="293" t="s">
        <v>107</v>
      </c>
      <c r="Q12" s="295"/>
      <c r="R12" s="29" t="s">
        <v>29</v>
      </c>
      <c r="S12" s="30" t="s">
        <v>108</v>
      </c>
      <c r="T12" s="31" t="s">
        <v>28</v>
      </c>
    </row>
    <row r="13" spans="2:21" ht="13.15" thickBot="1" x14ac:dyDescent="0.4">
      <c r="B13" s="364" t="s">
        <v>105</v>
      </c>
      <c r="C13" s="368"/>
      <c r="D13" s="37"/>
      <c r="E13" s="130" t="e">
        <f>D13/D6</f>
        <v>#DIV/0!</v>
      </c>
      <c r="F13" s="38"/>
      <c r="G13" s="369" t="e">
        <f>F13/D6</f>
        <v>#DIV/0!</v>
      </c>
      <c r="H13" s="370"/>
      <c r="I13" s="200" t="e">
        <f>D13/D13</f>
        <v>#DIV/0!</v>
      </c>
      <c r="J13" s="100"/>
      <c r="K13" s="324" t="s">
        <v>58</v>
      </c>
      <c r="L13" s="325"/>
      <c r="M13" s="103">
        <f>D7</f>
        <v>0</v>
      </c>
      <c r="P13" s="377" t="s">
        <v>45</v>
      </c>
      <c r="Q13" s="378"/>
      <c r="R13" s="11" t="e">
        <f t="shared" ref="R13:R19" si="0">E22</f>
        <v>#DIV/0!</v>
      </c>
      <c r="S13" s="3" t="e">
        <f t="shared" ref="S13:S19" si="1">G22</f>
        <v>#DIV/0!</v>
      </c>
      <c r="T13" s="23" t="s">
        <v>20</v>
      </c>
    </row>
    <row r="14" spans="2:21" ht="13.15" thickBot="1" x14ac:dyDescent="0.4">
      <c r="B14" s="113" t="s">
        <v>3</v>
      </c>
      <c r="C14" s="245"/>
      <c r="D14" s="246">
        <f>C14*D13</f>
        <v>0</v>
      </c>
      <c r="E14" s="105" t="e">
        <f>D14/D6</f>
        <v>#DIV/0!</v>
      </c>
      <c r="F14" s="39"/>
      <c r="G14" s="359" t="e">
        <f>F14/D6</f>
        <v>#DIV/0!</v>
      </c>
      <c r="H14" s="360"/>
      <c r="I14" s="202" t="e">
        <f>D14/D13</f>
        <v>#DIV/0!</v>
      </c>
      <c r="J14" s="100"/>
      <c r="K14" s="113" t="s">
        <v>73</v>
      </c>
      <c r="L14" s="201"/>
      <c r="M14" s="40"/>
      <c r="P14" s="373" t="s">
        <v>46</v>
      </c>
      <c r="Q14" s="374"/>
      <c r="R14" s="12" t="e">
        <f t="shared" si="0"/>
        <v>#DIV/0!</v>
      </c>
      <c r="S14" s="8" t="e">
        <f t="shared" si="1"/>
        <v>#DIV/0!</v>
      </c>
      <c r="T14" s="4" t="s">
        <v>84</v>
      </c>
    </row>
    <row r="15" spans="2:21" ht="13.15" thickBot="1" x14ac:dyDescent="0.4">
      <c r="B15" s="296" t="s">
        <v>112</v>
      </c>
      <c r="C15" s="297"/>
      <c r="D15" s="41"/>
      <c r="E15" s="105" t="e">
        <f>D15/D6</f>
        <v>#DIV/0!</v>
      </c>
      <c r="F15" s="42"/>
      <c r="G15" s="359" t="e">
        <f>F15/D6</f>
        <v>#DIV/0!</v>
      </c>
      <c r="H15" s="360"/>
      <c r="I15" s="202" t="e">
        <f>D15/D13</f>
        <v>#DIV/0!</v>
      </c>
      <c r="J15" s="100"/>
      <c r="K15" s="335" t="s">
        <v>60</v>
      </c>
      <c r="L15" s="336"/>
      <c r="M15" s="134">
        <f>M13*M14</f>
        <v>0</v>
      </c>
      <c r="P15" s="373" t="s">
        <v>47</v>
      </c>
      <c r="Q15" s="374"/>
      <c r="R15" s="12" t="e">
        <f t="shared" si="0"/>
        <v>#DIV/0!</v>
      </c>
      <c r="S15" s="8" t="e">
        <f t="shared" si="1"/>
        <v>#DIV/0!</v>
      </c>
      <c r="T15" s="5" t="s">
        <v>86</v>
      </c>
    </row>
    <row r="16" spans="2:21" ht="13.15" thickTop="1" x14ac:dyDescent="0.35">
      <c r="B16" s="383" t="s">
        <v>82</v>
      </c>
      <c r="C16" s="384"/>
      <c r="D16" s="243">
        <f>D13-D14-D15</f>
        <v>0</v>
      </c>
      <c r="E16" s="232" t="e">
        <f>D16/D6</f>
        <v>#DIV/0!</v>
      </c>
      <c r="F16" s="243">
        <f>F13-F14-F15</f>
        <v>0</v>
      </c>
      <c r="G16" s="361" t="e">
        <f>F16/D6</f>
        <v>#DIV/0!</v>
      </c>
      <c r="H16" s="362"/>
      <c r="I16" s="202" t="e">
        <f>D16/D13</f>
        <v>#DIV/0!</v>
      </c>
      <c r="J16" s="100"/>
      <c r="K16" s="303" t="s">
        <v>74</v>
      </c>
      <c r="L16" s="323"/>
      <c r="M16" s="134">
        <f>M13-M15</f>
        <v>0</v>
      </c>
      <c r="P16" s="373" t="s">
        <v>48</v>
      </c>
      <c r="Q16" s="374"/>
      <c r="R16" s="12" t="e">
        <f t="shared" si="0"/>
        <v>#DIV/0!</v>
      </c>
      <c r="S16" s="8" t="e">
        <f t="shared" si="1"/>
        <v>#DIV/0!</v>
      </c>
      <c r="T16" s="4" t="s">
        <v>85</v>
      </c>
    </row>
    <row r="17" spans="2:20" x14ac:dyDescent="0.35">
      <c r="B17" s="206" t="s">
        <v>44</v>
      </c>
      <c r="C17" s="207"/>
      <c r="D17" s="36"/>
      <c r="E17" s="105" t="e">
        <f>D17/D6</f>
        <v>#DIV/0!</v>
      </c>
      <c r="F17" s="39"/>
      <c r="G17" s="359" t="e">
        <f>F17/D6</f>
        <v>#DIV/0!</v>
      </c>
      <c r="H17" s="360"/>
      <c r="I17" s="202" t="e">
        <f>D17/D13</f>
        <v>#DIV/0!</v>
      </c>
      <c r="J17" s="100"/>
      <c r="K17" s="303" t="s">
        <v>100</v>
      </c>
      <c r="L17" s="323"/>
      <c r="M17" s="43"/>
      <c r="P17" s="373" t="s">
        <v>72</v>
      </c>
      <c r="Q17" s="374"/>
      <c r="R17" s="12" t="e">
        <f t="shared" si="0"/>
        <v>#DIV/0!</v>
      </c>
      <c r="S17" s="8" t="e">
        <f t="shared" si="1"/>
        <v>#DIV/0!</v>
      </c>
      <c r="T17" s="4" t="s">
        <v>87</v>
      </c>
    </row>
    <row r="18" spans="2:20" ht="13.15" thickBot="1" x14ac:dyDescent="0.4">
      <c r="B18" s="296" t="s">
        <v>43</v>
      </c>
      <c r="C18" s="305"/>
      <c r="D18" s="41"/>
      <c r="E18" s="109" t="e">
        <f>D18/D6</f>
        <v>#DIV/0!</v>
      </c>
      <c r="F18" s="42"/>
      <c r="G18" s="355" t="e">
        <f>F18/D6</f>
        <v>#DIV/0!</v>
      </c>
      <c r="H18" s="356"/>
      <c r="I18" s="203" t="e">
        <f>D18/D13</f>
        <v>#DIV/0!</v>
      </c>
      <c r="J18" s="100"/>
      <c r="K18" s="321" t="s">
        <v>30</v>
      </c>
      <c r="L18" s="322"/>
      <c r="M18" s="44">
        <v>30</v>
      </c>
      <c r="P18" s="373" t="s">
        <v>49</v>
      </c>
      <c r="Q18" s="374"/>
      <c r="R18" s="12" t="e">
        <f t="shared" si="0"/>
        <v>#DIV/0!</v>
      </c>
      <c r="S18" s="8" t="e">
        <f t="shared" si="1"/>
        <v>#DIV/0!</v>
      </c>
      <c r="T18" s="4" t="s">
        <v>88</v>
      </c>
    </row>
    <row r="19" spans="2:20" ht="14.25" customHeight="1" thickTop="1" thickBot="1" x14ac:dyDescent="0.4">
      <c r="B19" s="144" t="s">
        <v>63</v>
      </c>
      <c r="C19" s="176"/>
      <c r="D19" s="244">
        <f>D16+D17+D18</f>
        <v>0</v>
      </c>
      <c r="E19" s="119" t="e">
        <f>D19/D6</f>
        <v>#DIV/0!</v>
      </c>
      <c r="F19" s="244">
        <f>F16+F17+F18</f>
        <v>0</v>
      </c>
      <c r="G19" s="314" t="e">
        <f>F19/D6</f>
        <v>#DIV/0!</v>
      </c>
      <c r="H19" s="315"/>
      <c r="I19" s="208" t="e">
        <f>D19/D13</f>
        <v>#DIV/0!</v>
      </c>
      <c r="J19" s="100"/>
      <c r="K19" s="121" t="s">
        <v>71</v>
      </c>
      <c r="L19" s="122"/>
      <c r="M19" s="123">
        <f>PMT((M17/12),(12*M18),-M16)*12</f>
        <v>0</v>
      </c>
      <c r="P19" s="385" t="s">
        <v>50</v>
      </c>
      <c r="Q19" s="386"/>
      <c r="R19" s="379" t="e">
        <f t="shared" si="0"/>
        <v>#DIV/0!</v>
      </c>
      <c r="S19" s="381" t="e">
        <f t="shared" si="1"/>
        <v>#DIV/0!</v>
      </c>
      <c r="T19" s="371" t="s">
        <v>89</v>
      </c>
    </row>
    <row r="20" spans="2:20" ht="5.25" customHeight="1" thickBot="1" x14ac:dyDescent="0.4">
      <c r="B20" s="209"/>
      <c r="C20" s="89"/>
      <c r="D20" s="210"/>
      <c r="E20" s="126"/>
      <c r="F20" s="127"/>
      <c r="G20" s="329"/>
      <c r="H20" s="329"/>
      <c r="I20" s="89"/>
      <c r="J20" s="89"/>
      <c r="K20" s="89"/>
      <c r="L20" s="89"/>
      <c r="M20" s="90"/>
      <c r="P20" s="387"/>
      <c r="Q20" s="388"/>
      <c r="R20" s="380"/>
      <c r="S20" s="382"/>
      <c r="T20" s="372"/>
    </row>
    <row r="21" spans="2:20" ht="14.25" thickBot="1" x14ac:dyDescent="0.45">
      <c r="B21" s="128" t="s">
        <v>65</v>
      </c>
      <c r="C21" s="129"/>
      <c r="D21" s="95" t="s">
        <v>21</v>
      </c>
      <c r="E21" s="94" t="s">
        <v>61</v>
      </c>
      <c r="F21" s="95" t="s">
        <v>97</v>
      </c>
      <c r="G21" s="261" t="s">
        <v>61</v>
      </c>
      <c r="H21" s="262"/>
      <c r="I21" s="94" t="s">
        <v>103</v>
      </c>
      <c r="J21" s="97"/>
      <c r="K21" s="260" t="s">
        <v>102</v>
      </c>
      <c r="L21" s="261"/>
      <c r="M21" s="262"/>
      <c r="N21" s="1"/>
      <c r="O21" s="1"/>
      <c r="P21" s="373" t="s">
        <v>51</v>
      </c>
      <c r="Q21" s="374"/>
      <c r="R21" s="13" t="e">
        <f>E29</f>
        <v>#DIV/0!</v>
      </c>
      <c r="S21" s="14" t="e">
        <f>G29</f>
        <v>#DIV/0!</v>
      </c>
      <c r="T21" s="4" t="s">
        <v>90</v>
      </c>
    </row>
    <row r="22" spans="2:20" ht="13.15" thickBot="1" x14ac:dyDescent="0.4">
      <c r="B22" s="364" t="s">
        <v>45</v>
      </c>
      <c r="C22" s="365"/>
      <c r="D22" s="37"/>
      <c r="E22" s="130" t="e">
        <f>D22/D6</f>
        <v>#DIV/0!</v>
      </c>
      <c r="F22" s="38"/>
      <c r="G22" s="389" t="e">
        <f>F22/D6</f>
        <v>#DIV/0!</v>
      </c>
      <c r="H22" s="390"/>
      <c r="I22" s="200" t="e">
        <f>D22/D13</f>
        <v>#DIV/0!</v>
      </c>
      <c r="J22" s="131"/>
      <c r="K22" s="211" t="s">
        <v>17</v>
      </c>
      <c r="L22" s="247">
        <v>0.03</v>
      </c>
      <c r="M22" s="103">
        <f>L22*M13</f>
        <v>0</v>
      </c>
      <c r="P22" s="375" t="s">
        <v>52</v>
      </c>
      <c r="Q22" s="376"/>
      <c r="R22" s="237" t="e">
        <f>E30</f>
        <v>#DIV/0!</v>
      </c>
      <c r="S22" s="238" t="e">
        <f>G30</f>
        <v>#DIV/0!</v>
      </c>
      <c r="T22" s="239" t="s">
        <v>91</v>
      </c>
    </row>
    <row r="23" spans="2:20" x14ac:dyDescent="0.35">
      <c r="B23" s="303" t="s">
        <v>46</v>
      </c>
      <c r="C23" s="304"/>
      <c r="D23" s="36"/>
      <c r="E23" s="105" t="e">
        <f>D23/D6</f>
        <v>#DIV/0!</v>
      </c>
      <c r="F23" s="39"/>
      <c r="G23" s="286" t="e">
        <f>F23/D6</f>
        <v>#DIV/0!</v>
      </c>
      <c r="H23" s="287"/>
      <c r="I23" s="202" t="e">
        <f>D23/D13</f>
        <v>#DIV/0!</v>
      </c>
      <c r="J23" s="131"/>
      <c r="K23" s="113" t="s">
        <v>75</v>
      </c>
      <c r="L23" s="212"/>
      <c r="M23" s="46">
        <v>0.01</v>
      </c>
      <c r="P23" s="292" t="s">
        <v>53</v>
      </c>
      <c r="Q23" s="292"/>
      <c r="R23" s="240">
        <f>D34</f>
        <v>0</v>
      </c>
      <c r="S23" s="241">
        <f>F34</f>
        <v>0</v>
      </c>
      <c r="T23" s="242" t="s">
        <v>8</v>
      </c>
    </row>
    <row r="24" spans="2:20" ht="13.15" thickBot="1" x14ac:dyDescent="0.4">
      <c r="B24" s="213" t="s">
        <v>47</v>
      </c>
      <c r="C24" s="207"/>
      <c r="D24" s="36"/>
      <c r="E24" s="133" t="e">
        <f>D24/D6</f>
        <v>#DIV/0!</v>
      </c>
      <c r="F24" s="39"/>
      <c r="G24" s="286" t="e">
        <f>F24/D6</f>
        <v>#DIV/0!</v>
      </c>
      <c r="H24" s="287"/>
      <c r="I24" s="202" t="e">
        <f>D24/D13</f>
        <v>#DIV/0!</v>
      </c>
      <c r="J24" s="131"/>
      <c r="K24" s="214" t="s">
        <v>76</v>
      </c>
      <c r="L24" s="172"/>
      <c r="M24" s="134">
        <f>M23*M16</f>
        <v>0</v>
      </c>
    </row>
    <row r="25" spans="2:20" ht="13.15" thickBot="1" x14ac:dyDescent="0.4">
      <c r="B25" s="303" t="s">
        <v>48</v>
      </c>
      <c r="C25" s="363"/>
      <c r="D25" s="36"/>
      <c r="E25" s="133" t="e">
        <f>D25/D6</f>
        <v>#DIV/0!</v>
      </c>
      <c r="F25" s="39"/>
      <c r="G25" s="286" t="e">
        <f>F25/D6</f>
        <v>#DIV/0!</v>
      </c>
      <c r="H25" s="287"/>
      <c r="I25" s="202" t="e">
        <f>D25/D13</f>
        <v>#DIV/0!</v>
      </c>
      <c r="J25" s="131"/>
      <c r="K25" s="215" t="s">
        <v>23</v>
      </c>
      <c r="L25" s="247">
        <v>0.03</v>
      </c>
      <c r="M25" s="62">
        <f>L25*M13</f>
        <v>0</v>
      </c>
    </row>
    <row r="26" spans="2:20" ht="13.9" thickBot="1" x14ac:dyDescent="0.4">
      <c r="B26" s="206" t="s">
        <v>80</v>
      </c>
      <c r="C26" s="247"/>
      <c r="D26" s="248">
        <f>D19*C26</f>
        <v>0</v>
      </c>
      <c r="E26" s="105" t="e">
        <f>D26/D6</f>
        <v>#DIV/0!</v>
      </c>
      <c r="F26" s="39"/>
      <c r="G26" s="286" t="e">
        <f>F26/D6</f>
        <v>#DIV/0!</v>
      </c>
      <c r="H26" s="287"/>
      <c r="I26" s="202" t="e">
        <f>D26/D13</f>
        <v>#DIV/0!</v>
      </c>
      <c r="J26" s="131"/>
      <c r="K26" s="281" t="s">
        <v>78</v>
      </c>
      <c r="L26" s="282"/>
      <c r="M26" s="47"/>
      <c r="P26" s="293" t="s">
        <v>18</v>
      </c>
      <c r="Q26" s="294"/>
      <c r="R26" s="295"/>
    </row>
    <row r="27" spans="2:20" ht="13.15" thickBot="1" x14ac:dyDescent="0.4">
      <c r="B27" s="303" t="s">
        <v>49</v>
      </c>
      <c r="C27" s="365"/>
      <c r="D27" s="36"/>
      <c r="E27" s="105" t="e">
        <f>D27/D6</f>
        <v>#DIV/0!</v>
      </c>
      <c r="F27" s="39"/>
      <c r="G27" s="286" t="e">
        <f>F27/D6</f>
        <v>#DIV/0!</v>
      </c>
      <c r="H27" s="287"/>
      <c r="I27" s="202" t="e">
        <f>D27/D13</f>
        <v>#DIV/0!</v>
      </c>
      <c r="J27" s="131"/>
      <c r="K27" s="158" t="s">
        <v>77</v>
      </c>
      <c r="L27" s="159"/>
      <c r="M27" s="216">
        <f>M22+M24+M25+M26</f>
        <v>0</v>
      </c>
      <c r="P27" s="51"/>
      <c r="Q27" s="290" t="s">
        <v>19</v>
      </c>
      <c r="R27" s="291"/>
    </row>
    <row r="28" spans="2:20" ht="13.15" thickBot="1" x14ac:dyDescent="0.4">
      <c r="B28" s="303" t="s">
        <v>50</v>
      </c>
      <c r="C28" s="304"/>
      <c r="D28" s="36"/>
      <c r="E28" s="105" t="e">
        <f>D28/D6</f>
        <v>#DIV/0!</v>
      </c>
      <c r="F28" s="39"/>
      <c r="G28" s="286" t="e">
        <f>F28/D6</f>
        <v>#DIV/0!</v>
      </c>
      <c r="H28" s="287"/>
      <c r="I28" s="202" t="e">
        <f>D28/D13</f>
        <v>#DIV/0!</v>
      </c>
      <c r="J28" s="131"/>
      <c r="K28" s="173"/>
      <c r="L28" s="174"/>
      <c r="M28" s="141"/>
      <c r="P28" s="52"/>
      <c r="Q28" s="290" t="s">
        <v>33</v>
      </c>
      <c r="R28" s="291"/>
    </row>
    <row r="29" spans="2:20" ht="13.15" thickBot="1" x14ac:dyDescent="0.4">
      <c r="B29" s="303" t="s">
        <v>51</v>
      </c>
      <c r="C29" s="304"/>
      <c r="D29" s="36"/>
      <c r="E29" s="105" t="e">
        <f>D29/D6</f>
        <v>#DIV/0!</v>
      </c>
      <c r="F29" s="39"/>
      <c r="G29" s="286" t="e">
        <f>F29/D6</f>
        <v>#DIV/0!</v>
      </c>
      <c r="H29" s="287"/>
      <c r="I29" s="202" t="e">
        <f>D29/D13</f>
        <v>#DIV/0!</v>
      </c>
      <c r="J29" s="131"/>
      <c r="K29" s="121" t="s">
        <v>79</v>
      </c>
      <c r="L29" s="122"/>
      <c r="M29" s="123">
        <f>M27+M15-M32</f>
        <v>0</v>
      </c>
      <c r="P29" s="53"/>
      <c r="Q29" s="290" t="s">
        <v>31</v>
      </c>
      <c r="R29" s="291"/>
    </row>
    <row r="30" spans="2:20" ht="13.15" thickBot="1" x14ac:dyDescent="0.4">
      <c r="B30" s="296" t="s">
        <v>52</v>
      </c>
      <c r="C30" s="305"/>
      <c r="D30" s="41"/>
      <c r="E30" s="109" t="e">
        <f>D30/D6</f>
        <v>#DIV/0!</v>
      </c>
      <c r="F30" s="42"/>
      <c r="G30" s="366" t="e">
        <f>F30/D6</f>
        <v>#DIV/0!</v>
      </c>
      <c r="H30" s="367"/>
      <c r="I30" s="203" t="e">
        <f>D30/D13</f>
        <v>#DIV/0!</v>
      </c>
      <c r="J30" s="100"/>
      <c r="K30" s="143"/>
      <c r="L30" s="143"/>
      <c r="M30" s="143"/>
      <c r="S30" s="10"/>
    </row>
    <row r="31" spans="2:20" ht="14.25" thickTop="1" thickBot="1" x14ac:dyDescent="0.4">
      <c r="B31" s="144" t="s">
        <v>54</v>
      </c>
      <c r="C31" s="145"/>
      <c r="D31" s="244">
        <f>SUM(D22:D30)</f>
        <v>0</v>
      </c>
      <c r="E31" s="146" t="e">
        <f>D31/D6</f>
        <v>#DIV/0!</v>
      </c>
      <c r="F31" s="244">
        <f>SUM(F22:F30)</f>
        <v>0</v>
      </c>
      <c r="G31" s="314" t="e">
        <f>F31/D6</f>
        <v>#DIV/0!</v>
      </c>
      <c r="H31" s="315"/>
      <c r="I31" s="208" t="e">
        <f>D31/D13</f>
        <v>#DIV/0!</v>
      </c>
      <c r="J31" s="100"/>
      <c r="K31" s="260" t="s">
        <v>110</v>
      </c>
      <c r="L31" s="261"/>
      <c r="M31" s="262"/>
      <c r="S31" s="10"/>
    </row>
    <row r="32" spans="2:20" ht="13.05" customHeight="1" x14ac:dyDescent="0.35">
      <c r="B32" s="347" t="s">
        <v>55</v>
      </c>
      <c r="C32" s="348"/>
      <c r="D32" s="351">
        <f>D19-D31</f>
        <v>0</v>
      </c>
      <c r="E32" s="217"/>
      <c r="F32" s="351">
        <f>F19-F31</f>
        <v>0</v>
      </c>
      <c r="G32" s="89"/>
      <c r="H32" s="89"/>
      <c r="I32" s="89"/>
      <c r="J32" s="89"/>
      <c r="K32" s="101" t="s">
        <v>74</v>
      </c>
      <c r="L32" s="102"/>
      <c r="M32" s="48"/>
      <c r="S32" s="10"/>
    </row>
    <row r="33" spans="2:19" ht="13.5" customHeight="1" thickBot="1" x14ac:dyDescent="0.4">
      <c r="B33" s="349"/>
      <c r="C33" s="350"/>
      <c r="D33" s="352"/>
      <c r="E33" s="89"/>
      <c r="F33" s="352"/>
      <c r="G33" s="150"/>
      <c r="H33" s="150"/>
      <c r="I33" s="150"/>
      <c r="J33" s="150"/>
      <c r="K33" s="107" t="s">
        <v>100</v>
      </c>
      <c r="L33" s="116"/>
      <c r="M33" s="43"/>
      <c r="S33" s="10"/>
    </row>
    <row r="34" spans="2:19" ht="13.15" thickBot="1" x14ac:dyDescent="0.4">
      <c r="B34" s="312" t="s">
        <v>53</v>
      </c>
      <c r="C34" s="313"/>
      <c r="D34" s="151">
        <f>D6*E34</f>
        <v>0</v>
      </c>
      <c r="E34" s="49">
        <v>300</v>
      </c>
      <c r="F34" s="151">
        <f>D6*E34</f>
        <v>0</v>
      </c>
      <c r="G34" s="150"/>
      <c r="H34" s="150"/>
      <c r="I34" s="150"/>
      <c r="J34" s="150"/>
      <c r="K34" s="288" t="s">
        <v>106</v>
      </c>
      <c r="L34" s="289"/>
      <c r="M34" s="44">
        <v>250</v>
      </c>
      <c r="S34" s="10"/>
    </row>
    <row r="35" spans="2:19" ht="13.5" customHeight="1" thickTop="1" thickBot="1" x14ac:dyDescent="0.4">
      <c r="B35" s="153" t="s">
        <v>2</v>
      </c>
      <c r="C35" s="219"/>
      <c r="D35" s="156">
        <f>D32-D34</f>
        <v>0</v>
      </c>
      <c r="E35" s="89"/>
      <c r="F35" s="156">
        <f>F32-F34</f>
        <v>0</v>
      </c>
      <c r="G35" s="150"/>
      <c r="H35" s="157"/>
      <c r="I35" s="157"/>
      <c r="J35" s="157"/>
      <c r="K35" s="121" t="s">
        <v>71</v>
      </c>
      <c r="L35" s="122"/>
      <c r="M35" s="123">
        <f>PMT((M33/12),(12*M34),-M32)*12</f>
        <v>0</v>
      </c>
      <c r="S35" s="10"/>
    </row>
    <row r="36" spans="2:19" ht="13.5" customHeight="1" thickBot="1" x14ac:dyDescent="0.4">
      <c r="B36" s="310" t="s">
        <v>83</v>
      </c>
      <c r="C36" s="311"/>
      <c r="D36" s="155">
        <f>M19</f>
        <v>0</v>
      </c>
      <c r="E36" s="89"/>
      <c r="F36" s="155">
        <f>M19</f>
        <v>0</v>
      </c>
      <c r="G36" s="162"/>
      <c r="H36" s="150"/>
      <c r="I36" s="150"/>
      <c r="J36" s="150"/>
      <c r="K36" s="143"/>
      <c r="L36" s="143"/>
      <c r="M36" s="143"/>
      <c r="S36" s="10"/>
    </row>
    <row r="37" spans="2:19" ht="15" customHeight="1" thickBot="1" x14ac:dyDescent="0.45">
      <c r="B37" s="308" t="s">
        <v>70</v>
      </c>
      <c r="C37" s="309"/>
      <c r="D37" s="220">
        <f>M35</f>
        <v>0</v>
      </c>
      <c r="E37" s="89"/>
      <c r="F37" s="220">
        <f>M35</f>
        <v>0</v>
      </c>
      <c r="G37" s="162"/>
      <c r="H37" s="257" t="s">
        <v>24</v>
      </c>
      <c r="I37" s="258"/>
      <c r="J37" s="258"/>
      <c r="K37" s="258"/>
      <c r="L37" s="258"/>
      <c r="M37" s="259"/>
      <c r="S37" s="10"/>
    </row>
    <row r="38" spans="2:19" ht="12.75" customHeight="1" x14ac:dyDescent="0.35">
      <c r="B38" s="310" t="s">
        <v>69</v>
      </c>
      <c r="C38" s="311"/>
      <c r="D38" s="155">
        <f>(D35-D36-D37)</f>
        <v>0</v>
      </c>
      <c r="E38" s="89"/>
      <c r="F38" s="155">
        <f>(F35-F36-F37)</f>
        <v>0</v>
      </c>
      <c r="G38" s="164"/>
      <c r="H38" s="326"/>
      <c r="I38" s="327"/>
      <c r="J38" s="327"/>
      <c r="K38" s="327"/>
      <c r="L38" s="327"/>
      <c r="M38" s="328"/>
    </row>
    <row r="39" spans="2:19" ht="13.8" customHeight="1" x14ac:dyDescent="0.35">
      <c r="B39" s="308" t="s">
        <v>66</v>
      </c>
      <c r="C39" s="309"/>
      <c r="D39" s="165" t="e">
        <f>D38/M29</f>
        <v>#DIV/0!</v>
      </c>
      <c r="E39" s="89"/>
      <c r="F39" s="165" t="e">
        <f>F38/M29</f>
        <v>#DIV/0!</v>
      </c>
      <c r="G39" s="162"/>
      <c r="H39" s="283"/>
      <c r="I39" s="284"/>
      <c r="J39" s="284"/>
      <c r="K39" s="284"/>
      <c r="L39" s="284"/>
      <c r="M39" s="285"/>
    </row>
    <row r="40" spans="2:19" ht="13.5" customHeight="1" x14ac:dyDescent="0.35">
      <c r="B40" s="308" t="s">
        <v>67</v>
      </c>
      <c r="C40" s="309"/>
      <c r="D40" s="221" t="e">
        <f>D35/(D36+D37)</f>
        <v>#DIV/0!</v>
      </c>
      <c r="E40" s="89"/>
      <c r="F40" s="221" t="e">
        <f>F35/(F36+F37)</f>
        <v>#DIV/0!</v>
      </c>
      <c r="G40" s="168">
        <v>1</v>
      </c>
      <c r="H40" s="283"/>
      <c r="I40" s="284"/>
      <c r="J40" s="284"/>
      <c r="K40" s="284"/>
      <c r="L40" s="284"/>
      <c r="M40" s="285"/>
    </row>
    <row r="41" spans="2:19" ht="13.15" thickBot="1" x14ac:dyDescent="0.4">
      <c r="B41" s="308" t="s">
        <v>56</v>
      </c>
      <c r="C41" s="309"/>
      <c r="D41" s="165" t="e">
        <f>D32/D7</f>
        <v>#DIV/0!</v>
      </c>
      <c r="E41" s="89"/>
      <c r="F41" s="165" t="e">
        <f>F32/D7</f>
        <v>#DIV/0!</v>
      </c>
      <c r="G41" s="168">
        <v>2</v>
      </c>
      <c r="H41" s="283"/>
      <c r="I41" s="284"/>
      <c r="J41" s="284"/>
      <c r="K41" s="284"/>
      <c r="L41" s="284"/>
      <c r="M41" s="285"/>
    </row>
    <row r="42" spans="2:19" ht="12.75" customHeight="1" thickBot="1" x14ac:dyDescent="0.4">
      <c r="B42" s="308" t="s">
        <v>34</v>
      </c>
      <c r="C42" s="309"/>
      <c r="D42" s="155">
        <f>D38*E42</f>
        <v>0</v>
      </c>
      <c r="E42" s="50">
        <v>0.3</v>
      </c>
      <c r="F42" s="155">
        <f>F38*E42</f>
        <v>0</v>
      </c>
      <c r="G42" s="171">
        <v>0.03</v>
      </c>
      <c r="H42" s="283"/>
      <c r="I42" s="284"/>
      <c r="J42" s="284"/>
      <c r="K42" s="284"/>
      <c r="L42" s="284"/>
      <c r="M42" s="285"/>
    </row>
    <row r="43" spans="2:19" x14ac:dyDescent="0.35">
      <c r="B43" s="308" t="s">
        <v>98</v>
      </c>
      <c r="C43" s="309"/>
      <c r="D43" s="155">
        <f>D38-D42</f>
        <v>0</v>
      </c>
      <c r="E43" s="89"/>
      <c r="F43" s="155">
        <f>F38-F42</f>
        <v>0</v>
      </c>
      <c r="G43" s="168"/>
      <c r="H43" s="283"/>
      <c r="I43" s="284"/>
      <c r="J43" s="284"/>
      <c r="K43" s="284"/>
      <c r="L43" s="284"/>
      <c r="M43" s="285"/>
    </row>
    <row r="44" spans="2:19" ht="12.75" customHeight="1" thickBot="1" x14ac:dyDescent="0.4">
      <c r="B44" s="357" t="s">
        <v>99</v>
      </c>
      <c r="C44" s="358"/>
      <c r="D44" s="175" t="e">
        <f>D43/M29</f>
        <v>#DIV/0!</v>
      </c>
      <c r="E44" s="176"/>
      <c r="F44" s="175" t="e">
        <f>F43/M29</f>
        <v>#DIV/0!</v>
      </c>
      <c r="G44" s="168"/>
      <c r="H44" s="254"/>
      <c r="I44" s="255"/>
      <c r="J44" s="255"/>
      <c r="K44" s="255"/>
      <c r="L44" s="255"/>
      <c r="M44" s="256"/>
      <c r="S44" s="77" t="s">
        <v>113</v>
      </c>
    </row>
    <row r="45" spans="2:19" ht="15" customHeight="1" x14ac:dyDescent="0.35">
      <c r="B45" s="177"/>
      <c r="C45" s="177"/>
      <c r="D45" s="177"/>
      <c r="E45" s="177"/>
      <c r="F45" s="178" t="s">
        <v>113</v>
      </c>
      <c r="G45" s="177"/>
      <c r="H45" s="177"/>
      <c r="I45" s="177"/>
      <c r="J45" s="177"/>
      <c r="K45" s="177"/>
      <c r="L45" s="177"/>
      <c r="M45" s="177"/>
    </row>
    <row r="46" spans="2:19" ht="15.5" customHeight="1" x14ac:dyDescent="0.4">
      <c r="B46" s="1"/>
    </row>
  </sheetData>
  <sheetProtection password="9D59" sheet="1" selectLockedCells="1"/>
  <mergeCells count="102">
    <mergeCell ref="T19:T20"/>
    <mergeCell ref="P21:Q21"/>
    <mergeCell ref="P22:Q22"/>
    <mergeCell ref="P12:Q12"/>
    <mergeCell ref="P13:Q13"/>
    <mergeCell ref="P14:Q14"/>
    <mergeCell ref="P15:Q15"/>
    <mergeCell ref="P16:Q16"/>
    <mergeCell ref="P17:Q17"/>
    <mergeCell ref="R19:R20"/>
    <mergeCell ref="S19:S20"/>
    <mergeCell ref="P19:Q20"/>
    <mergeCell ref="P18:Q18"/>
    <mergeCell ref="B44:C44"/>
    <mergeCell ref="B43:C43"/>
    <mergeCell ref="B42:C42"/>
    <mergeCell ref="B41:C41"/>
    <mergeCell ref="B40:C40"/>
    <mergeCell ref="G14:H14"/>
    <mergeCell ref="G21:H21"/>
    <mergeCell ref="G15:H15"/>
    <mergeCell ref="G16:H16"/>
    <mergeCell ref="G29:H29"/>
    <mergeCell ref="G26:H26"/>
    <mergeCell ref="B39:C39"/>
    <mergeCell ref="G23:H23"/>
    <mergeCell ref="B30:C30"/>
    <mergeCell ref="B23:C23"/>
    <mergeCell ref="B25:C25"/>
    <mergeCell ref="B22:C22"/>
    <mergeCell ref="H39:M39"/>
    <mergeCell ref="G27:H27"/>
    <mergeCell ref="G30:H30"/>
    <mergeCell ref="G31:H31"/>
    <mergeCell ref="B27:C27"/>
    <mergeCell ref="B29:C29"/>
    <mergeCell ref="H43:M43"/>
    <mergeCell ref="C5:D5"/>
    <mergeCell ref="E6:H7"/>
    <mergeCell ref="E8:F8"/>
    <mergeCell ref="B4:D4"/>
    <mergeCell ref="B32:C33"/>
    <mergeCell ref="D32:D33"/>
    <mergeCell ref="F32:F33"/>
    <mergeCell ref="G9:H9"/>
    <mergeCell ref="G18:H18"/>
    <mergeCell ref="B13:C13"/>
    <mergeCell ref="G13:H13"/>
    <mergeCell ref="B8:C8"/>
    <mergeCell ref="B16:C16"/>
    <mergeCell ref="G17:H17"/>
    <mergeCell ref="G22:H22"/>
    <mergeCell ref="K12:M12"/>
    <mergeCell ref="K16:L16"/>
    <mergeCell ref="K13:L13"/>
    <mergeCell ref="B38:C38"/>
    <mergeCell ref="H38:M38"/>
    <mergeCell ref="K21:M21"/>
    <mergeCell ref="G20:H20"/>
    <mergeCell ref="B6:C6"/>
    <mergeCell ref="B9:C9"/>
    <mergeCell ref="E10:F10"/>
    <mergeCell ref="G10:H10"/>
    <mergeCell ref="K15:L15"/>
    <mergeCell ref="G12:H12"/>
    <mergeCell ref="K17:L17"/>
    <mergeCell ref="B15:C15"/>
    <mergeCell ref="B10:C10"/>
    <mergeCell ref="I6:I7"/>
    <mergeCell ref="B7:C7"/>
    <mergeCell ref="B28:C28"/>
    <mergeCell ref="B18:C18"/>
    <mergeCell ref="G8:H8"/>
    <mergeCell ref="B37:C37"/>
    <mergeCell ref="B36:C36"/>
    <mergeCell ref="B34:C34"/>
    <mergeCell ref="G19:H19"/>
    <mergeCell ref="E9:F9"/>
    <mergeCell ref="H44:M44"/>
    <mergeCell ref="H37:M37"/>
    <mergeCell ref="K31:M31"/>
    <mergeCell ref="P2:T2"/>
    <mergeCell ref="P4:T4"/>
    <mergeCell ref="P5:T5"/>
    <mergeCell ref="P6:T6"/>
    <mergeCell ref="P10:T11"/>
    <mergeCell ref="K26:L26"/>
    <mergeCell ref="H41:M41"/>
    <mergeCell ref="H42:M42"/>
    <mergeCell ref="G24:H24"/>
    <mergeCell ref="G25:H25"/>
    <mergeCell ref="K34:L34"/>
    <mergeCell ref="H40:M40"/>
    <mergeCell ref="G28:H28"/>
    <mergeCell ref="Q29:R29"/>
    <mergeCell ref="P23:Q23"/>
    <mergeCell ref="P26:R26"/>
    <mergeCell ref="Q27:R27"/>
    <mergeCell ref="Q28:R28"/>
    <mergeCell ref="K5:M5"/>
    <mergeCell ref="B2:M2"/>
    <mergeCell ref="K18:L18"/>
  </mergeCells>
  <phoneticPr fontId="0" type="noConversion"/>
  <conditionalFormatting sqref="E23">
    <cfRule type="cellIs" dxfId="167" priority="31" stopIfTrue="1" operator="between">
      <formula>0.01</formula>
      <formula>249.99</formula>
    </cfRule>
    <cfRule type="cellIs" dxfId="166" priority="32" stopIfTrue="1" operator="equal">
      <formula>250</formula>
    </cfRule>
    <cfRule type="cellIs" dxfId="165" priority="33" stopIfTrue="1" operator="greaterThan">
      <formula>250</formula>
    </cfRule>
  </conditionalFormatting>
  <conditionalFormatting sqref="E24">
    <cfRule type="cellIs" dxfId="164" priority="34" stopIfTrue="1" operator="between">
      <formula>0.01</formula>
      <formula>299.99</formula>
    </cfRule>
    <cfRule type="cellIs" dxfId="163" priority="35" stopIfTrue="1" operator="between">
      <formula>300</formula>
      <formula>600</formula>
    </cfRule>
    <cfRule type="cellIs" dxfId="162" priority="36" stopIfTrue="1" operator="greaterThan">
      <formula>600</formula>
    </cfRule>
  </conditionalFormatting>
  <conditionalFormatting sqref="E25">
    <cfRule type="cellIs" dxfId="161" priority="37" stopIfTrue="1" operator="between">
      <formula>0.01</formula>
      <formula>99.99</formula>
    </cfRule>
    <cfRule type="cellIs" dxfId="160" priority="38" stopIfTrue="1" operator="between">
      <formula>100</formula>
      <formula>250</formula>
    </cfRule>
    <cfRule type="cellIs" dxfId="159" priority="39" stopIfTrue="1" operator="greaterThan">
      <formula>250</formula>
    </cfRule>
  </conditionalFormatting>
  <conditionalFormatting sqref="E29">
    <cfRule type="cellIs" dxfId="158" priority="40" stopIfTrue="1" operator="between">
      <formula>0.01</formula>
      <formula>199.99</formula>
    </cfRule>
    <cfRule type="cellIs" dxfId="157" priority="41" stopIfTrue="1" operator="between">
      <formula>200</formula>
      <formula>400</formula>
    </cfRule>
    <cfRule type="cellIs" dxfId="156" priority="42" stopIfTrue="1" operator="greaterThan">
      <formula>400</formula>
    </cfRule>
  </conditionalFormatting>
  <conditionalFormatting sqref="E30">
    <cfRule type="cellIs" dxfId="155" priority="43" stopIfTrue="1" operator="between">
      <formula>0.01</formula>
      <formula>699.99</formula>
    </cfRule>
    <cfRule type="cellIs" dxfId="154" priority="44" stopIfTrue="1" operator="between">
      <formula>700</formula>
      <formula>1000</formula>
    </cfRule>
    <cfRule type="cellIs" dxfId="153" priority="45" stopIfTrue="1" operator="greaterThan">
      <formula>1000</formula>
    </cfRule>
  </conditionalFormatting>
  <conditionalFormatting sqref="E27">
    <cfRule type="cellIs" dxfId="152" priority="46" stopIfTrue="1" operator="between">
      <formula>0.01</formula>
      <formula>99.99</formula>
    </cfRule>
    <cfRule type="cellIs" dxfId="151" priority="47" stopIfTrue="1" operator="equal">
      <formula>100</formula>
    </cfRule>
    <cfRule type="cellIs" dxfId="150" priority="48" stopIfTrue="1" operator="greaterThan">
      <formula>100</formula>
    </cfRule>
  </conditionalFormatting>
  <conditionalFormatting sqref="E23">
    <cfRule type="cellIs" dxfId="149" priority="28" stopIfTrue="1" operator="between">
      <formula>1</formula>
      <formula>249</formula>
    </cfRule>
    <cfRule type="cellIs" dxfId="148" priority="29" stopIfTrue="1" operator="greaterThan">
      <formula>250</formula>
    </cfRule>
    <cfRule type="cellIs" dxfId="147" priority="30" stopIfTrue="1" operator="equal">
      <formula>250</formula>
    </cfRule>
  </conditionalFormatting>
  <conditionalFormatting sqref="E24">
    <cfRule type="cellIs" dxfId="146" priority="25" stopIfTrue="1" operator="between">
      <formula>0.01</formula>
      <formula>299</formula>
    </cfRule>
    <cfRule type="cellIs" dxfId="145" priority="26" stopIfTrue="1" operator="between">
      <formula>300</formula>
      <formula>600</formula>
    </cfRule>
    <cfRule type="cellIs" dxfId="144" priority="27" stopIfTrue="1" operator="greaterThan">
      <formula>600</formula>
    </cfRule>
  </conditionalFormatting>
  <conditionalFormatting sqref="E25">
    <cfRule type="cellIs" dxfId="143" priority="22" stopIfTrue="1" operator="between">
      <formula>100</formula>
      <formula>250</formula>
    </cfRule>
    <cfRule type="cellIs" dxfId="142" priority="23" stopIfTrue="1" operator="between">
      <formula>0.01</formula>
      <formula>99.99</formula>
    </cfRule>
    <cfRule type="cellIs" dxfId="141" priority="24" stopIfTrue="1" operator="greaterThan">
      <formula>250</formula>
    </cfRule>
  </conditionalFormatting>
  <conditionalFormatting sqref="E27">
    <cfRule type="cellIs" dxfId="140" priority="19" stopIfTrue="1" operator="between">
      <formula>0.01</formula>
      <formula>99.99</formula>
    </cfRule>
    <cfRule type="cellIs" dxfId="139" priority="20" stopIfTrue="1" operator="equal">
      <formula>100</formula>
    </cfRule>
    <cfRule type="cellIs" dxfId="138" priority="21" stopIfTrue="1" operator="greaterThan">
      <formula>100</formula>
    </cfRule>
  </conditionalFormatting>
  <conditionalFormatting sqref="E29">
    <cfRule type="cellIs" dxfId="137" priority="16" stopIfTrue="1" operator="between">
      <formula>0.01</formula>
      <formula>199.99</formula>
    </cfRule>
    <cfRule type="cellIs" dxfId="136" priority="17" stopIfTrue="1" operator="between">
      <formula>200</formula>
      <formula>400</formula>
    </cfRule>
    <cfRule type="cellIs" dxfId="135" priority="18" stopIfTrue="1" operator="greaterThan">
      <formula>400</formula>
    </cfRule>
  </conditionalFormatting>
  <conditionalFormatting sqref="E30">
    <cfRule type="cellIs" dxfId="134" priority="13" stopIfTrue="1" operator="between">
      <formula>700</formula>
      <formula>1000</formula>
    </cfRule>
    <cfRule type="cellIs" dxfId="133" priority="14" stopIfTrue="1" operator="between">
      <formula>0.01</formula>
      <formula>699.99</formula>
    </cfRule>
    <cfRule type="cellIs" dxfId="132" priority="15" stopIfTrue="1" operator="greaterThan">
      <formula>1000</formula>
    </cfRule>
  </conditionalFormatting>
  <conditionalFormatting sqref="E23">
    <cfRule type="cellIs" dxfId="131" priority="4" stopIfTrue="1" operator="between">
      <formula>0.01</formula>
      <formula>249.99</formula>
    </cfRule>
    <cfRule type="cellIs" dxfId="130" priority="5" stopIfTrue="1" operator="equal">
      <formula>250</formula>
    </cfRule>
    <cfRule type="cellIs" dxfId="129" priority="6" stopIfTrue="1" operator="greaterThan">
      <formula>250</formula>
    </cfRule>
  </conditionalFormatting>
  <conditionalFormatting sqref="E23">
    <cfRule type="cellIs" dxfId="128" priority="1" stopIfTrue="1" operator="between">
      <formula>1</formula>
      <formula>249</formula>
    </cfRule>
    <cfRule type="cellIs" dxfId="127" priority="2" stopIfTrue="1" operator="greaterThan">
      <formula>250</formula>
    </cfRule>
    <cfRule type="cellIs" dxfId="126" priority="3" stopIfTrue="1" operator="equal">
      <formula>250</formula>
    </cfRule>
  </conditionalFormatting>
  <pageMargins left="0.25" right="0.25" top="0.2" bottom="0.25" header="0" footer="0"/>
  <pageSetup orientation="landscape" horizontalDpi="4294967293" verticalDpi="300"/>
  <headerFooter alignWithMargins="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U46"/>
  <sheetViews>
    <sheetView showGridLines="0" topLeftCell="A10" zoomScale="85" zoomScaleNormal="85" workbookViewId="0">
      <selection activeCell="F25" sqref="F25"/>
    </sheetView>
  </sheetViews>
  <sheetFormatPr defaultColWidth="8.796875" defaultRowHeight="12.75" x14ac:dyDescent="0.35"/>
  <cols>
    <col min="1" max="1" width="1.33203125" customWidth="1"/>
    <col min="2" max="2" width="16.796875" customWidth="1"/>
    <col min="3" max="3" width="11.46484375" customWidth="1"/>
    <col min="4" max="4" width="13.33203125" customWidth="1"/>
    <col min="5" max="5" width="10.6640625" customWidth="1"/>
    <col min="6" max="6" width="12.1328125" customWidth="1"/>
    <col min="7" max="7" width="1.46484375" customWidth="1"/>
    <col min="8" max="8" width="9.796875" customWidth="1"/>
    <col min="9" max="9" width="13.796875" customWidth="1"/>
    <col min="10" max="10" width="2" customWidth="1"/>
    <col min="11" max="11" width="7.46484375" customWidth="1"/>
    <col min="12" max="12" width="22" customWidth="1"/>
    <col min="13" max="13" width="13" customWidth="1"/>
    <col min="14" max="14" width="1.46484375" customWidth="1"/>
    <col min="15" max="15" width="1" customWidth="1"/>
    <col min="16" max="16" width="16" customWidth="1"/>
    <col min="17" max="17" width="7.796875" customWidth="1"/>
    <col min="18" max="18" width="18.46484375" customWidth="1"/>
    <col min="19" max="19" width="18.33203125" customWidth="1"/>
    <col min="20" max="20" width="46" customWidth="1"/>
  </cols>
  <sheetData>
    <row r="1" spans="2:21" ht="6" customHeight="1" thickBot="1" x14ac:dyDescent="0.4"/>
    <row r="2" spans="2:21" ht="24.75" customHeight="1" thickBot="1" x14ac:dyDescent="0.55000000000000004">
      <c r="B2" s="318" t="s">
        <v>5</v>
      </c>
      <c r="C2" s="319"/>
      <c r="D2" s="319"/>
      <c r="E2" s="319"/>
      <c r="F2" s="319"/>
      <c r="G2" s="319"/>
      <c r="H2" s="319"/>
      <c r="I2" s="319"/>
      <c r="J2" s="319"/>
      <c r="K2" s="319"/>
      <c r="L2" s="319"/>
      <c r="M2" s="320"/>
      <c r="P2" s="263" t="s">
        <v>27</v>
      </c>
      <c r="Q2" s="264"/>
      <c r="R2" s="264"/>
      <c r="S2" s="264"/>
      <c r="T2" s="265"/>
      <c r="U2" s="24"/>
    </row>
    <row r="3" spans="2:21" ht="5.25" customHeight="1" thickBot="1" x14ac:dyDescent="0.45">
      <c r="B3" s="81"/>
      <c r="C3" s="82"/>
      <c r="D3" s="82"/>
      <c r="E3" s="82"/>
      <c r="F3" s="82"/>
      <c r="G3" s="82"/>
      <c r="H3" s="82"/>
      <c r="I3" s="82"/>
      <c r="J3" s="82"/>
      <c r="K3" s="82"/>
      <c r="L3" s="82"/>
      <c r="M3" s="83"/>
      <c r="P3" s="25"/>
      <c r="Q3" s="26"/>
      <c r="R3" s="26"/>
      <c r="S3" s="26"/>
      <c r="T3" s="26"/>
      <c r="U3" s="6"/>
    </row>
    <row r="4" spans="2:21" ht="15" customHeight="1" thickBot="1" x14ac:dyDescent="0.45">
      <c r="B4" s="260" t="s">
        <v>92</v>
      </c>
      <c r="C4" s="261"/>
      <c r="D4" s="262"/>
      <c r="E4" s="446" t="s">
        <v>22</v>
      </c>
      <c r="F4" s="447"/>
      <c r="G4" s="447"/>
      <c r="H4" s="447"/>
      <c r="I4" s="447"/>
      <c r="J4" s="447"/>
      <c r="K4" s="447"/>
      <c r="L4" s="447"/>
      <c r="M4" s="448"/>
      <c r="P4" s="269" t="s">
        <v>10</v>
      </c>
      <c r="Q4" s="270"/>
      <c r="R4" s="270"/>
      <c r="S4" s="270"/>
      <c r="T4" s="271"/>
      <c r="U4" s="6"/>
    </row>
    <row r="5" spans="2:21" ht="15" customHeight="1" thickBot="1" x14ac:dyDescent="0.45">
      <c r="B5" s="84" t="s">
        <v>59</v>
      </c>
      <c r="C5" s="444">
        <f>'Acqusition-NF'!C5</f>
        <v>0</v>
      </c>
      <c r="D5" s="445"/>
      <c r="E5" s="449"/>
      <c r="F5" s="450"/>
      <c r="G5" s="450"/>
      <c r="H5" s="450"/>
      <c r="I5" s="450"/>
      <c r="J5" s="450"/>
      <c r="K5" s="450"/>
      <c r="L5" s="450"/>
      <c r="M5" s="451"/>
      <c r="P5" s="269" t="s">
        <v>38</v>
      </c>
      <c r="Q5" s="270"/>
      <c r="R5" s="270"/>
      <c r="S5" s="270"/>
      <c r="T5" s="271"/>
      <c r="U5" s="6"/>
    </row>
    <row r="6" spans="2:21" ht="12.75" customHeight="1" x14ac:dyDescent="0.4">
      <c r="B6" s="441" t="s">
        <v>57</v>
      </c>
      <c r="C6" s="443"/>
      <c r="D6" s="57">
        <f>'Acqusition-NF'!D6</f>
        <v>0</v>
      </c>
      <c r="E6" s="398"/>
      <c r="F6" s="399"/>
      <c r="G6" s="399"/>
      <c r="H6" s="399"/>
      <c r="I6" s="399"/>
      <c r="J6" s="399"/>
      <c r="K6" s="399"/>
      <c r="L6" s="399"/>
      <c r="M6" s="400"/>
      <c r="P6" s="272" t="s">
        <v>25</v>
      </c>
      <c r="Q6" s="273"/>
      <c r="R6" s="273"/>
      <c r="S6" s="273"/>
      <c r="T6" s="274"/>
      <c r="U6" s="28"/>
    </row>
    <row r="7" spans="2:21" ht="13.5" customHeight="1" thickBot="1" x14ac:dyDescent="0.45">
      <c r="B7" s="441" t="s">
        <v>58</v>
      </c>
      <c r="C7" s="442"/>
      <c r="D7" s="58">
        <f>'Acqusition-NF'!D7</f>
        <v>0</v>
      </c>
      <c r="E7" s="398"/>
      <c r="F7" s="399"/>
      <c r="G7" s="399"/>
      <c r="H7" s="399"/>
      <c r="I7" s="399"/>
      <c r="J7" s="399"/>
      <c r="K7" s="399"/>
      <c r="L7" s="399"/>
      <c r="M7" s="400"/>
      <c r="P7" s="20" t="s">
        <v>26</v>
      </c>
      <c r="Q7" s="21"/>
      <c r="R7" s="21"/>
      <c r="S7" s="21"/>
      <c r="T7" s="22"/>
      <c r="U7" s="28"/>
    </row>
    <row r="8" spans="2:21" x14ac:dyDescent="0.35">
      <c r="B8" s="441" t="s">
        <v>81</v>
      </c>
      <c r="C8" s="442"/>
      <c r="D8" s="58" t="e">
        <f>'Acqusition-NF'!D8</f>
        <v>#DIV/0!</v>
      </c>
      <c r="E8" s="433"/>
      <c r="F8" s="434"/>
      <c r="G8" s="434"/>
      <c r="H8" s="434"/>
      <c r="I8" s="434"/>
      <c r="J8" s="434"/>
      <c r="K8" s="434"/>
      <c r="L8" s="434"/>
      <c r="M8" s="435"/>
    </row>
    <row r="9" spans="2:21" x14ac:dyDescent="0.35">
      <c r="B9" s="441" t="s">
        <v>62</v>
      </c>
      <c r="C9" s="442"/>
      <c r="D9" s="59">
        <f>'Acqusition-NF'!D9</f>
        <v>0</v>
      </c>
      <c r="E9" s="433"/>
      <c r="F9" s="434"/>
      <c r="G9" s="434"/>
      <c r="H9" s="434"/>
      <c r="I9" s="434"/>
      <c r="J9" s="434"/>
      <c r="K9" s="434"/>
      <c r="L9" s="434"/>
      <c r="M9" s="435"/>
    </row>
    <row r="10" spans="2:21" ht="13.8" customHeight="1" thickBot="1" x14ac:dyDescent="0.4">
      <c r="B10" s="431" t="s">
        <v>68</v>
      </c>
      <c r="C10" s="432"/>
      <c r="D10" s="60" t="e">
        <f>'Acqusition-NF'!D10</f>
        <v>#DIV/0!</v>
      </c>
      <c r="E10" s="438"/>
      <c r="F10" s="439"/>
      <c r="G10" s="439"/>
      <c r="H10" s="439"/>
      <c r="I10" s="439"/>
      <c r="J10" s="439"/>
      <c r="K10" s="439"/>
      <c r="L10" s="439"/>
      <c r="M10" s="440"/>
    </row>
    <row r="11" spans="2:21" ht="5.25" customHeight="1" thickBot="1" x14ac:dyDescent="0.4">
      <c r="B11" s="85"/>
      <c r="C11" s="86"/>
      <c r="D11" s="87"/>
      <c r="E11" s="88"/>
      <c r="F11" s="89"/>
      <c r="G11" s="89"/>
      <c r="H11" s="89"/>
      <c r="I11" s="89"/>
      <c r="J11" s="89"/>
      <c r="K11" s="89"/>
      <c r="L11" s="89"/>
      <c r="M11" s="90"/>
    </row>
    <row r="12" spans="2:21" ht="13.9" thickBot="1" x14ac:dyDescent="0.4">
      <c r="B12" s="91" t="s">
        <v>64</v>
      </c>
      <c r="C12" s="92"/>
      <c r="D12" s="93" t="s">
        <v>36</v>
      </c>
      <c r="E12" s="94" t="s">
        <v>61</v>
      </c>
      <c r="F12" s="95" t="s">
        <v>35</v>
      </c>
      <c r="G12" s="261" t="s">
        <v>61</v>
      </c>
      <c r="H12" s="262"/>
      <c r="I12" s="96" t="s">
        <v>37</v>
      </c>
      <c r="J12" s="97"/>
      <c r="K12" s="260" t="s">
        <v>101</v>
      </c>
      <c r="L12" s="261"/>
      <c r="M12" s="262"/>
      <c r="P12" s="293" t="s">
        <v>18</v>
      </c>
      <c r="Q12" s="294"/>
      <c r="R12" s="295"/>
    </row>
    <row r="13" spans="2:21" ht="13.15" thickBot="1" x14ac:dyDescent="0.4">
      <c r="B13" s="428" t="s">
        <v>105</v>
      </c>
      <c r="C13" s="437"/>
      <c r="D13" s="58">
        <f>'Acqusition-NF'!D13</f>
        <v>0</v>
      </c>
      <c r="E13" s="130" t="e">
        <f>D13/D6</f>
        <v>#DIV/0!</v>
      </c>
      <c r="F13" s="54"/>
      <c r="G13" s="369" t="e">
        <f>F13/D6</f>
        <v>#DIV/0!</v>
      </c>
      <c r="H13" s="370"/>
      <c r="I13" s="112" t="e">
        <f>F13/F13</f>
        <v>#DIV/0!</v>
      </c>
      <c r="J13" s="100"/>
      <c r="K13" s="324" t="s">
        <v>58</v>
      </c>
      <c r="L13" s="325"/>
      <c r="M13" s="103">
        <f>D7</f>
        <v>0</v>
      </c>
      <c r="P13" s="51"/>
      <c r="Q13" s="290" t="s">
        <v>19</v>
      </c>
      <c r="R13" s="291"/>
    </row>
    <row r="14" spans="2:21" ht="13.15" thickBot="1" x14ac:dyDescent="0.4">
      <c r="B14" s="104" t="s">
        <v>109</v>
      </c>
      <c r="C14" s="251"/>
      <c r="D14" s="75">
        <f>'Acqusition-NF'!D14</f>
        <v>0</v>
      </c>
      <c r="E14" s="105" t="e">
        <f>D14/D6</f>
        <v>#DIV/0!</v>
      </c>
      <c r="F14" s="76">
        <f>C14*F13</f>
        <v>0</v>
      </c>
      <c r="G14" s="359" t="e">
        <f>F14/D6</f>
        <v>#DIV/0!</v>
      </c>
      <c r="H14" s="360"/>
      <c r="I14" s="106" t="e">
        <f>F14/F13</f>
        <v>#DIV/0!</v>
      </c>
      <c r="J14" s="100"/>
      <c r="K14" s="113" t="s">
        <v>73</v>
      </c>
      <c r="L14" s="201"/>
      <c r="M14" s="61">
        <f>'Acqusition-NF'!M14</f>
        <v>0</v>
      </c>
      <c r="P14" s="52"/>
      <c r="Q14" s="290" t="s">
        <v>33</v>
      </c>
      <c r="R14" s="291"/>
    </row>
    <row r="15" spans="2:21" ht="13.15" thickBot="1" x14ac:dyDescent="0.4">
      <c r="B15" s="394" t="s">
        <v>112</v>
      </c>
      <c r="C15" s="436"/>
      <c r="D15" s="68">
        <f>'Acqusition-NF'!D15</f>
        <v>0</v>
      </c>
      <c r="E15" s="109" t="e">
        <f>D15/D6</f>
        <v>#DIV/0!</v>
      </c>
      <c r="F15" s="56"/>
      <c r="G15" s="355" t="e">
        <f>F15/D6</f>
        <v>#DIV/0!</v>
      </c>
      <c r="H15" s="356"/>
      <c r="I15" s="111" t="e">
        <f>F15/F13</f>
        <v>#DIV/0!</v>
      </c>
      <c r="J15" s="100"/>
      <c r="K15" s="335" t="s">
        <v>60</v>
      </c>
      <c r="L15" s="336"/>
      <c r="M15" s="62">
        <f>M13*M14</f>
        <v>0</v>
      </c>
      <c r="P15" s="53"/>
      <c r="Q15" s="290" t="s">
        <v>31</v>
      </c>
      <c r="R15" s="291"/>
    </row>
    <row r="16" spans="2:21" ht="13.15" thickTop="1" x14ac:dyDescent="0.35">
      <c r="B16" s="224" t="s">
        <v>82</v>
      </c>
      <c r="C16" s="225"/>
      <c r="D16" s="58">
        <f>'Acqusition-NF'!D16</f>
        <v>0</v>
      </c>
      <c r="E16" s="69" t="e">
        <f>D16/D6</f>
        <v>#DIV/0!</v>
      </c>
      <c r="F16" s="243">
        <f>F13-F14-F15</f>
        <v>0</v>
      </c>
      <c r="G16" s="429" t="e">
        <f>F16/D6</f>
        <v>#DIV/0!</v>
      </c>
      <c r="H16" s="430"/>
      <c r="I16" s="112" t="e">
        <f>F16/F13</f>
        <v>#DIV/0!</v>
      </c>
      <c r="J16" s="100"/>
      <c r="K16" s="303" t="s">
        <v>74</v>
      </c>
      <c r="L16" s="323"/>
      <c r="M16" s="62">
        <f>M13-M15</f>
        <v>0</v>
      </c>
    </row>
    <row r="17" spans="2:19" x14ac:dyDescent="0.35">
      <c r="B17" s="114" t="s">
        <v>44</v>
      </c>
      <c r="C17" s="115"/>
      <c r="D17" s="58">
        <f>'Acqusition-NF'!D17</f>
        <v>0</v>
      </c>
      <c r="E17" s="105" t="e">
        <f>D17/D6</f>
        <v>#DIV/0!</v>
      </c>
      <c r="F17" s="55"/>
      <c r="G17" s="359" t="e">
        <f>F17/D6</f>
        <v>#DIV/0!</v>
      </c>
      <c r="H17" s="360"/>
      <c r="I17" s="106" t="e">
        <f>F17/F13</f>
        <v>#DIV/0!</v>
      </c>
      <c r="J17" s="100"/>
      <c r="K17" s="303" t="s">
        <v>100</v>
      </c>
      <c r="L17" s="323"/>
      <c r="M17" s="63">
        <f>'Acqusition-NF'!M17</f>
        <v>0</v>
      </c>
    </row>
    <row r="18" spans="2:19" ht="13.15" thickBot="1" x14ac:dyDescent="0.4">
      <c r="B18" s="394" t="s">
        <v>43</v>
      </c>
      <c r="C18" s="395"/>
      <c r="D18" s="68">
        <f>'Acqusition-NF'!D18</f>
        <v>0</v>
      </c>
      <c r="E18" s="109" t="e">
        <f>D18/D6</f>
        <v>#DIV/0!</v>
      </c>
      <c r="F18" s="56"/>
      <c r="G18" s="355" t="e">
        <f>F18/D6</f>
        <v>#DIV/0!</v>
      </c>
      <c r="H18" s="356"/>
      <c r="I18" s="111" t="e">
        <f>F18/F13</f>
        <v>#DIV/0!</v>
      </c>
      <c r="J18" s="100"/>
      <c r="K18" s="321" t="s">
        <v>30</v>
      </c>
      <c r="L18" s="322"/>
      <c r="M18" s="64">
        <f>'Acqusition-NF'!M18</f>
        <v>30</v>
      </c>
    </row>
    <row r="19" spans="2:19" ht="14.25" customHeight="1" thickTop="1" thickBot="1" x14ac:dyDescent="0.4">
      <c r="B19" s="117" t="s">
        <v>63</v>
      </c>
      <c r="C19" s="118"/>
      <c r="D19" s="250">
        <f>'Acqusition-NF'!D19</f>
        <v>0</v>
      </c>
      <c r="E19" s="119" t="e">
        <f>D19/D6</f>
        <v>#DIV/0!</v>
      </c>
      <c r="F19" s="244">
        <f>F16+F17+F18</f>
        <v>0</v>
      </c>
      <c r="G19" s="314" t="e">
        <f>F19/D6</f>
        <v>#DIV/0!</v>
      </c>
      <c r="H19" s="315"/>
      <c r="I19" s="120" t="e">
        <f>F19/F13</f>
        <v>#DIV/0!</v>
      </c>
      <c r="J19" s="100"/>
      <c r="K19" s="121" t="s">
        <v>71</v>
      </c>
      <c r="L19" s="122"/>
      <c r="M19" s="123">
        <f>PMT((M17/12),(12*M18),-M16)*12</f>
        <v>0</v>
      </c>
    </row>
    <row r="20" spans="2:19" ht="7.05" customHeight="1" thickBot="1" x14ac:dyDescent="0.4">
      <c r="B20" s="124"/>
      <c r="C20" s="87"/>
      <c r="D20" s="125"/>
      <c r="E20" s="126"/>
      <c r="F20" s="127"/>
      <c r="G20" s="329"/>
      <c r="H20" s="329"/>
      <c r="I20" s="89"/>
      <c r="J20" s="89"/>
      <c r="K20" s="89"/>
      <c r="L20" s="89"/>
      <c r="M20" s="90"/>
    </row>
    <row r="21" spans="2:19" ht="14.25" thickBot="1" x14ac:dyDescent="0.45">
      <c r="B21" s="128" t="s">
        <v>65</v>
      </c>
      <c r="C21" s="129"/>
      <c r="D21" s="93" t="s">
        <v>36</v>
      </c>
      <c r="E21" s="94" t="s">
        <v>61</v>
      </c>
      <c r="F21" s="95" t="s">
        <v>35</v>
      </c>
      <c r="G21" s="261" t="s">
        <v>61</v>
      </c>
      <c r="H21" s="262"/>
      <c r="I21" s="96" t="s">
        <v>37</v>
      </c>
      <c r="J21" s="97"/>
      <c r="K21" s="425" t="s">
        <v>102</v>
      </c>
      <c r="L21" s="426"/>
      <c r="M21" s="403"/>
      <c r="N21" s="1"/>
      <c r="O21" s="1"/>
    </row>
    <row r="22" spans="2:19" x14ac:dyDescent="0.35">
      <c r="B22" s="428" t="s">
        <v>45</v>
      </c>
      <c r="C22" s="424"/>
      <c r="D22" s="58">
        <f>'Acqusition-NF'!D22</f>
        <v>0</v>
      </c>
      <c r="E22" s="130" t="e">
        <f>D22/D6</f>
        <v>#DIV/0!</v>
      </c>
      <c r="F22" s="54"/>
      <c r="G22" s="389" t="e">
        <f>F22/D6</f>
        <v>#DIV/0!</v>
      </c>
      <c r="H22" s="390"/>
      <c r="I22" s="112" t="e">
        <f>F22/F13</f>
        <v>#DIV/0!</v>
      </c>
      <c r="J22" s="131"/>
      <c r="K22" s="401" t="s">
        <v>17</v>
      </c>
      <c r="L22" s="402"/>
      <c r="M22" s="103">
        <f>'Acqusition-NF'!M22</f>
        <v>0</v>
      </c>
    </row>
    <row r="23" spans="2:19" x14ac:dyDescent="0.35">
      <c r="B23" s="392" t="s">
        <v>46</v>
      </c>
      <c r="C23" s="393"/>
      <c r="D23" s="58">
        <f>'Acqusition-NF'!D23</f>
        <v>0</v>
      </c>
      <c r="E23" s="105" t="e">
        <f>D23/D6</f>
        <v>#DIV/0!</v>
      </c>
      <c r="F23" s="55"/>
      <c r="G23" s="286" t="e">
        <f>F23/D6</f>
        <v>#DIV/0!</v>
      </c>
      <c r="H23" s="287"/>
      <c r="I23" s="106" t="e">
        <f>F23/F13</f>
        <v>#DIV/0!</v>
      </c>
      <c r="J23" s="131"/>
      <c r="K23" s="303" t="s">
        <v>75</v>
      </c>
      <c r="L23" s="323"/>
      <c r="M23" s="66">
        <f>'Acqusition-NF'!M23</f>
        <v>0.01</v>
      </c>
    </row>
    <row r="24" spans="2:19" x14ac:dyDescent="0.35">
      <c r="B24" s="132" t="s">
        <v>47</v>
      </c>
      <c r="C24" s="115"/>
      <c r="D24" s="58">
        <f>'Acqusition-NF'!D24</f>
        <v>0</v>
      </c>
      <c r="E24" s="133" t="e">
        <f>D24/D6</f>
        <v>#DIV/0!</v>
      </c>
      <c r="F24" s="55"/>
      <c r="G24" s="286" t="e">
        <f>F24/D6</f>
        <v>#DIV/0!</v>
      </c>
      <c r="H24" s="287"/>
      <c r="I24" s="106" t="e">
        <f>F24/F13</f>
        <v>#DIV/0!</v>
      </c>
      <c r="J24" s="131"/>
      <c r="K24" s="303" t="s">
        <v>76</v>
      </c>
      <c r="L24" s="323"/>
      <c r="M24" s="134">
        <f>'Acqusition-NF'!M24</f>
        <v>0</v>
      </c>
    </row>
    <row r="25" spans="2:19" ht="13.15" thickBot="1" x14ac:dyDescent="0.4">
      <c r="B25" s="392" t="s">
        <v>48</v>
      </c>
      <c r="C25" s="427"/>
      <c r="D25" s="58">
        <f>'Acqusition-NF'!D25</f>
        <v>0</v>
      </c>
      <c r="E25" s="133" t="e">
        <f>D25/D6</f>
        <v>#DIV/0!</v>
      </c>
      <c r="F25" s="55"/>
      <c r="G25" s="286" t="e">
        <f>F25/D6</f>
        <v>#DIV/0!</v>
      </c>
      <c r="H25" s="287"/>
      <c r="I25" s="106" t="e">
        <f>D25/D13</f>
        <v>#DIV/0!</v>
      </c>
      <c r="J25" s="131"/>
      <c r="K25" s="321" t="s">
        <v>23</v>
      </c>
      <c r="L25" s="322"/>
      <c r="M25" s="134">
        <f>'Acqusition-NF'!M25</f>
        <v>0</v>
      </c>
    </row>
    <row r="26" spans="2:19" ht="13.15" thickBot="1" x14ac:dyDescent="0.4">
      <c r="B26" s="135" t="s">
        <v>80</v>
      </c>
      <c r="C26" s="252">
        <f>'Acqusition-NF'!C26</f>
        <v>0</v>
      </c>
      <c r="D26" s="75">
        <f>'Acqusition-NF'!D26</f>
        <v>0</v>
      </c>
      <c r="E26" s="105" t="e">
        <f>D26/D6</f>
        <v>#DIV/0!</v>
      </c>
      <c r="F26" s="76">
        <f>F19*C26</f>
        <v>0</v>
      </c>
      <c r="G26" s="286" t="e">
        <f>F26/D6</f>
        <v>#DIV/0!</v>
      </c>
      <c r="H26" s="287"/>
      <c r="I26" s="106" t="e">
        <f>F26/F13</f>
        <v>#DIV/0!</v>
      </c>
      <c r="J26" s="131"/>
      <c r="K26" s="420" t="s">
        <v>78</v>
      </c>
      <c r="L26" s="421"/>
      <c r="M26" s="123">
        <f>'Acqusition-NF'!M26</f>
        <v>0</v>
      </c>
    </row>
    <row r="27" spans="2:19" ht="13.15" thickBot="1" x14ac:dyDescent="0.4">
      <c r="B27" s="392" t="s">
        <v>49</v>
      </c>
      <c r="C27" s="424"/>
      <c r="D27" s="58">
        <f>'Acqusition-NF'!D27</f>
        <v>0</v>
      </c>
      <c r="E27" s="105" t="e">
        <f>D27/D6</f>
        <v>#DIV/0!</v>
      </c>
      <c r="F27" s="55"/>
      <c r="G27" s="286" t="e">
        <f>F27/D6</f>
        <v>#DIV/0!</v>
      </c>
      <c r="H27" s="287"/>
      <c r="I27" s="106" t="e">
        <f>F27/F13</f>
        <v>#DIV/0!</v>
      </c>
      <c r="J27" s="131"/>
      <c r="K27" s="136" t="s">
        <v>77</v>
      </c>
      <c r="L27" s="137"/>
      <c r="M27" s="138">
        <f>M22+M24+M25+M26</f>
        <v>0</v>
      </c>
    </row>
    <row r="28" spans="2:19" ht="13.15" thickBot="1" x14ac:dyDescent="0.4">
      <c r="B28" s="392" t="s">
        <v>50</v>
      </c>
      <c r="C28" s="393"/>
      <c r="D28" s="58">
        <f>'Acqusition-NF'!D28</f>
        <v>0</v>
      </c>
      <c r="E28" s="105" t="e">
        <f>D28/D6</f>
        <v>#DIV/0!</v>
      </c>
      <c r="F28" s="55"/>
      <c r="G28" s="286" t="e">
        <f>F28/D6</f>
        <v>#DIV/0!</v>
      </c>
      <c r="H28" s="287"/>
      <c r="I28" s="106" t="e">
        <f>F28/F13</f>
        <v>#DIV/0!</v>
      </c>
      <c r="J28" s="131"/>
      <c r="K28" s="136"/>
      <c r="L28" s="139"/>
      <c r="M28" s="140"/>
    </row>
    <row r="29" spans="2:19" ht="13.15" thickBot="1" x14ac:dyDescent="0.4">
      <c r="B29" s="392" t="s">
        <v>51</v>
      </c>
      <c r="C29" s="393"/>
      <c r="D29" s="58">
        <f>'Acqusition-NF'!D29</f>
        <v>0</v>
      </c>
      <c r="E29" s="105" t="e">
        <f>D29/D6</f>
        <v>#DIV/0!</v>
      </c>
      <c r="F29" s="55"/>
      <c r="G29" s="286" t="e">
        <f>F29/D6</f>
        <v>#DIV/0!</v>
      </c>
      <c r="H29" s="287"/>
      <c r="I29" s="106" t="e">
        <f>F29/F13</f>
        <v>#DIV/0!</v>
      </c>
      <c r="J29" s="131"/>
      <c r="K29" s="121" t="s">
        <v>79</v>
      </c>
      <c r="L29" s="122"/>
      <c r="M29" s="141">
        <f>M27+M15-M32</f>
        <v>0</v>
      </c>
    </row>
    <row r="30" spans="2:19" ht="13.15" thickBot="1" x14ac:dyDescent="0.4">
      <c r="B30" s="394" t="s">
        <v>52</v>
      </c>
      <c r="C30" s="395"/>
      <c r="D30" s="70">
        <f>'Acqusition-NF'!D30</f>
        <v>0</v>
      </c>
      <c r="E30" s="109" t="e">
        <f>D30/D6</f>
        <v>#DIV/0!</v>
      </c>
      <c r="F30" s="56"/>
      <c r="G30" s="366" t="e">
        <f>F30/D6</f>
        <v>#DIV/0!</v>
      </c>
      <c r="H30" s="367"/>
      <c r="I30" s="111" t="e">
        <f>F30/F13</f>
        <v>#DIV/0!</v>
      </c>
      <c r="J30" s="100"/>
      <c r="K30" s="143"/>
      <c r="L30" s="143"/>
      <c r="M30" s="143"/>
      <c r="S30" s="10"/>
    </row>
    <row r="31" spans="2:19" ht="14.25" thickTop="1" thickBot="1" x14ac:dyDescent="0.4">
      <c r="B31" s="144" t="s">
        <v>54</v>
      </c>
      <c r="C31" s="145"/>
      <c r="D31" s="244">
        <f>'Acqusition-NF'!D31</f>
        <v>0</v>
      </c>
      <c r="E31" s="146" t="e">
        <f>D31/D6</f>
        <v>#DIV/0!</v>
      </c>
      <c r="F31" s="244">
        <f>SUM(F22:F30)</f>
        <v>0</v>
      </c>
      <c r="G31" s="396" t="e">
        <f>F31/D6</f>
        <v>#DIV/0!</v>
      </c>
      <c r="H31" s="397"/>
      <c r="I31" s="120" t="e">
        <f>F31/F13</f>
        <v>#DIV/0!</v>
      </c>
      <c r="J31" s="100"/>
      <c r="K31" s="260" t="s">
        <v>110</v>
      </c>
      <c r="L31" s="261"/>
      <c r="M31" s="403"/>
      <c r="S31" s="10"/>
    </row>
    <row r="32" spans="2:19" ht="13.05" customHeight="1" x14ac:dyDescent="0.35">
      <c r="B32" s="347" t="s">
        <v>55</v>
      </c>
      <c r="C32" s="348"/>
      <c r="D32" s="407">
        <f>'Acqusition-NF'!D32</f>
        <v>0</v>
      </c>
      <c r="E32" s="147"/>
      <c r="F32" s="409">
        <f>F19-F31</f>
        <v>0</v>
      </c>
      <c r="G32" s="89"/>
      <c r="H32" s="89"/>
      <c r="I32" s="89"/>
      <c r="J32" s="89"/>
      <c r="K32" s="101" t="s">
        <v>74</v>
      </c>
      <c r="L32" s="148"/>
      <c r="M32" s="103">
        <f>'Acqusition-NF'!M32</f>
        <v>0</v>
      </c>
      <c r="S32" s="10"/>
    </row>
    <row r="33" spans="2:19" ht="13.5" customHeight="1" thickBot="1" x14ac:dyDescent="0.4">
      <c r="B33" s="349"/>
      <c r="C33" s="350"/>
      <c r="D33" s="408"/>
      <c r="E33" s="149"/>
      <c r="F33" s="410"/>
      <c r="G33" s="150"/>
      <c r="H33" s="150"/>
      <c r="I33" s="150"/>
      <c r="J33" s="150"/>
      <c r="K33" s="107" t="s">
        <v>100</v>
      </c>
      <c r="L33" s="108"/>
      <c r="M33" s="134">
        <f>'Acqusition-NF'!M33</f>
        <v>0</v>
      </c>
      <c r="S33" s="10"/>
    </row>
    <row r="34" spans="2:19" ht="13.15" thickBot="1" x14ac:dyDescent="0.4">
      <c r="B34" s="312" t="s">
        <v>53</v>
      </c>
      <c r="C34" s="313"/>
      <c r="D34" s="151">
        <f>'Acqusition-NF'!D34</f>
        <v>0</v>
      </c>
      <c r="E34" s="226"/>
      <c r="F34" s="142">
        <f>D34</f>
        <v>0</v>
      </c>
      <c r="G34" s="150"/>
      <c r="H34" s="150"/>
      <c r="I34" s="150"/>
      <c r="J34" s="150"/>
      <c r="K34" s="288" t="s">
        <v>106</v>
      </c>
      <c r="L34" s="411"/>
      <c r="M34" s="134">
        <f>'Acqusition-NF'!M34</f>
        <v>250</v>
      </c>
      <c r="S34" s="10"/>
    </row>
    <row r="35" spans="2:19" ht="13.5" customHeight="1" thickTop="1" thickBot="1" x14ac:dyDescent="0.4">
      <c r="B35" s="153" t="s">
        <v>2</v>
      </c>
      <c r="C35" s="154"/>
      <c r="D35" s="227">
        <f>'Acqusition-NF'!D35</f>
        <v>0</v>
      </c>
      <c r="E35" s="90"/>
      <c r="F35" s="156">
        <f>F32-F34</f>
        <v>0</v>
      </c>
      <c r="G35" s="150"/>
      <c r="H35" s="157"/>
      <c r="I35" s="157"/>
      <c r="J35" s="157"/>
      <c r="K35" s="121" t="s">
        <v>71</v>
      </c>
      <c r="L35" s="122"/>
      <c r="M35" s="123">
        <f>PMT((M33/12),(12*M34),-M32)*12</f>
        <v>0</v>
      </c>
      <c r="S35" s="10"/>
    </row>
    <row r="36" spans="2:19" ht="13.5" customHeight="1" thickBot="1" x14ac:dyDescent="0.4">
      <c r="B36" s="310" t="s">
        <v>83</v>
      </c>
      <c r="C36" s="412"/>
      <c r="D36" s="228">
        <f>'Acqusition-NF'!D36</f>
        <v>0</v>
      </c>
      <c r="E36" s="90"/>
      <c r="F36" s="161">
        <f>M19</f>
        <v>0</v>
      </c>
      <c r="G36" s="162"/>
      <c r="H36" s="150"/>
      <c r="I36" s="150"/>
      <c r="J36" s="150"/>
      <c r="K36" s="143"/>
      <c r="L36" s="143"/>
      <c r="M36" s="143"/>
      <c r="S36" s="10"/>
    </row>
    <row r="37" spans="2:19" ht="15" customHeight="1" thickBot="1" x14ac:dyDescent="0.45">
      <c r="B37" s="308" t="s">
        <v>70</v>
      </c>
      <c r="C37" s="391"/>
      <c r="D37" s="228">
        <f>'Acqusition-NF'!D37</f>
        <v>0</v>
      </c>
      <c r="E37" s="90"/>
      <c r="F37" s="163">
        <f>M35</f>
        <v>0</v>
      </c>
      <c r="G37" s="162"/>
      <c r="H37" s="257" t="s">
        <v>40</v>
      </c>
      <c r="I37" s="258"/>
      <c r="J37" s="258"/>
      <c r="K37" s="258"/>
      <c r="L37" s="257" t="s">
        <v>41</v>
      </c>
      <c r="M37" s="259"/>
      <c r="S37" s="10"/>
    </row>
    <row r="38" spans="2:19" ht="12.75" customHeight="1" x14ac:dyDescent="0.35">
      <c r="B38" s="310" t="s">
        <v>69</v>
      </c>
      <c r="C38" s="412"/>
      <c r="D38" s="228">
        <f>'Acqusition-NF'!D38</f>
        <v>0</v>
      </c>
      <c r="E38" s="90"/>
      <c r="F38" s="161">
        <f>(F35-F36-F37)</f>
        <v>0</v>
      </c>
      <c r="G38" s="164"/>
      <c r="H38" s="413"/>
      <c r="I38" s="414"/>
      <c r="J38" s="414"/>
      <c r="K38" s="415"/>
      <c r="L38" s="413"/>
      <c r="M38" s="422"/>
    </row>
    <row r="39" spans="2:19" ht="13.8" customHeight="1" x14ac:dyDescent="0.35">
      <c r="B39" s="308" t="s">
        <v>66</v>
      </c>
      <c r="C39" s="391"/>
      <c r="D39" s="229" t="e">
        <f>'Acqusition-NF'!D39</f>
        <v>#DIV/0!</v>
      </c>
      <c r="E39" s="90"/>
      <c r="F39" s="106" t="e">
        <f>F38/M29</f>
        <v>#DIV/0!</v>
      </c>
      <c r="G39" s="162"/>
      <c r="H39" s="404"/>
      <c r="I39" s="405"/>
      <c r="J39" s="405"/>
      <c r="K39" s="406"/>
      <c r="L39" s="404"/>
      <c r="M39" s="419"/>
    </row>
    <row r="40" spans="2:19" ht="13.5" customHeight="1" x14ac:dyDescent="0.35">
      <c r="B40" s="308" t="s">
        <v>67</v>
      </c>
      <c r="C40" s="391"/>
      <c r="D40" s="230" t="e">
        <f>'Acqusition-NF'!D40</f>
        <v>#DIV/0!</v>
      </c>
      <c r="E40" s="90"/>
      <c r="F40" s="167" t="e">
        <f>F35/(F36+F37)</f>
        <v>#DIV/0!</v>
      </c>
      <c r="G40" s="168">
        <v>1</v>
      </c>
      <c r="H40" s="404"/>
      <c r="I40" s="405"/>
      <c r="J40" s="405"/>
      <c r="K40" s="406"/>
      <c r="L40" s="404"/>
      <c r="M40" s="419"/>
    </row>
    <row r="41" spans="2:19" ht="13.15" thickBot="1" x14ac:dyDescent="0.4">
      <c r="B41" s="308" t="s">
        <v>56</v>
      </c>
      <c r="C41" s="391"/>
      <c r="D41" s="229" t="e">
        <f>'Acqusition-NF'!D41</f>
        <v>#DIV/0!</v>
      </c>
      <c r="E41" s="169"/>
      <c r="F41" s="106" t="e">
        <f>F32/D7</f>
        <v>#DIV/0!</v>
      </c>
      <c r="G41" s="168">
        <v>2</v>
      </c>
      <c r="H41" s="404"/>
      <c r="I41" s="405"/>
      <c r="J41" s="405"/>
      <c r="K41" s="406"/>
      <c r="L41" s="404"/>
      <c r="M41" s="419"/>
    </row>
    <row r="42" spans="2:19" ht="12.75" customHeight="1" thickBot="1" x14ac:dyDescent="0.4">
      <c r="B42" s="308" t="s">
        <v>34</v>
      </c>
      <c r="C42" s="391"/>
      <c r="D42" s="228">
        <f>'Acqusition-NF'!D42</f>
        <v>0</v>
      </c>
      <c r="E42" s="74">
        <f>'Acqusition-NF'!E42</f>
        <v>0.3</v>
      </c>
      <c r="F42" s="155">
        <f>F38*E42</f>
        <v>0</v>
      </c>
      <c r="G42" s="171">
        <v>0.03</v>
      </c>
      <c r="H42" s="404"/>
      <c r="I42" s="405"/>
      <c r="J42" s="405"/>
      <c r="K42" s="406"/>
      <c r="L42" s="404"/>
      <c r="M42" s="419"/>
    </row>
    <row r="43" spans="2:19" x14ac:dyDescent="0.35">
      <c r="B43" s="308" t="s">
        <v>98</v>
      </c>
      <c r="C43" s="391"/>
      <c r="D43" s="228">
        <f>'Acqusition-NF'!D43</f>
        <v>0</v>
      </c>
      <c r="E43" s="89"/>
      <c r="F43" s="155">
        <f>F38-F42</f>
        <v>0</v>
      </c>
      <c r="G43" s="168"/>
      <c r="H43" s="404"/>
      <c r="I43" s="405"/>
      <c r="J43" s="405"/>
      <c r="K43" s="406"/>
      <c r="L43" s="404"/>
      <c r="M43" s="419"/>
    </row>
    <row r="44" spans="2:19" ht="13.05" customHeight="1" thickBot="1" x14ac:dyDescent="0.4">
      <c r="B44" s="357" t="s">
        <v>99</v>
      </c>
      <c r="C44" s="358"/>
      <c r="D44" s="231" t="e">
        <f>'Acqusition-NF'!D44</f>
        <v>#DIV/0!</v>
      </c>
      <c r="E44" s="176"/>
      <c r="F44" s="175" t="e">
        <f>F43/M29</f>
        <v>#DIV/0!</v>
      </c>
      <c r="G44" s="168"/>
      <c r="H44" s="416"/>
      <c r="I44" s="417"/>
      <c r="J44" s="417"/>
      <c r="K44" s="418"/>
      <c r="L44" s="416"/>
      <c r="M44" s="423"/>
      <c r="S44" s="77" t="s">
        <v>113</v>
      </c>
    </row>
    <row r="45" spans="2:19" ht="15" customHeight="1" x14ac:dyDescent="0.35">
      <c r="B45" s="177"/>
      <c r="C45" s="177"/>
      <c r="D45" s="177"/>
      <c r="E45" s="177"/>
      <c r="F45" s="178" t="s">
        <v>113</v>
      </c>
      <c r="G45" s="177"/>
      <c r="H45" s="177"/>
      <c r="I45" s="177"/>
      <c r="J45" s="177"/>
      <c r="K45" s="177"/>
      <c r="L45" s="177"/>
      <c r="M45" s="177"/>
    </row>
    <row r="46" spans="2:19" ht="13.15" x14ac:dyDescent="0.4">
      <c r="B46" s="1"/>
    </row>
  </sheetData>
  <sheetProtection password="9D59" sheet="1" selectLockedCells="1"/>
  <mergeCells count="96">
    <mergeCell ref="B2:M2"/>
    <mergeCell ref="P2:T2"/>
    <mergeCell ref="B4:D4"/>
    <mergeCell ref="P4:T4"/>
    <mergeCell ref="C5:D5"/>
    <mergeCell ref="P5:T5"/>
    <mergeCell ref="E4:M4"/>
    <mergeCell ref="E5:M5"/>
    <mergeCell ref="P12:R12"/>
    <mergeCell ref="B9:C9"/>
    <mergeCell ref="G13:H13"/>
    <mergeCell ref="B6:C6"/>
    <mergeCell ref="P6:T6"/>
    <mergeCell ref="B7:C7"/>
    <mergeCell ref="B8:C8"/>
    <mergeCell ref="E8:M8"/>
    <mergeCell ref="Q13:R13"/>
    <mergeCell ref="G14:H14"/>
    <mergeCell ref="B15:C15"/>
    <mergeCell ref="G15:H15"/>
    <mergeCell ref="K15:L15"/>
    <mergeCell ref="B13:C13"/>
    <mergeCell ref="Q14:R14"/>
    <mergeCell ref="Q15:R15"/>
    <mergeCell ref="K16:L16"/>
    <mergeCell ref="G17:H17"/>
    <mergeCell ref="K17:L17"/>
    <mergeCell ref="B10:C10"/>
    <mergeCell ref="E9:M9"/>
    <mergeCell ref="G12:H12"/>
    <mergeCell ref="K12:M12"/>
    <mergeCell ref="E10:M10"/>
    <mergeCell ref="L43:M43"/>
    <mergeCell ref="L44:M44"/>
    <mergeCell ref="L42:M42"/>
    <mergeCell ref="H43:K43"/>
    <mergeCell ref="B18:C18"/>
    <mergeCell ref="G18:H18"/>
    <mergeCell ref="K18:L18"/>
    <mergeCell ref="G19:H19"/>
    <mergeCell ref="L41:M41"/>
    <mergeCell ref="G20:H20"/>
    <mergeCell ref="B27:C27"/>
    <mergeCell ref="G27:H27"/>
    <mergeCell ref="G21:H21"/>
    <mergeCell ref="K21:M21"/>
    <mergeCell ref="G24:H24"/>
    <mergeCell ref="B25:C25"/>
    <mergeCell ref="L40:M40"/>
    <mergeCell ref="G26:H26"/>
    <mergeCell ref="K26:L26"/>
    <mergeCell ref="H41:K41"/>
    <mergeCell ref="L38:M38"/>
    <mergeCell ref="L39:M39"/>
    <mergeCell ref="L37:M37"/>
    <mergeCell ref="B43:C43"/>
    <mergeCell ref="B44:C44"/>
    <mergeCell ref="H42:K42"/>
    <mergeCell ref="B32:C33"/>
    <mergeCell ref="D32:D33"/>
    <mergeCell ref="F32:F33"/>
    <mergeCell ref="B34:C34"/>
    <mergeCell ref="K34:L34"/>
    <mergeCell ref="B36:C36"/>
    <mergeCell ref="H38:K38"/>
    <mergeCell ref="H39:K39"/>
    <mergeCell ref="H40:K40"/>
    <mergeCell ref="B42:C42"/>
    <mergeCell ref="B37:C37"/>
    <mergeCell ref="B38:C38"/>
    <mergeCell ref="H44:K44"/>
    <mergeCell ref="E6:M6"/>
    <mergeCell ref="E7:M7"/>
    <mergeCell ref="K22:L22"/>
    <mergeCell ref="K31:M31"/>
    <mergeCell ref="B28:C28"/>
    <mergeCell ref="G28:H28"/>
    <mergeCell ref="K25:L25"/>
    <mergeCell ref="K23:L23"/>
    <mergeCell ref="K24:L24"/>
    <mergeCell ref="G23:H23"/>
    <mergeCell ref="G25:H25"/>
    <mergeCell ref="B22:C22"/>
    <mergeCell ref="G22:H22"/>
    <mergeCell ref="B23:C23"/>
    <mergeCell ref="K13:L13"/>
    <mergeCell ref="G16:H16"/>
    <mergeCell ref="B40:C40"/>
    <mergeCell ref="B41:C41"/>
    <mergeCell ref="B29:C29"/>
    <mergeCell ref="G29:H29"/>
    <mergeCell ref="B30:C30"/>
    <mergeCell ref="G30:H30"/>
    <mergeCell ref="G31:H31"/>
    <mergeCell ref="B39:C39"/>
    <mergeCell ref="H37:K37"/>
  </mergeCells>
  <phoneticPr fontId="21" type="noConversion"/>
  <conditionalFormatting sqref="E23">
    <cfRule type="cellIs" dxfId="125" priority="40" stopIfTrue="1" operator="between">
      <formula>0.01</formula>
      <formula>249.99</formula>
    </cfRule>
    <cfRule type="cellIs" dxfId="124" priority="41" stopIfTrue="1" operator="equal">
      <formula>250</formula>
    </cfRule>
    <cfRule type="cellIs" dxfId="123" priority="42" stopIfTrue="1" operator="greaterThan">
      <formula>250</formula>
    </cfRule>
  </conditionalFormatting>
  <conditionalFormatting sqref="E24">
    <cfRule type="cellIs" dxfId="122" priority="37" stopIfTrue="1" operator="between">
      <formula>0.01</formula>
      <formula>299.99</formula>
    </cfRule>
    <cfRule type="cellIs" dxfId="121" priority="38" stopIfTrue="1" operator="between">
      <formula>300</formula>
      <formula>600</formula>
    </cfRule>
    <cfRule type="cellIs" dxfId="120" priority="39" stopIfTrue="1" operator="greaterThan">
      <formula>600</formula>
    </cfRule>
  </conditionalFormatting>
  <conditionalFormatting sqref="E25">
    <cfRule type="cellIs" dxfId="119" priority="34" stopIfTrue="1" operator="between">
      <formula>0.01</formula>
      <formula>99.99</formula>
    </cfRule>
    <cfRule type="cellIs" dxfId="118" priority="35" stopIfTrue="1" operator="between">
      <formula>100</formula>
      <formula>250</formula>
    </cfRule>
    <cfRule type="cellIs" dxfId="117" priority="36" stopIfTrue="1" operator="greaterThan">
      <formula>250</formula>
    </cfRule>
  </conditionalFormatting>
  <conditionalFormatting sqref="E29">
    <cfRule type="cellIs" dxfId="116" priority="31" stopIfTrue="1" operator="between">
      <formula>0.01</formula>
      <formula>199.99</formula>
    </cfRule>
    <cfRule type="cellIs" dxfId="115" priority="32" stopIfTrue="1" operator="between">
      <formula>200</formula>
      <formula>400</formula>
    </cfRule>
    <cfRule type="cellIs" dxfId="114" priority="33" stopIfTrue="1" operator="greaterThan">
      <formula>400</formula>
    </cfRule>
  </conditionalFormatting>
  <conditionalFormatting sqref="E30">
    <cfRule type="cellIs" dxfId="113" priority="28" stopIfTrue="1" operator="between">
      <formula>0.01</formula>
      <formula>699.99</formula>
    </cfRule>
    <cfRule type="cellIs" dxfId="112" priority="29" stopIfTrue="1" operator="between">
      <formula>700</formula>
      <formula>1000</formula>
    </cfRule>
    <cfRule type="cellIs" dxfId="111" priority="30" stopIfTrue="1" operator="greaterThan">
      <formula>1000</formula>
    </cfRule>
  </conditionalFormatting>
  <conditionalFormatting sqref="E27">
    <cfRule type="cellIs" dxfId="110" priority="25" stopIfTrue="1" operator="between">
      <formula>0.01</formula>
      <formula>99.99</formula>
    </cfRule>
    <cfRule type="cellIs" dxfId="109" priority="26" stopIfTrue="1" operator="equal">
      <formula>100</formula>
    </cfRule>
    <cfRule type="cellIs" dxfId="108" priority="27" stopIfTrue="1" operator="greaterThan">
      <formula>100</formula>
    </cfRule>
  </conditionalFormatting>
  <conditionalFormatting sqref="E23">
    <cfRule type="cellIs" dxfId="107" priority="22" stopIfTrue="1" operator="between">
      <formula>1</formula>
      <formula>249</formula>
    </cfRule>
    <cfRule type="cellIs" dxfId="106" priority="23" stopIfTrue="1" operator="greaterThan">
      <formula>250</formula>
    </cfRule>
    <cfRule type="cellIs" dxfId="105" priority="24" stopIfTrue="1" operator="equal">
      <formula>250</formula>
    </cfRule>
  </conditionalFormatting>
  <conditionalFormatting sqref="E24">
    <cfRule type="cellIs" dxfId="104" priority="19" stopIfTrue="1" operator="between">
      <formula>0.01</formula>
      <formula>299</formula>
    </cfRule>
    <cfRule type="cellIs" dxfId="103" priority="20" stopIfTrue="1" operator="between">
      <formula>300</formula>
      <formula>600</formula>
    </cfRule>
    <cfRule type="cellIs" dxfId="102" priority="21" stopIfTrue="1" operator="greaterThan">
      <formula>600</formula>
    </cfRule>
  </conditionalFormatting>
  <conditionalFormatting sqref="E25">
    <cfRule type="cellIs" dxfId="101" priority="16" stopIfTrue="1" operator="between">
      <formula>100</formula>
      <formula>250</formula>
    </cfRule>
    <cfRule type="cellIs" dxfId="100" priority="17" stopIfTrue="1" operator="between">
      <formula>0.01</formula>
      <formula>99.99</formula>
    </cfRule>
    <cfRule type="cellIs" dxfId="99" priority="18" stopIfTrue="1" operator="greaterThan">
      <formula>250</formula>
    </cfRule>
  </conditionalFormatting>
  <conditionalFormatting sqref="E27">
    <cfRule type="cellIs" dxfId="98" priority="13" stopIfTrue="1" operator="between">
      <formula>0.01</formula>
      <formula>99.99</formula>
    </cfRule>
    <cfRule type="cellIs" dxfId="97" priority="14" stopIfTrue="1" operator="equal">
      <formula>100</formula>
    </cfRule>
    <cfRule type="cellIs" dxfId="96" priority="15" stopIfTrue="1" operator="greaterThan">
      <formula>100</formula>
    </cfRule>
  </conditionalFormatting>
  <conditionalFormatting sqref="E29">
    <cfRule type="cellIs" dxfId="95" priority="10" stopIfTrue="1" operator="between">
      <formula>0.01</formula>
      <formula>199.99</formula>
    </cfRule>
    <cfRule type="cellIs" dxfId="94" priority="11" stopIfTrue="1" operator="between">
      <formula>200</formula>
      <formula>400</formula>
    </cfRule>
    <cfRule type="cellIs" dxfId="93" priority="12" stopIfTrue="1" operator="greaterThan">
      <formula>400</formula>
    </cfRule>
  </conditionalFormatting>
  <conditionalFormatting sqref="E30">
    <cfRule type="cellIs" dxfId="92" priority="7" stopIfTrue="1" operator="between">
      <formula>700</formula>
      <formula>1000</formula>
    </cfRule>
    <cfRule type="cellIs" dxfId="91" priority="8" stopIfTrue="1" operator="between">
      <formula>0.01</formula>
      <formula>699.99</formula>
    </cfRule>
    <cfRule type="cellIs" dxfId="90" priority="9" stopIfTrue="1" operator="greaterThan">
      <formula>1000</formula>
    </cfRule>
  </conditionalFormatting>
  <conditionalFormatting sqref="E23">
    <cfRule type="cellIs" dxfId="89" priority="4" stopIfTrue="1" operator="between">
      <formula>0.01</formula>
      <formula>249.99</formula>
    </cfRule>
    <cfRule type="cellIs" dxfId="88" priority="5" stopIfTrue="1" operator="equal">
      <formula>250</formula>
    </cfRule>
    <cfRule type="cellIs" dxfId="87" priority="6" stopIfTrue="1" operator="greaterThan">
      <formula>250</formula>
    </cfRule>
  </conditionalFormatting>
  <conditionalFormatting sqref="E23">
    <cfRule type="cellIs" dxfId="86" priority="1" stopIfTrue="1" operator="between">
      <formula>1</formula>
      <formula>249</formula>
    </cfRule>
    <cfRule type="cellIs" dxfId="85" priority="2" stopIfTrue="1" operator="greaterThan">
      <formula>250</formula>
    </cfRule>
    <cfRule type="cellIs" dxfId="84" priority="3" stopIfTrue="1" operator="equal">
      <formula>250</formula>
    </cfRule>
  </conditionalFormatting>
  <pageMargins left="0.25" right="0.25" top="0.2" bottom="0.25" header="0" footer="0"/>
  <pageSetup orientation="landscape" horizontalDpi="4294967293" verticalDpi="300"/>
  <headerFooter alignWithMargins="0"/>
  <ignoredErrors>
    <ignoredError sqref="E16 E19" formula="1"/>
  </ignoredErrors>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U46"/>
  <sheetViews>
    <sheetView showGridLines="0" zoomScale="85" zoomScaleNormal="85" workbookViewId="0">
      <selection activeCell="G10" sqref="G10:H10"/>
    </sheetView>
  </sheetViews>
  <sheetFormatPr defaultColWidth="8.796875" defaultRowHeight="12.75" x14ac:dyDescent="0.35"/>
  <cols>
    <col min="1" max="1" width="1.33203125" customWidth="1"/>
    <col min="2" max="2" width="16.1328125" customWidth="1"/>
    <col min="3" max="3" width="12.46484375" customWidth="1"/>
    <col min="4" max="4" width="12.1328125" customWidth="1"/>
    <col min="5" max="5" width="10.6640625" customWidth="1"/>
    <col min="6" max="6" width="12.1328125" customWidth="1"/>
    <col min="7" max="7" width="1.46484375" customWidth="1"/>
    <col min="8" max="8" width="9.796875" customWidth="1"/>
    <col min="9" max="9" width="11.1328125" customWidth="1"/>
    <col min="10" max="10" width="3.46484375" customWidth="1"/>
    <col min="11" max="11" width="18.1328125" customWidth="1"/>
    <col min="12" max="12" width="13.1328125" customWidth="1"/>
    <col min="13" max="13" width="13" customWidth="1"/>
    <col min="14" max="14" width="1.46484375" customWidth="1"/>
    <col min="15" max="15" width="1" customWidth="1"/>
    <col min="16" max="16" width="16" customWidth="1"/>
    <col min="17" max="17" width="7.796875" customWidth="1"/>
    <col min="18" max="18" width="18.46484375" customWidth="1"/>
    <col min="19" max="19" width="18.33203125" customWidth="1"/>
    <col min="20" max="20" width="65" customWidth="1"/>
  </cols>
  <sheetData>
    <row r="1" spans="2:21" ht="3.5" customHeight="1" thickBot="1" x14ac:dyDescent="0.4"/>
    <row r="2" spans="2:21" ht="24.75" customHeight="1" thickBot="1" x14ac:dyDescent="0.55000000000000004">
      <c r="B2" s="318" t="s">
        <v>6</v>
      </c>
      <c r="C2" s="319"/>
      <c r="D2" s="319"/>
      <c r="E2" s="319"/>
      <c r="F2" s="319"/>
      <c r="G2" s="319"/>
      <c r="H2" s="319"/>
      <c r="I2" s="319"/>
      <c r="J2" s="319"/>
      <c r="K2" s="319"/>
      <c r="L2" s="319"/>
      <c r="M2" s="320"/>
      <c r="P2" s="263" t="s">
        <v>27</v>
      </c>
      <c r="Q2" s="264"/>
      <c r="R2" s="264"/>
      <c r="S2" s="264"/>
      <c r="T2" s="265"/>
      <c r="U2" s="24"/>
    </row>
    <row r="3" spans="2:21" ht="2.25" customHeight="1" thickBot="1" x14ac:dyDescent="0.45">
      <c r="B3" s="81"/>
      <c r="C3" s="82"/>
      <c r="D3" s="82"/>
      <c r="E3" s="82"/>
      <c r="F3" s="82"/>
      <c r="G3" s="82"/>
      <c r="H3" s="82"/>
      <c r="I3" s="82"/>
      <c r="J3" s="82"/>
      <c r="K3" s="82"/>
      <c r="L3" s="82"/>
      <c r="M3" s="83"/>
      <c r="P3" s="25"/>
      <c r="Q3" s="26"/>
      <c r="R3" s="26"/>
      <c r="S3" s="26"/>
      <c r="T3" s="27"/>
      <c r="U3" s="7"/>
    </row>
    <row r="4" spans="2:21" ht="15" customHeight="1" thickBot="1" x14ac:dyDescent="0.45">
      <c r="B4" s="260" t="s">
        <v>92</v>
      </c>
      <c r="C4" s="261"/>
      <c r="D4" s="262"/>
      <c r="E4" s="94" t="s">
        <v>111</v>
      </c>
      <c r="F4" s="234"/>
      <c r="G4" s="179"/>
      <c r="H4" s="180"/>
      <c r="I4" s="180"/>
      <c r="J4" s="180"/>
      <c r="K4" s="181"/>
      <c r="L4" s="181"/>
      <c r="M4" s="182"/>
      <c r="P4" s="269" t="s">
        <v>10</v>
      </c>
      <c r="Q4" s="270"/>
      <c r="R4" s="270"/>
      <c r="S4" s="270"/>
      <c r="T4" s="271"/>
      <c r="U4" s="6"/>
    </row>
    <row r="5" spans="2:21" ht="15" customHeight="1" thickBot="1" x14ac:dyDescent="0.45">
      <c r="B5" s="183" t="s">
        <v>59</v>
      </c>
      <c r="C5" s="337"/>
      <c r="D5" s="338"/>
      <c r="E5" s="184"/>
      <c r="F5" s="185"/>
      <c r="G5" s="185"/>
      <c r="H5" s="185"/>
      <c r="I5" s="186"/>
      <c r="J5" s="89"/>
      <c r="K5" s="260" t="s">
        <v>94</v>
      </c>
      <c r="L5" s="261"/>
      <c r="M5" s="262"/>
      <c r="P5" s="269" t="s">
        <v>1</v>
      </c>
      <c r="Q5" s="270"/>
      <c r="R5" s="270"/>
      <c r="S5" s="270"/>
      <c r="T5" s="271"/>
      <c r="U5" s="6"/>
    </row>
    <row r="6" spans="2:21" ht="12.75" customHeight="1" x14ac:dyDescent="0.4">
      <c r="B6" s="288" t="s">
        <v>57</v>
      </c>
      <c r="C6" s="330"/>
      <c r="D6" s="32"/>
      <c r="E6" s="339" t="s">
        <v>15</v>
      </c>
      <c r="F6" s="340"/>
      <c r="G6" s="340"/>
      <c r="H6" s="341"/>
      <c r="I6" s="300" t="s">
        <v>13</v>
      </c>
      <c r="J6" s="89"/>
      <c r="K6" s="187" t="s">
        <v>93</v>
      </c>
      <c r="L6" s="188"/>
      <c r="M6" s="33"/>
      <c r="P6" s="272" t="s">
        <v>25</v>
      </c>
      <c r="Q6" s="273"/>
      <c r="R6" s="273"/>
      <c r="S6" s="273"/>
      <c r="T6" s="274"/>
      <c r="U6" s="28"/>
    </row>
    <row r="7" spans="2:21" ht="13.5" customHeight="1" thickBot="1" x14ac:dyDescent="0.45">
      <c r="B7" s="288" t="s">
        <v>58</v>
      </c>
      <c r="C7" s="302"/>
      <c r="D7" s="34"/>
      <c r="E7" s="342"/>
      <c r="F7" s="343"/>
      <c r="G7" s="343"/>
      <c r="H7" s="344"/>
      <c r="I7" s="301"/>
      <c r="J7" s="89"/>
      <c r="K7" s="189" t="s">
        <v>96</v>
      </c>
      <c r="L7" s="190"/>
      <c r="M7" s="223">
        <f>D13</f>
        <v>0</v>
      </c>
      <c r="P7" s="20" t="s">
        <v>26</v>
      </c>
      <c r="Q7" s="21"/>
      <c r="R7" s="21"/>
      <c r="S7" s="21"/>
      <c r="T7" s="22"/>
      <c r="U7" s="28"/>
    </row>
    <row r="8" spans="2:21" ht="13.15" thickBot="1" x14ac:dyDescent="0.4">
      <c r="B8" s="288" t="s">
        <v>81</v>
      </c>
      <c r="C8" s="302"/>
      <c r="D8" s="191" t="e">
        <f>D7/D6</f>
        <v>#DIV/0!</v>
      </c>
      <c r="E8" s="345" t="s">
        <v>11</v>
      </c>
      <c r="F8" s="346"/>
      <c r="G8" s="306"/>
      <c r="H8" s="307"/>
      <c r="I8" s="65" t="e">
        <f>G8/G10</f>
        <v>#DIV/0!</v>
      </c>
      <c r="J8" s="89"/>
      <c r="K8" s="136" t="s">
        <v>95</v>
      </c>
      <c r="L8" s="139"/>
      <c r="M8" s="192">
        <f>M6-M7</f>
        <v>0</v>
      </c>
    </row>
    <row r="9" spans="2:21" ht="13.15" thickBot="1" x14ac:dyDescent="0.4">
      <c r="B9" s="288" t="s">
        <v>62</v>
      </c>
      <c r="C9" s="302"/>
      <c r="D9" s="35"/>
      <c r="E9" s="316" t="s">
        <v>12</v>
      </c>
      <c r="F9" s="317"/>
      <c r="G9" s="353"/>
      <c r="H9" s="354"/>
      <c r="I9" s="66" t="e">
        <f>G9/G10</f>
        <v>#DIV/0!</v>
      </c>
      <c r="J9" s="193"/>
      <c r="K9" s="194"/>
      <c r="L9" s="195"/>
      <c r="M9" s="90"/>
    </row>
    <row r="10" spans="2:21" ht="13.15" thickBot="1" x14ac:dyDescent="0.4">
      <c r="B10" s="298" t="s">
        <v>68</v>
      </c>
      <c r="C10" s="299"/>
      <c r="D10" s="196" t="e">
        <f>D7/D9</f>
        <v>#DIV/0!</v>
      </c>
      <c r="E10" s="331" t="s">
        <v>14</v>
      </c>
      <c r="F10" s="332"/>
      <c r="G10" s="333"/>
      <c r="H10" s="334"/>
      <c r="I10" s="197" t="s">
        <v>16</v>
      </c>
      <c r="J10" s="89"/>
      <c r="K10" s="89"/>
      <c r="L10" s="89"/>
      <c r="M10" s="90"/>
      <c r="P10" s="275" t="s">
        <v>32</v>
      </c>
      <c r="Q10" s="276"/>
      <c r="R10" s="276"/>
      <c r="S10" s="276"/>
      <c r="T10" s="277"/>
    </row>
    <row r="11" spans="2:21" ht="5.25" customHeight="1" thickBot="1" x14ac:dyDescent="0.4">
      <c r="B11" s="198"/>
      <c r="C11" s="199"/>
      <c r="D11" s="89"/>
      <c r="E11" s="88"/>
      <c r="F11" s="89"/>
      <c r="G11" s="89"/>
      <c r="H11" s="222"/>
      <c r="I11" s="89"/>
      <c r="J11" s="89"/>
      <c r="K11" s="89"/>
      <c r="L11" s="89"/>
      <c r="M11" s="90"/>
      <c r="P11" s="278"/>
      <c r="Q11" s="279"/>
      <c r="R11" s="279"/>
      <c r="S11" s="279"/>
      <c r="T11" s="280"/>
    </row>
    <row r="12" spans="2:21" ht="13.9" thickBot="1" x14ac:dyDescent="0.4">
      <c r="B12" s="91" t="s">
        <v>64</v>
      </c>
      <c r="C12" s="92"/>
      <c r="D12" s="95" t="s">
        <v>21</v>
      </c>
      <c r="E12" s="94" t="s">
        <v>61</v>
      </c>
      <c r="F12" s="95" t="s">
        <v>97</v>
      </c>
      <c r="G12" s="261" t="s">
        <v>61</v>
      </c>
      <c r="H12" s="262"/>
      <c r="I12" s="94" t="s">
        <v>104</v>
      </c>
      <c r="J12" s="97"/>
      <c r="K12" s="260" t="s">
        <v>101</v>
      </c>
      <c r="L12" s="261"/>
      <c r="M12" s="262"/>
      <c r="P12" s="293" t="s">
        <v>107</v>
      </c>
      <c r="Q12" s="295"/>
      <c r="R12" s="29" t="s">
        <v>29</v>
      </c>
      <c r="S12" s="30" t="s">
        <v>108</v>
      </c>
      <c r="T12" s="31" t="s">
        <v>28</v>
      </c>
    </row>
    <row r="13" spans="2:21" ht="13.15" thickBot="1" x14ac:dyDescent="0.4">
      <c r="B13" s="364" t="s">
        <v>105</v>
      </c>
      <c r="C13" s="368"/>
      <c r="D13" s="37"/>
      <c r="E13" s="130" t="e">
        <f>D13/D6</f>
        <v>#DIV/0!</v>
      </c>
      <c r="F13" s="38"/>
      <c r="G13" s="369" t="e">
        <f>F13/D6</f>
        <v>#DIV/0!</v>
      </c>
      <c r="H13" s="370"/>
      <c r="I13" s="200" t="e">
        <f>D13/D13</f>
        <v>#DIV/0!</v>
      </c>
      <c r="J13" s="100"/>
      <c r="K13" s="456" t="s">
        <v>58</v>
      </c>
      <c r="L13" s="457"/>
      <c r="M13" s="103">
        <f>D7</f>
        <v>0</v>
      </c>
      <c r="P13" s="377" t="s">
        <v>45</v>
      </c>
      <c r="Q13" s="378"/>
      <c r="R13" s="11" t="e">
        <f t="shared" ref="R13:R19" si="0">E22</f>
        <v>#DIV/0!</v>
      </c>
      <c r="S13" s="3" t="e">
        <f t="shared" ref="S13:S19" si="1">G22</f>
        <v>#DIV/0!</v>
      </c>
      <c r="T13" s="23" t="s">
        <v>20</v>
      </c>
    </row>
    <row r="14" spans="2:21" ht="13.15" thickBot="1" x14ac:dyDescent="0.4">
      <c r="B14" s="214" t="s">
        <v>109</v>
      </c>
      <c r="C14" s="245"/>
      <c r="D14" s="236">
        <f>D13*C14</f>
        <v>0</v>
      </c>
      <c r="E14" s="105" t="e">
        <f>D14/D6</f>
        <v>#DIV/0!</v>
      </c>
      <c r="F14" s="39"/>
      <c r="G14" s="359" t="e">
        <f>F14/D6</f>
        <v>#DIV/0!</v>
      </c>
      <c r="H14" s="360"/>
      <c r="I14" s="202" t="e">
        <f>D14/D13</f>
        <v>#DIV/0!</v>
      </c>
      <c r="J14" s="100"/>
      <c r="K14" s="107" t="s">
        <v>42</v>
      </c>
      <c r="L14" s="108"/>
      <c r="M14" s="48"/>
      <c r="P14" s="373" t="s">
        <v>46</v>
      </c>
      <c r="Q14" s="374"/>
      <c r="R14" s="12" t="e">
        <f t="shared" si="0"/>
        <v>#DIV/0!</v>
      </c>
      <c r="S14" s="8" t="e">
        <f t="shared" si="1"/>
        <v>#DIV/0!</v>
      </c>
      <c r="T14" s="4" t="s">
        <v>84</v>
      </c>
    </row>
    <row r="15" spans="2:21" ht="13.15" thickBot="1" x14ac:dyDescent="0.4">
      <c r="B15" s="296" t="s">
        <v>112</v>
      </c>
      <c r="C15" s="297"/>
      <c r="D15" s="41"/>
      <c r="E15" s="109" t="e">
        <f>D15/D6</f>
        <v>#DIV/0!</v>
      </c>
      <c r="F15" s="42"/>
      <c r="G15" s="355" t="e">
        <f>F15/D6</f>
        <v>#DIV/0!</v>
      </c>
      <c r="H15" s="356"/>
      <c r="I15" s="203" t="e">
        <f>D15/D13</f>
        <v>#DIV/0!</v>
      </c>
      <c r="J15" s="100"/>
      <c r="K15" s="454" t="s">
        <v>60</v>
      </c>
      <c r="L15" s="455"/>
      <c r="M15" s="134">
        <f>M13-M14</f>
        <v>0</v>
      </c>
      <c r="P15" s="373" t="s">
        <v>47</v>
      </c>
      <c r="Q15" s="374"/>
      <c r="R15" s="12" t="e">
        <f t="shared" si="0"/>
        <v>#DIV/0!</v>
      </c>
      <c r="S15" s="8" t="e">
        <f t="shared" si="1"/>
        <v>#DIV/0!</v>
      </c>
      <c r="T15" s="5" t="s">
        <v>86</v>
      </c>
    </row>
    <row r="16" spans="2:21" ht="13.15" thickTop="1" x14ac:dyDescent="0.35">
      <c r="B16" s="204" t="s">
        <v>82</v>
      </c>
      <c r="C16" s="205"/>
      <c r="D16" s="243">
        <f>D13-D14-D15</f>
        <v>0</v>
      </c>
      <c r="E16" s="69" t="e">
        <f>D16/D6</f>
        <v>#DIV/0!</v>
      </c>
      <c r="F16" s="243">
        <f>F13-F14-F15</f>
        <v>0</v>
      </c>
      <c r="G16" s="429" t="e">
        <f>F16/D6</f>
        <v>#DIV/0!</v>
      </c>
      <c r="H16" s="430"/>
      <c r="I16" s="200" t="e">
        <f>D16/D13</f>
        <v>#DIV/0!</v>
      </c>
      <c r="J16" s="100"/>
      <c r="K16" s="303"/>
      <c r="L16" s="323"/>
      <c r="M16" s="134"/>
      <c r="P16" s="373" t="s">
        <v>48</v>
      </c>
      <c r="Q16" s="374"/>
      <c r="R16" s="12" t="e">
        <f t="shared" si="0"/>
        <v>#DIV/0!</v>
      </c>
      <c r="S16" s="8" t="e">
        <f t="shared" si="1"/>
        <v>#DIV/0!</v>
      </c>
      <c r="T16" s="4" t="s">
        <v>85</v>
      </c>
    </row>
    <row r="17" spans="2:20" x14ac:dyDescent="0.35">
      <c r="B17" s="206" t="s">
        <v>44</v>
      </c>
      <c r="C17" s="207"/>
      <c r="D17" s="36"/>
      <c r="E17" s="105" t="e">
        <f>D17/D6</f>
        <v>#DIV/0!</v>
      </c>
      <c r="F17" s="39"/>
      <c r="G17" s="359" t="e">
        <f>F17/D6</f>
        <v>#DIV/0!</v>
      </c>
      <c r="H17" s="360"/>
      <c r="I17" s="202" t="e">
        <f>D17/D13</f>
        <v>#DIV/0!</v>
      </c>
      <c r="J17" s="100"/>
      <c r="K17" s="288" t="s">
        <v>114</v>
      </c>
      <c r="L17" s="289"/>
      <c r="M17" s="48"/>
      <c r="P17" s="373" t="s">
        <v>72</v>
      </c>
      <c r="Q17" s="374"/>
      <c r="R17" s="12" t="e">
        <f t="shared" si="0"/>
        <v>#DIV/0!</v>
      </c>
      <c r="S17" s="8" t="e">
        <f t="shared" si="1"/>
        <v>#DIV/0!</v>
      </c>
      <c r="T17" s="4" t="s">
        <v>87</v>
      </c>
    </row>
    <row r="18" spans="2:20" ht="13.15" thickBot="1" x14ac:dyDescent="0.4">
      <c r="B18" s="296" t="s">
        <v>43</v>
      </c>
      <c r="C18" s="305"/>
      <c r="D18" s="41"/>
      <c r="E18" s="109" t="e">
        <f>D18/D6</f>
        <v>#DIV/0!</v>
      </c>
      <c r="F18" s="42"/>
      <c r="G18" s="355" t="e">
        <f>F18/D6</f>
        <v>#DIV/0!</v>
      </c>
      <c r="H18" s="356"/>
      <c r="I18" s="203" t="e">
        <f>D18/D13</f>
        <v>#DIV/0!</v>
      </c>
      <c r="J18" s="100"/>
      <c r="K18" s="321"/>
      <c r="L18" s="322"/>
      <c r="M18" s="64"/>
      <c r="P18" s="373" t="s">
        <v>49</v>
      </c>
      <c r="Q18" s="374"/>
      <c r="R18" s="12" t="e">
        <f t="shared" si="0"/>
        <v>#DIV/0!</v>
      </c>
      <c r="S18" s="8" t="e">
        <f t="shared" si="1"/>
        <v>#DIV/0!</v>
      </c>
      <c r="T18" s="4" t="s">
        <v>88</v>
      </c>
    </row>
    <row r="19" spans="2:20" ht="14.25" customHeight="1" thickTop="1" thickBot="1" x14ac:dyDescent="0.4">
      <c r="B19" s="144" t="s">
        <v>63</v>
      </c>
      <c r="C19" s="176"/>
      <c r="D19" s="244">
        <f>D16+D17+D18</f>
        <v>0</v>
      </c>
      <c r="E19" s="119" t="e">
        <f>D19/D6</f>
        <v>#DIV/0!</v>
      </c>
      <c r="F19" s="244">
        <f>F16+F17+F18</f>
        <v>0</v>
      </c>
      <c r="G19" s="314" t="e">
        <f>F19/D6</f>
        <v>#DIV/0!</v>
      </c>
      <c r="H19" s="315"/>
      <c r="I19" s="208" t="e">
        <f>D19/D13</f>
        <v>#DIV/0!</v>
      </c>
      <c r="J19" s="100"/>
      <c r="K19" s="121" t="s">
        <v>71</v>
      </c>
      <c r="L19" s="122"/>
      <c r="M19" s="123">
        <f>M17*12</f>
        <v>0</v>
      </c>
      <c r="P19" s="385" t="s">
        <v>50</v>
      </c>
      <c r="Q19" s="386"/>
      <c r="R19" s="379" t="e">
        <f t="shared" si="0"/>
        <v>#DIV/0!</v>
      </c>
      <c r="S19" s="381" t="e">
        <f t="shared" si="1"/>
        <v>#DIV/0!</v>
      </c>
      <c r="T19" s="371" t="s">
        <v>89</v>
      </c>
    </row>
    <row r="20" spans="2:20" ht="4.8" customHeight="1" thickBot="1" x14ac:dyDescent="0.4">
      <c r="B20" s="209"/>
      <c r="C20" s="89"/>
      <c r="D20" s="210"/>
      <c r="E20" s="126"/>
      <c r="F20" s="127"/>
      <c r="G20" s="329"/>
      <c r="H20" s="329"/>
      <c r="I20" s="89"/>
      <c r="J20" s="89"/>
      <c r="K20" s="89"/>
      <c r="L20" s="89"/>
      <c r="M20" s="90"/>
      <c r="P20" s="387"/>
      <c r="Q20" s="388"/>
      <c r="R20" s="380"/>
      <c r="S20" s="382"/>
      <c r="T20" s="372"/>
    </row>
    <row r="21" spans="2:20" ht="14.25" thickBot="1" x14ac:dyDescent="0.45">
      <c r="B21" s="128" t="s">
        <v>65</v>
      </c>
      <c r="C21" s="129"/>
      <c r="D21" s="95" t="s">
        <v>21</v>
      </c>
      <c r="E21" s="94" t="s">
        <v>61</v>
      </c>
      <c r="F21" s="95" t="s">
        <v>97</v>
      </c>
      <c r="G21" s="261" t="s">
        <v>61</v>
      </c>
      <c r="H21" s="262"/>
      <c r="I21" s="94" t="s">
        <v>103</v>
      </c>
      <c r="J21" s="97"/>
      <c r="K21" s="260" t="s">
        <v>102</v>
      </c>
      <c r="L21" s="261"/>
      <c r="M21" s="262"/>
      <c r="N21" s="1"/>
      <c r="O21" s="1"/>
      <c r="P21" s="373" t="s">
        <v>51</v>
      </c>
      <c r="Q21" s="374"/>
      <c r="R21" s="13" t="e">
        <f>E29</f>
        <v>#DIV/0!</v>
      </c>
      <c r="S21" s="14" t="e">
        <f>G29</f>
        <v>#DIV/0!</v>
      </c>
      <c r="T21" s="4" t="s">
        <v>90</v>
      </c>
    </row>
    <row r="22" spans="2:20" ht="13.15" thickBot="1" x14ac:dyDescent="0.4">
      <c r="B22" s="364" t="s">
        <v>45</v>
      </c>
      <c r="C22" s="365"/>
      <c r="D22" s="37"/>
      <c r="E22" s="130" t="e">
        <f>D22/D6</f>
        <v>#DIV/0!</v>
      </c>
      <c r="F22" s="38"/>
      <c r="G22" s="389" t="e">
        <f>F22/D6</f>
        <v>#DIV/0!</v>
      </c>
      <c r="H22" s="390"/>
      <c r="I22" s="200" t="e">
        <f>D22/D13</f>
        <v>#DIV/0!</v>
      </c>
      <c r="J22" s="131"/>
      <c r="K22" s="211" t="s">
        <v>17</v>
      </c>
      <c r="L22" s="45">
        <v>0.03</v>
      </c>
      <c r="M22" s="103">
        <f>L22*M13</f>
        <v>0</v>
      </c>
      <c r="P22" s="375" t="s">
        <v>52</v>
      </c>
      <c r="Q22" s="376"/>
      <c r="R22" s="237" t="e">
        <f>E30</f>
        <v>#DIV/0!</v>
      </c>
      <c r="S22" s="238" t="e">
        <f>G30</f>
        <v>#DIV/0!</v>
      </c>
      <c r="T22" s="239" t="s">
        <v>91</v>
      </c>
    </row>
    <row r="23" spans="2:20" x14ac:dyDescent="0.35">
      <c r="B23" s="303" t="s">
        <v>46</v>
      </c>
      <c r="C23" s="304"/>
      <c r="D23" s="36"/>
      <c r="E23" s="105" t="e">
        <f>D23/D6</f>
        <v>#DIV/0!</v>
      </c>
      <c r="F23" s="39"/>
      <c r="G23" s="286" t="e">
        <f>F23/D6</f>
        <v>#DIV/0!</v>
      </c>
      <c r="H23" s="287"/>
      <c r="I23" s="202" t="e">
        <f>D23/D13</f>
        <v>#DIV/0!</v>
      </c>
      <c r="J23" s="131"/>
      <c r="K23" s="113" t="s">
        <v>75</v>
      </c>
      <c r="L23" s="212"/>
      <c r="M23" s="46">
        <v>0</v>
      </c>
      <c r="P23" s="292" t="s">
        <v>53</v>
      </c>
      <c r="Q23" s="292"/>
      <c r="R23" s="240">
        <f>D34</f>
        <v>0</v>
      </c>
      <c r="S23" s="241">
        <f>F34</f>
        <v>0</v>
      </c>
      <c r="T23" s="242" t="s">
        <v>8</v>
      </c>
    </row>
    <row r="24" spans="2:20" ht="13.15" thickBot="1" x14ac:dyDescent="0.4">
      <c r="B24" s="213" t="s">
        <v>47</v>
      </c>
      <c r="C24" s="207"/>
      <c r="D24" s="36"/>
      <c r="E24" s="133" t="e">
        <f>D24/D6</f>
        <v>#DIV/0!</v>
      </c>
      <c r="F24" s="39"/>
      <c r="G24" s="286" t="e">
        <f>F24/D6</f>
        <v>#DIV/0!</v>
      </c>
      <c r="H24" s="287"/>
      <c r="I24" s="202" t="e">
        <f>D24/D13</f>
        <v>#DIV/0!</v>
      </c>
      <c r="J24" s="131"/>
      <c r="K24" s="214" t="s">
        <v>76</v>
      </c>
      <c r="L24" s="172"/>
      <c r="M24" s="134">
        <f>M23*M16</f>
        <v>0</v>
      </c>
    </row>
    <row r="25" spans="2:20" ht="13.15" thickBot="1" x14ac:dyDescent="0.4">
      <c r="B25" s="303" t="s">
        <v>48</v>
      </c>
      <c r="C25" s="363"/>
      <c r="D25" s="36"/>
      <c r="E25" s="133" t="e">
        <f>D25/D6</f>
        <v>#DIV/0!</v>
      </c>
      <c r="F25" s="39"/>
      <c r="G25" s="286" t="e">
        <f>F25/D6</f>
        <v>#DIV/0!</v>
      </c>
      <c r="H25" s="287"/>
      <c r="I25" s="202" t="e">
        <f>D25/D13</f>
        <v>#DIV/0!</v>
      </c>
      <c r="J25" s="131"/>
      <c r="K25" s="215" t="s">
        <v>23</v>
      </c>
      <c r="L25" s="45">
        <v>0.03</v>
      </c>
      <c r="M25" s="62">
        <f>L25*M13</f>
        <v>0</v>
      </c>
    </row>
    <row r="26" spans="2:20" ht="13.9" thickBot="1" x14ac:dyDescent="0.4">
      <c r="B26" s="206" t="s">
        <v>80</v>
      </c>
      <c r="C26" s="247"/>
      <c r="D26" s="248">
        <f>D19*C26</f>
        <v>0</v>
      </c>
      <c r="E26" s="105" t="e">
        <f>D26/D6</f>
        <v>#DIV/0!</v>
      </c>
      <c r="F26" s="39"/>
      <c r="G26" s="286" t="e">
        <f>F26/D6</f>
        <v>#DIV/0!</v>
      </c>
      <c r="H26" s="287"/>
      <c r="I26" s="202" t="e">
        <f>D26/D13</f>
        <v>#DIV/0!</v>
      </c>
      <c r="J26" s="131"/>
      <c r="K26" s="281" t="s">
        <v>78</v>
      </c>
      <c r="L26" s="282"/>
      <c r="M26" s="47"/>
      <c r="P26" s="293" t="s">
        <v>18</v>
      </c>
      <c r="Q26" s="294"/>
      <c r="R26" s="295"/>
    </row>
    <row r="27" spans="2:20" ht="13.15" thickBot="1" x14ac:dyDescent="0.4">
      <c r="B27" s="303" t="s">
        <v>49</v>
      </c>
      <c r="C27" s="365"/>
      <c r="D27" s="36"/>
      <c r="E27" s="105" t="e">
        <f>D27/D6</f>
        <v>#DIV/0!</v>
      </c>
      <c r="F27" s="39"/>
      <c r="G27" s="286" t="e">
        <f>F27/D6</f>
        <v>#DIV/0!</v>
      </c>
      <c r="H27" s="287"/>
      <c r="I27" s="202" t="e">
        <f>D27/D13</f>
        <v>#DIV/0!</v>
      </c>
      <c r="J27" s="131"/>
      <c r="K27" s="158" t="s">
        <v>77</v>
      </c>
      <c r="L27" s="159"/>
      <c r="M27" s="216">
        <f>M22+M24+M25+M26</f>
        <v>0</v>
      </c>
      <c r="P27" s="51"/>
      <c r="Q27" s="290" t="s">
        <v>19</v>
      </c>
      <c r="R27" s="291"/>
    </row>
    <row r="28" spans="2:20" ht="13.15" thickBot="1" x14ac:dyDescent="0.4">
      <c r="B28" s="303" t="s">
        <v>50</v>
      </c>
      <c r="C28" s="304"/>
      <c r="D28" s="36"/>
      <c r="E28" s="105" t="e">
        <f>D28/D6</f>
        <v>#DIV/0!</v>
      </c>
      <c r="F28" s="39"/>
      <c r="G28" s="286" t="e">
        <f>F28/D6</f>
        <v>#DIV/0!</v>
      </c>
      <c r="H28" s="287"/>
      <c r="I28" s="202" t="e">
        <f>D28/D13</f>
        <v>#DIV/0!</v>
      </c>
      <c r="J28" s="131"/>
      <c r="K28" s="173"/>
      <c r="L28" s="174"/>
      <c r="M28" s="141"/>
      <c r="P28" s="52"/>
      <c r="Q28" s="290" t="s">
        <v>33</v>
      </c>
      <c r="R28" s="291"/>
    </row>
    <row r="29" spans="2:20" ht="13.15" thickBot="1" x14ac:dyDescent="0.4">
      <c r="B29" s="303" t="s">
        <v>51</v>
      </c>
      <c r="C29" s="304"/>
      <c r="D29" s="36"/>
      <c r="E29" s="105" t="e">
        <f>D29/D6</f>
        <v>#DIV/0!</v>
      </c>
      <c r="F29" s="39"/>
      <c r="G29" s="286" t="e">
        <f>F29/D6</f>
        <v>#DIV/0!</v>
      </c>
      <c r="H29" s="287"/>
      <c r="I29" s="202" t="e">
        <f>D29/D13</f>
        <v>#DIV/0!</v>
      </c>
      <c r="J29" s="131"/>
      <c r="K29" s="121" t="s">
        <v>79</v>
      </c>
      <c r="L29" s="122"/>
      <c r="M29" s="123">
        <f>M27+M15-M32</f>
        <v>0</v>
      </c>
      <c r="P29" s="53"/>
      <c r="Q29" s="290" t="s">
        <v>31</v>
      </c>
      <c r="R29" s="291"/>
    </row>
    <row r="30" spans="2:20" ht="13.15" thickBot="1" x14ac:dyDescent="0.4">
      <c r="B30" s="296" t="s">
        <v>52</v>
      </c>
      <c r="C30" s="305"/>
      <c r="D30" s="41"/>
      <c r="E30" s="109" t="e">
        <f>D30/D6</f>
        <v>#DIV/0!</v>
      </c>
      <c r="F30" s="42"/>
      <c r="G30" s="366" t="e">
        <f>F30/D6</f>
        <v>#DIV/0!</v>
      </c>
      <c r="H30" s="367"/>
      <c r="I30" s="203" t="e">
        <f>D30/D13</f>
        <v>#DIV/0!</v>
      </c>
      <c r="J30" s="100"/>
      <c r="K30" s="143"/>
      <c r="L30" s="143"/>
      <c r="M30" s="143"/>
      <c r="S30" s="10"/>
    </row>
    <row r="31" spans="2:20" ht="14.25" thickTop="1" thickBot="1" x14ac:dyDescent="0.4">
      <c r="B31" s="144" t="s">
        <v>54</v>
      </c>
      <c r="C31" s="145"/>
      <c r="D31" s="244">
        <f>SUM(D22:D30)</f>
        <v>0</v>
      </c>
      <c r="E31" s="146" t="e">
        <f>D31/D6</f>
        <v>#DIV/0!</v>
      </c>
      <c r="F31" s="244">
        <f>SUM(F22:F30)</f>
        <v>0</v>
      </c>
      <c r="G31" s="314" t="e">
        <f>F31/D6</f>
        <v>#DIV/0!</v>
      </c>
      <c r="H31" s="315"/>
      <c r="I31" s="208" t="e">
        <f>D31/D13</f>
        <v>#DIV/0!</v>
      </c>
      <c r="J31" s="100"/>
      <c r="K31" s="260" t="s">
        <v>110</v>
      </c>
      <c r="L31" s="261"/>
      <c r="M31" s="262"/>
      <c r="S31" s="10"/>
    </row>
    <row r="32" spans="2:20" ht="13.05" customHeight="1" x14ac:dyDescent="0.35">
      <c r="B32" s="347" t="s">
        <v>55</v>
      </c>
      <c r="C32" s="348"/>
      <c r="D32" s="351">
        <f>D19-D31</f>
        <v>0</v>
      </c>
      <c r="E32" s="217"/>
      <c r="F32" s="351">
        <f>F19-F31</f>
        <v>0</v>
      </c>
      <c r="G32" s="89"/>
      <c r="H32" s="89"/>
      <c r="I32" s="89"/>
      <c r="J32" s="89"/>
      <c r="K32" s="101" t="s">
        <v>74</v>
      </c>
      <c r="L32" s="102"/>
      <c r="M32" s="48"/>
      <c r="S32" s="10"/>
    </row>
    <row r="33" spans="2:19" ht="13.05" customHeight="1" thickBot="1" x14ac:dyDescent="0.4">
      <c r="B33" s="349"/>
      <c r="C33" s="350"/>
      <c r="D33" s="352"/>
      <c r="E33" s="89"/>
      <c r="F33" s="352"/>
      <c r="G33" s="150"/>
      <c r="H33" s="150"/>
      <c r="I33" s="150"/>
      <c r="J33" s="150"/>
      <c r="K33" s="107" t="s">
        <v>100</v>
      </c>
      <c r="L33" s="116"/>
      <c r="M33" s="43"/>
      <c r="S33" s="10"/>
    </row>
    <row r="34" spans="2:19" ht="13.15" thickBot="1" x14ac:dyDescent="0.4">
      <c r="B34" s="452" t="s">
        <v>53</v>
      </c>
      <c r="C34" s="453"/>
      <c r="D34" s="218">
        <f>D6*E34</f>
        <v>0</v>
      </c>
      <c r="E34" s="49">
        <v>300</v>
      </c>
      <c r="F34" s="151">
        <f>D6*E34</f>
        <v>0</v>
      </c>
      <c r="G34" s="150"/>
      <c r="H34" s="150"/>
      <c r="I34" s="150"/>
      <c r="J34" s="150"/>
      <c r="K34" s="288" t="s">
        <v>106</v>
      </c>
      <c r="L34" s="289"/>
      <c r="M34" s="44"/>
      <c r="S34" s="10"/>
    </row>
    <row r="35" spans="2:19" ht="13.5" customHeight="1" thickTop="1" thickBot="1" x14ac:dyDescent="0.4">
      <c r="B35" s="153" t="s">
        <v>2</v>
      </c>
      <c r="C35" s="219"/>
      <c r="D35" s="156">
        <f>D32-D34</f>
        <v>0</v>
      </c>
      <c r="E35" s="89"/>
      <c r="F35" s="156">
        <f>F32-F34</f>
        <v>0</v>
      </c>
      <c r="G35" s="150"/>
      <c r="H35" s="157"/>
      <c r="I35" s="157"/>
      <c r="J35" s="157"/>
      <c r="K35" s="121" t="s">
        <v>71</v>
      </c>
      <c r="L35" s="122"/>
      <c r="M35" s="123" t="e">
        <f>PMT((M33/12),(12*M34),-M32)*12</f>
        <v>#NUM!</v>
      </c>
      <c r="S35" s="10"/>
    </row>
    <row r="36" spans="2:19" ht="13.5" customHeight="1" thickBot="1" x14ac:dyDescent="0.4">
      <c r="B36" s="310" t="s">
        <v>83</v>
      </c>
      <c r="C36" s="311"/>
      <c r="D36" s="155">
        <f>M19</f>
        <v>0</v>
      </c>
      <c r="E36" s="89"/>
      <c r="F36" s="155">
        <f>M19</f>
        <v>0</v>
      </c>
      <c r="G36" s="162"/>
      <c r="H36" s="150"/>
      <c r="I36" s="150"/>
      <c r="J36" s="150"/>
      <c r="K36" s="143"/>
      <c r="L36" s="143"/>
      <c r="M36" s="143"/>
      <c r="S36" s="10"/>
    </row>
    <row r="37" spans="2:19" ht="15" customHeight="1" thickBot="1" x14ac:dyDescent="0.45">
      <c r="B37" s="308" t="s">
        <v>70</v>
      </c>
      <c r="C37" s="309"/>
      <c r="D37" s="220" t="e">
        <f>M35</f>
        <v>#NUM!</v>
      </c>
      <c r="E37" s="89"/>
      <c r="F37" s="220" t="e">
        <f>M35</f>
        <v>#NUM!</v>
      </c>
      <c r="G37" s="162"/>
      <c r="H37" s="257" t="s">
        <v>24</v>
      </c>
      <c r="I37" s="258"/>
      <c r="J37" s="258"/>
      <c r="K37" s="258"/>
      <c r="L37" s="258"/>
      <c r="M37" s="259"/>
      <c r="S37" s="10"/>
    </row>
    <row r="38" spans="2:19" ht="12.75" customHeight="1" x14ac:dyDescent="0.35">
      <c r="B38" s="310" t="s">
        <v>69</v>
      </c>
      <c r="C38" s="311"/>
      <c r="D38" s="155" t="e">
        <f>(D35-D36-D37)</f>
        <v>#NUM!</v>
      </c>
      <c r="E38" s="89"/>
      <c r="F38" s="155" t="e">
        <f>(F35-F36-F37)</f>
        <v>#NUM!</v>
      </c>
      <c r="G38" s="164"/>
      <c r="H38" s="326"/>
      <c r="I38" s="327"/>
      <c r="J38" s="327"/>
      <c r="K38" s="327"/>
      <c r="L38" s="327"/>
      <c r="M38" s="328"/>
    </row>
    <row r="39" spans="2:19" ht="13.8" customHeight="1" x14ac:dyDescent="0.35">
      <c r="B39" s="308" t="s">
        <v>66</v>
      </c>
      <c r="C39" s="309"/>
      <c r="D39" s="165" t="e">
        <f>D38/M29</f>
        <v>#NUM!</v>
      </c>
      <c r="E39" s="89"/>
      <c r="F39" s="165" t="e">
        <f>F38/M29</f>
        <v>#NUM!</v>
      </c>
      <c r="G39" s="162"/>
      <c r="H39" s="283"/>
      <c r="I39" s="284"/>
      <c r="J39" s="284"/>
      <c r="K39" s="284"/>
      <c r="L39" s="284"/>
      <c r="M39" s="285"/>
    </row>
    <row r="40" spans="2:19" ht="13.5" customHeight="1" x14ac:dyDescent="0.35">
      <c r="B40" s="308" t="s">
        <v>67</v>
      </c>
      <c r="C40" s="309"/>
      <c r="D40" s="221" t="e">
        <f>D35/(D36+D37)</f>
        <v>#NUM!</v>
      </c>
      <c r="E40" s="89"/>
      <c r="F40" s="221" t="e">
        <f>F35/(F36+F37)</f>
        <v>#NUM!</v>
      </c>
      <c r="G40" s="168">
        <v>1</v>
      </c>
      <c r="H40" s="283"/>
      <c r="I40" s="284"/>
      <c r="J40" s="284"/>
      <c r="K40" s="284"/>
      <c r="L40" s="284"/>
      <c r="M40" s="285"/>
    </row>
    <row r="41" spans="2:19" ht="13.15" thickBot="1" x14ac:dyDescent="0.4">
      <c r="B41" s="308" t="s">
        <v>56</v>
      </c>
      <c r="C41" s="309"/>
      <c r="D41" s="165" t="e">
        <f>D32/D7</f>
        <v>#DIV/0!</v>
      </c>
      <c r="E41" s="89"/>
      <c r="F41" s="165" t="e">
        <f>F32/D7</f>
        <v>#DIV/0!</v>
      </c>
      <c r="G41" s="168">
        <v>2</v>
      </c>
      <c r="H41" s="283"/>
      <c r="I41" s="284"/>
      <c r="J41" s="284"/>
      <c r="K41" s="284"/>
      <c r="L41" s="284"/>
      <c r="M41" s="285"/>
    </row>
    <row r="42" spans="2:19" ht="12.75" customHeight="1" thickBot="1" x14ac:dyDescent="0.4">
      <c r="B42" s="308" t="s">
        <v>34</v>
      </c>
      <c r="C42" s="309"/>
      <c r="D42" s="155" t="e">
        <f>D38*E42</f>
        <v>#NUM!</v>
      </c>
      <c r="E42" s="50">
        <v>0.25</v>
      </c>
      <c r="F42" s="155" t="e">
        <f>F38*E42</f>
        <v>#NUM!</v>
      </c>
      <c r="G42" s="171">
        <v>0.03</v>
      </c>
      <c r="H42" s="283"/>
      <c r="I42" s="284"/>
      <c r="J42" s="284"/>
      <c r="K42" s="284"/>
      <c r="L42" s="284"/>
      <c r="M42" s="285"/>
    </row>
    <row r="43" spans="2:19" x14ac:dyDescent="0.35">
      <c r="B43" s="308" t="s">
        <v>98</v>
      </c>
      <c r="C43" s="309"/>
      <c r="D43" s="155" t="e">
        <f>D38-D42</f>
        <v>#NUM!</v>
      </c>
      <c r="E43" s="89"/>
      <c r="F43" s="155" t="e">
        <f>F38-F42</f>
        <v>#NUM!</v>
      </c>
      <c r="G43" s="168"/>
      <c r="H43" s="283"/>
      <c r="I43" s="284"/>
      <c r="J43" s="284"/>
      <c r="K43" s="284"/>
      <c r="L43" s="284"/>
      <c r="M43" s="285"/>
    </row>
    <row r="44" spans="2:19" ht="12.75" customHeight="1" thickBot="1" x14ac:dyDescent="0.4">
      <c r="B44" s="357" t="s">
        <v>99</v>
      </c>
      <c r="C44" s="358"/>
      <c r="D44" s="175" t="e">
        <f>D43/M29</f>
        <v>#NUM!</v>
      </c>
      <c r="E44" s="176"/>
      <c r="F44" s="175" t="e">
        <f>F43/M29</f>
        <v>#NUM!</v>
      </c>
      <c r="G44" s="168"/>
      <c r="H44" s="254"/>
      <c r="I44" s="255"/>
      <c r="J44" s="255"/>
      <c r="K44" s="255"/>
      <c r="L44" s="255"/>
      <c r="M44" s="256"/>
      <c r="S44" s="77" t="s">
        <v>113</v>
      </c>
    </row>
    <row r="45" spans="2:19" ht="12.5" customHeight="1" x14ac:dyDescent="0.35">
      <c r="B45" s="177"/>
      <c r="C45" s="177"/>
      <c r="D45" s="177"/>
      <c r="E45" s="177"/>
      <c r="F45" s="178" t="s">
        <v>113</v>
      </c>
      <c r="G45" s="177"/>
      <c r="H45" s="177"/>
      <c r="I45" s="177"/>
      <c r="J45" s="177"/>
      <c r="K45" s="177"/>
      <c r="L45" s="177"/>
      <c r="M45" s="177"/>
    </row>
    <row r="46" spans="2:19" ht="13.15" x14ac:dyDescent="0.4">
      <c r="B46" s="1"/>
    </row>
  </sheetData>
  <sheetProtection password="9D59" sheet="1" selectLockedCells="1"/>
  <mergeCells count="101">
    <mergeCell ref="B6:C6"/>
    <mergeCell ref="E6:H7"/>
    <mergeCell ref="I6:I7"/>
    <mergeCell ref="P6:T6"/>
    <mergeCell ref="B7:C7"/>
    <mergeCell ref="B8:C8"/>
    <mergeCell ref="E8:F8"/>
    <mergeCell ref="G8:H8"/>
    <mergeCell ref="B2:M2"/>
    <mergeCell ref="P2:T2"/>
    <mergeCell ref="B4:D4"/>
    <mergeCell ref="P4:T4"/>
    <mergeCell ref="C5:D5"/>
    <mergeCell ref="K5:M5"/>
    <mergeCell ref="P5:T5"/>
    <mergeCell ref="P10:T11"/>
    <mergeCell ref="G12:H12"/>
    <mergeCell ref="K12:M12"/>
    <mergeCell ref="P12:Q12"/>
    <mergeCell ref="B13:C13"/>
    <mergeCell ref="G13:H13"/>
    <mergeCell ref="K13:L13"/>
    <mergeCell ref="P13:Q13"/>
    <mergeCell ref="B9:C9"/>
    <mergeCell ref="E9:F9"/>
    <mergeCell ref="G9:H9"/>
    <mergeCell ref="B10:C10"/>
    <mergeCell ref="E10:F10"/>
    <mergeCell ref="G10:H10"/>
    <mergeCell ref="G16:H16"/>
    <mergeCell ref="K16:L16"/>
    <mergeCell ref="P16:Q16"/>
    <mergeCell ref="G17:H17"/>
    <mergeCell ref="K17:L17"/>
    <mergeCell ref="P17:Q17"/>
    <mergeCell ref="G14:H14"/>
    <mergeCell ref="P14:Q14"/>
    <mergeCell ref="B15:C15"/>
    <mergeCell ref="G15:H15"/>
    <mergeCell ref="K15:L15"/>
    <mergeCell ref="P15:Q15"/>
    <mergeCell ref="R19:R20"/>
    <mergeCell ref="S19:S20"/>
    <mergeCell ref="T19:T20"/>
    <mergeCell ref="G20:H20"/>
    <mergeCell ref="G21:H21"/>
    <mergeCell ref="K21:M21"/>
    <mergeCell ref="P21:Q21"/>
    <mergeCell ref="B18:C18"/>
    <mergeCell ref="G18:H18"/>
    <mergeCell ref="K18:L18"/>
    <mergeCell ref="P18:Q18"/>
    <mergeCell ref="G19:H19"/>
    <mergeCell ref="P19:Q20"/>
    <mergeCell ref="G24:H24"/>
    <mergeCell ref="B25:C25"/>
    <mergeCell ref="G25:H25"/>
    <mergeCell ref="G26:H26"/>
    <mergeCell ref="K26:L26"/>
    <mergeCell ref="P26:R26"/>
    <mergeCell ref="B22:C22"/>
    <mergeCell ref="G22:H22"/>
    <mergeCell ref="P22:Q22"/>
    <mergeCell ref="B23:C23"/>
    <mergeCell ref="G23:H23"/>
    <mergeCell ref="P23:Q23"/>
    <mergeCell ref="B29:C29"/>
    <mergeCell ref="G29:H29"/>
    <mergeCell ref="Q29:R29"/>
    <mergeCell ref="B30:C30"/>
    <mergeCell ref="G30:H30"/>
    <mergeCell ref="G31:H31"/>
    <mergeCell ref="K31:M31"/>
    <mergeCell ref="B27:C27"/>
    <mergeCell ref="G27:H27"/>
    <mergeCell ref="Q27:R27"/>
    <mergeCell ref="B28:C28"/>
    <mergeCell ref="G28:H28"/>
    <mergeCell ref="Q28:R28"/>
    <mergeCell ref="B37:C37"/>
    <mergeCell ref="H37:M37"/>
    <mergeCell ref="B38:C38"/>
    <mergeCell ref="H38:M38"/>
    <mergeCell ref="B39:C39"/>
    <mergeCell ref="H39:M39"/>
    <mergeCell ref="B32:C33"/>
    <mergeCell ref="D32:D33"/>
    <mergeCell ref="F32:F33"/>
    <mergeCell ref="B34:C34"/>
    <mergeCell ref="K34:L34"/>
    <mergeCell ref="B36:C36"/>
    <mergeCell ref="B43:C43"/>
    <mergeCell ref="H43:M43"/>
    <mergeCell ref="B44:C44"/>
    <mergeCell ref="H44:M44"/>
    <mergeCell ref="B40:C40"/>
    <mergeCell ref="H40:M40"/>
    <mergeCell ref="B41:C41"/>
    <mergeCell ref="H41:M41"/>
    <mergeCell ref="B42:C42"/>
    <mergeCell ref="H42:M42"/>
  </mergeCells>
  <phoneticPr fontId="21" type="noConversion"/>
  <conditionalFormatting sqref="E23">
    <cfRule type="cellIs" dxfId="83" priority="40" stopIfTrue="1" operator="between">
      <formula>0.01</formula>
      <formula>249.99</formula>
    </cfRule>
    <cfRule type="cellIs" dxfId="82" priority="41" stopIfTrue="1" operator="equal">
      <formula>250</formula>
    </cfRule>
    <cfRule type="cellIs" dxfId="81" priority="42" stopIfTrue="1" operator="greaterThan">
      <formula>250</formula>
    </cfRule>
  </conditionalFormatting>
  <conditionalFormatting sqref="E24">
    <cfRule type="cellIs" dxfId="80" priority="37" stopIfTrue="1" operator="between">
      <formula>0.01</formula>
      <formula>299.99</formula>
    </cfRule>
    <cfRule type="cellIs" dxfId="79" priority="38" stopIfTrue="1" operator="between">
      <formula>300</formula>
      <formula>600</formula>
    </cfRule>
    <cfRule type="cellIs" dxfId="78" priority="39" stopIfTrue="1" operator="greaterThan">
      <formula>600</formula>
    </cfRule>
  </conditionalFormatting>
  <conditionalFormatting sqref="E25">
    <cfRule type="cellIs" dxfId="77" priority="34" stopIfTrue="1" operator="between">
      <formula>0.01</formula>
      <formula>99.99</formula>
    </cfRule>
    <cfRule type="cellIs" dxfId="76" priority="35" stopIfTrue="1" operator="between">
      <formula>100</formula>
      <formula>250</formula>
    </cfRule>
    <cfRule type="cellIs" dxfId="75" priority="36" stopIfTrue="1" operator="greaterThan">
      <formula>250</formula>
    </cfRule>
  </conditionalFormatting>
  <conditionalFormatting sqref="E29">
    <cfRule type="cellIs" dxfId="74" priority="31" stopIfTrue="1" operator="between">
      <formula>0.01</formula>
      <formula>199.99</formula>
    </cfRule>
    <cfRule type="cellIs" dxfId="73" priority="32" stopIfTrue="1" operator="between">
      <formula>200</formula>
      <formula>400</formula>
    </cfRule>
    <cfRule type="cellIs" dxfId="72" priority="33" stopIfTrue="1" operator="greaterThan">
      <formula>400</formula>
    </cfRule>
  </conditionalFormatting>
  <conditionalFormatting sqref="E30">
    <cfRule type="cellIs" dxfId="71" priority="28" stopIfTrue="1" operator="between">
      <formula>0.01</formula>
      <formula>699.99</formula>
    </cfRule>
    <cfRule type="cellIs" dxfId="70" priority="29" stopIfTrue="1" operator="between">
      <formula>700</formula>
      <formula>1000</formula>
    </cfRule>
    <cfRule type="cellIs" dxfId="69" priority="30" stopIfTrue="1" operator="greaterThan">
      <formula>1000</formula>
    </cfRule>
  </conditionalFormatting>
  <conditionalFormatting sqref="E27">
    <cfRule type="cellIs" dxfId="68" priority="25" stopIfTrue="1" operator="between">
      <formula>0.01</formula>
      <formula>99.99</formula>
    </cfRule>
    <cfRule type="cellIs" dxfId="67" priority="26" stopIfTrue="1" operator="equal">
      <formula>100</formula>
    </cfRule>
    <cfRule type="cellIs" dxfId="66" priority="27" stopIfTrue="1" operator="greaterThan">
      <formula>100</formula>
    </cfRule>
  </conditionalFormatting>
  <conditionalFormatting sqref="E23">
    <cfRule type="cellIs" dxfId="65" priority="22" stopIfTrue="1" operator="between">
      <formula>1</formula>
      <formula>249</formula>
    </cfRule>
    <cfRule type="cellIs" dxfId="64" priority="23" stopIfTrue="1" operator="greaterThan">
      <formula>250</formula>
    </cfRule>
    <cfRule type="cellIs" dxfId="63" priority="24" stopIfTrue="1" operator="equal">
      <formula>250</formula>
    </cfRule>
  </conditionalFormatting>
  <conditionalFormatting sqref="E24">
    <cfRule type="cellIs" dxfId="62" priority="19" stopIfTrue="1" operator="between">
      <formula>0.01</formula>
      <formula>299</formula>
    </cfRule>
    <cfRule type="cellIs" dxfId="61" priority="20" stopIfTrue="1" operator="between">
      <formula>300</formula>
      <formula>600</formula>
    </cfRule>
    <cfRule type="cellIs" dxfId="60" priority="21" stopIfTrue="1" operator="greaterThan">
      <formula>600</formula>
    </cfRule>
  </conditionalFormatting>
  <conditionalFormatting sqref="E25">
    <cfRule type="cellIs" dxfId="59" priority="16" stopIfTrue="1" operator="between">
      <formula>100</formula>
      <formula>250</formula>
    </cfRule>
    <cfRule type="cellIs" dxfId="58" priority="17" stopIfTrue="1" operator="between">
      <formula>0.01</formula>
      <formula>99.99</formula>
    </cfRule>
    <cfRule type="cellIs" dxfId="57" priority="18" stopIfTrue="1" operator="greaterThan">
      <formula>250</formula>
    </cfRule>
  </conditionalFormatting>
  <conditionalFormatting sqref="E27">
    <cfRule type="cellIs" dxfId="56" priority="13" stopIfTrue="1" operator="between">
      <formula>0.01</formula>
      <formula>99.99</formula>
    </cfRule>
    <cfRule type="cellIs" dxfId="55" priority="14" stopIfTrue="1" operator="equal">
      <formula>100</formula>
    </cfRule>
    <cfRule type="cellIs" dxfId="54" priority="15" stopIfTrue="1" operator="greaterThan">
      <formula>100</formula>
    </cfRule>
  </conditionalFormatting>
  <conditionalFormatting sqref="E29">
    <cfRule type="cellIs" dxfId="53" priority="10" stopIfTrue="1" operator="between">
      <formula>0.01</formula>
      <formula>199.99</formula>
    </cfRule>
    <cfRule type="cellIs" dxfId="52" priority="11" stopIfTrue="1" operator="between">
      <formula>200</formula>
      <formula>400</formula>
    </cfRule>
    <cfRule type="cellIs" dxfId="51" priority="12" stopIfTrue="1" operator="greaterThan">
      <formula>400</formula>
    </cfRule>
  </conditionalFormatting>
  <conditionalFormatting sqref="E30">
    <cfRule type="cellIs" dxfId="50" priority="7" stopIfTrue="1" operator="between">
      <formula>700</formula>
      <formula>1000</formula>
    </cfRule>
    <cfRule type="cellIs" dxfId="49" priority="8" stopIfTrue="1" operator="between">
      <formula>0.01</formula>
      <formula>699.99</formula>
    </cfRule>
    <cfRule type="cellIs" dxfId="48" priority="9" stopIfTrue="1" operator="greaterThan">
      <formula>1000</formula>
    </cfRule>
  </conditionalFormatting>
  <conditionalFormatting sqref="E23">
    <cfRule type="cellIs" dxfId="47" priority="4" stopIfTrue="1" operator="between">
      <formula>0.01</formula>
      <formula>249.99</formula>
    </cfRule>
    <cfRule type="cellIs" dxfId="46" priority="5" stopIfTrue="1" operator="equal">
      <formula>250</formula>
    </cfRule>
    <cfRule type="cellIs" dxfId="45" priority="6" stopIfTrue="1" operator="greaterThan">
      <formula>250</formula>
    </cfRule>
  </conditionalFormatting>
  <conditionalFormatting sqref="E23">
    <cfRule type="cellIs" dxfId="44" priority="1" stopIfTrue="1" operator="between">
      <formula>1</formula>
      <formula>249</formula>
    </cfRule>
    <cfRule type="cellIs" dxfId="43" priority="2" stopIfTrue="1" operator="greaterThan">
      <formula>250</formula>
    </cfRule>
    <cfRule type="cellIs" dxfId="42" priority="3" stopIfTrue="1" operator="equal">
      <formula>250</formula>
    </cfRule>
  </conditionalFormatting>
  <pageMargins left="0.25" right="0.25" top="0.2" bottom="0.25" header="0" footer="0"/>
  <pageSetup orientation="landscape" horizontalDpi="4294967293" verticalDpi="300"/>
  <headerFooter alignWithMargins="0"/>
  <ignoredErrors>
    <ignoredError sqref="I8:I9" evalError="1"/>
  </ignoredErrors>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V46"/>
  <sheetViews>
    <sheetView showGridLines="0" tabSelected="1" topLeftCell="A10" zoomScale="85" zoomScaleNormal="85" workbookViewId="0">
      <selection activeCell="F30" sqref="F30"/>
    </sheetView>
  </sheetViews>
  <sheetFormatPr defaultColWidth="8.796875" defaultRowHeight="12.75" x14ac:dyDescent="0.35"/>
  <cols>
    <col min="1" max="1" width="1.33203125" customWidth="1"/>
    <col min="2" max="2" width="16.1328125" customWidth="1"/>
    <col min="3" max="3" width="12.46484375" customWidth="1"/>
    <col min="4" max="4" width="13.33203125" customWidth="1"/>
    <col min="5" max="5" width="10.6640625" customWidth="1"/>
    <col min="6" max="6" width="12.1328125" customWidth="1"/>
    <col min="7" max="7" width="1.46484375" customWidth="1"/>
    <col min="8" max="8" width="9.796875" customWidth="1"/>
    <col min="9" max="9" width="13.796875" customWidth="1"/>
    <col min="10" max="10" width="2" customWidth="1"/>
    <col min="11" max="11" width="7.46484375" customWidth="1"/>
    <col min="12" max="12" width="22" customWidth="1"/>
    <col min="13" max="13" width="13" customWidth="1"/>
    <col min="14" max="14" width="1.46484375" customWidth="1"/>
    <col min="15" max="15" width="1" customWidth="1"/>
    <col min="16" max="16" width="16" customWidth="1"/>
    <col min="17" max="17" width="7.796875" customWidth="1"/>
    <col min="18" max="18" width="18.46484375" customWidth="1"/>
    <col min="19" max="19" width="18.33203125" customWidth="1"/>
    <col min="20" max="20" width="46" customWidth="1"/>
  </cols>
  <sheetData>
    <row r="1" spans="2:22" ht="6" customHeight="1" thickBot="1" x14ac:dyDescent="0.4"/>
    <row r="2" spans="2:22" ht="24.75" customHeight="1" thickBot="1" x14ac:dyDescent="0.55000000000000004">
      <c r="B2" s="318" t="s">
        <v>7</v>
      </c>
      <c r="C2" s="319"/>
      <c r="D2" s="319"/>
      <c r="E2" s="319"/>
      <c r="F2" s="319"/>
      <c r="G2" s="319"/>
      <c r="H2" s="319"/>
      <c r="I2" s="319"/>
      <c r="J2" s="319"/>
      <c r="K2" s="319"/>
      <c r="L2" s="319"/>
      <c r="M2" s="320"/>
      <c r="P2" s="263" t="s">
        <v>27</v>
      </c>
      <c r="Q2" s="264"/>
      <c r="R2" s="264"/>
      <c r="S2" s="264"/>
      <c r="T2" s="265"/>
      <c r="U2" s="24"/>
    </row>
    <row r="3" spans="2:22" ht="5.25" customHeight="1" thickBot="1" x14ac:dyDescent="0.45">
      <c r="B3" s="81"/>
      <c r="C3" s="82"/>
      <c r="D3" s="82"/>
      <c r="E3" s="82"/>
      <c r="F3" s="82"/>
      <c r="G3" s="82"/>
      <c r="H3" s="82"/>
      <c r="I3" s="82"/>
      <c r="J3" s="82"/>
      <c r="K3" s="82"/>
      <c r="L3" s="82"/>
      <c r="M3" s="83"/>
      <c r="P3" s="25"/>
      <c r="Q3" s="26"/>
      <c r="R3" s="26"/>
      <c r="S3" s="26"/>
      <c r="T3" s="27"/>
      <c r="U3" s="6"/>
      <c r="V3" s="2"/>
    </row>
    <row r="4" spans="2:22" ht="15" customHeight="1" thickBot="1" x14ac:dyDescent="0.45">
      <c r="B4" s="260" t="s">
        <v>92</v>
      </c>
      <c r="C4" s="261"/>
      <c r="D4" s="262"/>
      <c r="E4" s="446" t="s">
        <v>22</v>
      </c>
      <c r="F4" s="447"/>
      <c r="G4" s="447"/>
      <c r="H4" s="447"/>
      <c r="I4" s="447"/>
      <c r="J4" s="447"/>
      <c r="K4" s="447"/>
      <c r="L4" s="447"/>
      <c r="M4" s="448"/>
      <c r="P4" s="269" t="s">
        <v>10</v>
      </c>
      <c r="Q4" s="270"/>
      <c r="R4" s="270"/>
      <c r="S4" s="270"/>
      <c r="T4" s="271"/>
      <c r="U4" s="6"/>
    </row>
    <row r="5" spans="2:22" ht="15" customHeight="1" thickBot="1" x14ac:dyDescent="0.45">
      <c r="B5" s="84" t="s">
        <v>59</v>
      </c>
      <c r="C5" s="444">
        <f>Assumption!C5</f>
        <v>0</v>
      </c>
      <c r="D5" s="445"/>
      <c r="E5" s="449"/>
      <c r="F5" s="450"/>
      <c r="G5" s="450"/>
      <c r="H5" s="450"/>
      <c r="I5" s="450"/>
      <c r="J5" s="450"/>
      <c r="K5" s="450"/>
      <c r="L5" s="450"/>
      <c r="M5" s="451"/>
      <c r="P5" s="269" t="s">
        <v>0</v>
      </c>
      <c r="Q5" s="270"/>
      <c r="R5" s="270"/>
      <c r="S5" s="270"/>
      <c r="T5" s="271"/>
      <c r="U5" s="6"/>
    </row>
    <row r="6" spans="2:22" ht="12.75" customHeight="1" x14ac:dyDescent="0.4">
      <c r="B6" s="441" t="s">
        <v>57</v>
      </c>
      <c r="C6" s="443"/>
      <c r="D6" s="57">
        <f>Assumption!D6</f>
        <v>0</v>
      </c>
      <c r="E6" s="398"/>
      <c r="F6" s="399"/>
      <c r="G6" s="399"/>
      <c r="H6" s="399"/>
      <c r="I6" s="399"/>
      <c r="J6" s="399"/>
      <c r="K6" s="399"/>
      <c r="L6" s="399"/>
      <c r="M6" s="400"/>
      <c r="P6" s="272" t="s">
        <v>25</v>
      </c>
      <c r="Q6" s="273"/>
      <c r="R6" s="273"/>
      <c r="S6" s="273"/>
      <c r="T6" s="274"/>
      <c r="U6" s="28"/>
    </row>
    <row r="7" spans="2:22" ht="13.5" customHeight="1" thickBot="1" x14ac:dyDescent="0.45">
      <c r="B7" s="441" t="s">
        <v>58</v>
      </c>
      <c r="C7" s="442"/>
      <c r="D7" s="58">
        <f>Assumption!D7</f>
        <v>0</v>
      </c>
      <c r="E7" s="398"/>
      <c r="F7" s="399"/>
      <c r="G7" s="399"/>
      <c r="H7" s="399"/>
      <c r="I7" s="399"/>
      <c r="J7" s="399"/>
      <c r="K7" s="399"/>
      <c r="L7" s="399"/>
      <c r="M7" s="400"/>
      <c r="P7" s="20" t="s">
        <v>26</v>
      </c>
      <c r="Q7" s="21"/>
      <c r="R7" s="21"/>
      <c r="S7" s="21"/>
      <c r="T7" s="22"/>
      <c r="U7" s="28"/>
    </row>
    <row r="8" spans="2:22" x14ac:dyDescent="0.35">
      <c r="B8" s="441" t="s">
        <v>81</v>
      </c>
      <c r="C8" s="442"/>
      <c r="D8" s="58" t="e">
        <f>Assumption!D8</f>
        <v>#DIV/0!</v>
      </c>
      <c r="E8" s="433"/>
      <c r="F8" s="434"/>
      <c r="G8" s="434"/>
      <c r="H8" s="434"/>
      <c r="I8" s="434"/>
      <c r="J8" s="434"/>
      <c r="K8" s="434"/>
      <c r="L8" s="434"/>
      <c r="M8" s="435"/>
    </row>
    <row r="9" spans="2:22" x14ac:dyDescent="0.35">
      <c r="B9" s="441" t="s">
        <v>62</v>
      </c>
      <c r="C9" s="442"/>
      <c r="D9" s="59">
        <f>Assumption!D9</f>
        <v>0</v>
      </c>
      <c r="E9" s="433"/>
      <c r="F9" s="434"/>
      <c r="G9" s="434"/>
      <c r="H9" s="434"/>
      <c r="I9" s="434"/>
      <c r="J9" s="434"/>
      <c r="K9" s="434"/>
      <c r="L9" s="434"/>
      <c r="M9" s="435"/>
    </row>
    <row r="10" spans="2:22" ht="13.8" customHeight="1" thickBot="1" x14ac:dyDescent="0.4">
      <c r="B10" s="431" t="s">
        <v>68</v>
      </c>
      <c r="C10" s="432"/>
      <c r="D10" s="67" t="e">
        <f>Assumption!D10</f>
        <v>#DIV/0!</v>
      </c>
      <c r="E10" s="438"/>
      <c r="F10" s="439"/>
      <c r="G10" s="439"/>
      <c r="H10" s="439"/>
      <c r="I10" s="439"/>
      <c r="J10" s="439"/>
      <c r="K10" s="439"/>
      <c r="L10" s="439"/>
      <c r="M10" s="440"/>
    </row>
    <row r="11" spans="2:22" ht="5.25" customHeight="1" thickBot="1" x14ac:dyDescent="0.4">
      <c r="B11" s="85"/>
      <c r="C11" s="86"/>
      <c r="D11" s="87"/>
      <c r="E11" s="88"/>
      <c r="F11" s="89"/>
      <c r="G11" s="89"/>
      <c r="H11" s="89"/>
      <c r="I11" s="89"/>
      <c r="J11" s="89"/>
      <c r="K11" s="89"/>
      <c r="L11" s="89"/>
      <c r="M11" s="90"/>
    </row>
    <row r="12" spans="2:22" ht="13.9" thickBot="1" x14ac:dyDescent="0.4">
      <c r="B12" s="91" t="s">
        <v>64</v>
      </c>
      <c r="C12" s="92"/>
      <c r="D12" s="93" t="s">
        <v>36</v>
      </c>
      <c r="E12" s="94" t="s">
        <v>61</v>
      </c>
      <c r="F12" s="95" t="s">
        <v>35</v>
      </c>
      <c r="G12" s="261" t="s">
        <v>61</v>
      </c>
      <c r="H12" s="262"/>
      <c r="I12" s="96" t="s">
        <v>37</v>
      </c>
      <c r="J12" s="97"/>
      <c r="K12" s="260" t="s">
        <v>101</v>
      </c>
      <c r="L12" s="261"/>
      <c r="M12" s="262"/>
      <c r="P12" s="293" t="s">
        <v>18</v>
      </c>
      <c r="Q12" s="294"/>
      <c r="R12" s="295"/>
    </row>
    <row r="13" spans="2:22" ht="13.15" thickBot="1" x14ac:dyDescent="0.4">
      <c r="B13" s="461" t="s">
        <v>105</v>
      </c>
      <c r="C13" s="462"/>
      <c r="D13" s="71">
        <f>Assumption!D13</f>
        <v>0</v>
      </c>
      <c r="E13" s="98" t="e">
        <f>D13/D6</f>
        <v>#DIV/0!</v>
      </c>
      <c r="F13" s="72"/>
      <c r="G13" s="369" t="e">
        <f>F13/D6</f>
        <v>#DIV/0!</v>
      </c>
      <c r="H13" s="370"/>
      <c r="I13" s="99" t="e">
        <f>F13/F13</f>
        <v>#DIV/0!</v>
      </c>
      <c r="J13" s="100"/>
      <c r="K13" s="456" t="s">
        <v>58</v>
      </c>
      <c r="L13" s="457"/>
      <c r="M13" s="103">
        <f>D7</f>
        <v>0</v>
      </c>
      <c r="P13" s="51"/>
      <c r="Q13" s="290" t="s">
        <v>19</v>
      </c>
      <c r="R13" s="291"/>
    </row>
    <row r="14" spans="2:22" ht="13.15" thickBot="1" x14ac:dyDescent="0.4">
      <c r="B14" s="104" t="s">
        <v>109</v>
      </c>
      <c r="C14" s="251"/>
      <c r="D14" s="235">
        <f>Assumption!D14</f>
        <v>0</v>
      </c>
      <c r="E14" s="105" t="e">
        <f>D14/D6</f>
        <v>#DIV/0!</v>
      </c>
      <c r="F14" s="76">
        <f>C14*F13</f>
        <v>0</v>
      </c>
      <c r="G14" s="359" t="e">
        <f>F14/D6</f>
        <v>#DIV/0!</v>
      </c>
      <c r="H14" s="360"/>
      <c r="I14" s="106" t="e">
        <f>F14/F13</f>
        <v>#DIV/0!</v>
      </c>
      <c r="J14" s="100"/>
      <c r="K14" s="107" t="s">
        <v>42</v>
      </c>
      <c r="L14" s="108"/>
      <c r="M14" s="62">
        <f>Assumption!M14</f>
        <v>0</v>
      </c>
      <c r="P14" s="52"/>
      <c r="Q14" s="290" t="s">
        <v>33</v>
      </c>
      <c r="R14" s="291"/>
    </row>
    <row r="15" spans="2:22" ht="13.15" thickBot="1" x14ac:dyDescent="0.4">
      <c r="B15" s="394" t="s">
        <v>112</v>
      </c>
      <c r="C15" s="436"/>
      <c r="D15" s="68">
        <f>Assumption!D15</f>
        <v>0</v>
      </c>
      <c r="E15" s="109" t="e">
        <f>D15/D6</f>
        <v>#DIV/0!</v>
      </c>
      <c r="F15" s="56"/>
      <c r="G15" s="355" t="e">
        <f>F15/D6</f>
        <v>#DIV/0!</v>
      </c>
      <c r="H15" s="356"/>
      <c r="I15" s="111" t="e">
        <f>F15/F13</f>
        <v>#DIV/0!</v>
      </c>
      <c r="J15" s="100"/>
      <c r="K15" s="454" t="s">
        <v>60</v>
      </c>
      <c r="L15" s="455"/>
      <c r="M15" s="62">
        <f>M13-M14</f>
        <v>0</v>
      </c>
      <c r="P15" s="53"/>
      <c r="Q15" s="290" t="s">
        <v>31</v>
      </c>
      <c r="R15" s="291"/>
    </row>
    <row r="16" spans="2:22" ht="13.15" thickTop="1" x14ac:dyDescent="0.35">
      <c r="B16" s="459" t="s">
        <v>82</v>
      </c>
      <c r="C16" s="460"/>
      <c r="D16" s="58">
        <f>Assumption!D16</f>
        <v>0</v>
      </c>
      <c r="E16" s="69" t="e">
        <f>D16/D6</f>
        <v>#DIV/0!</v>
      </c>
      <c r="F16" s="243">
        <f>F13-F14-F15</f>
        <v>0</v>
      </c>
      <c r="G16" s="429" t="e">
        <f>F16/D6</f>
        <v>#DIV/0!</v>
      </c>
      <c r="H16" s="430"/>
      <c r="I16" s="112" t="e">
        <f>F16/F13</f>
        <v>#DIV/0!</v>
      </c>
      <c r="J16" s="100"/>
      <c r="K16" s="303"/>
      <c r="L16" s="323"/>
      <c r="M16" s="62"/>
    </row>
    <row r="17" spans="2:19" x14ac:dyDescent="0.35">
      <c r="B17" s="114" t="s">
        <v>44</v>
      </c>
      <c r="C17" s="115"/>
      <c r="D17" s="58">
        <f>Assumption!D17</f>
        <v>0</v>
      </c>
      <c r="E17" s="105" t="e">
        <f>D17/D6</f>
        <v>#DIV/0!</v>
      </c>
      <c r="F17" s="55"/>
      <c r="G17" s="359" t="e">
        <f>F17/D6</f>
        <v>#DIV/0!</v>
      </c>
      <c r="H17" s="360"/>
      <c r="I17" s="106" t="e">
        <f>F17/F13</f>
        <v>#DIV/0!</v>
      </c>
      <c r="J17" s="100"/>
      <c r="K17" s="288" t="s">
        <v>114</v>
      </c>
      <c r="L17" s="289"/>
      <c r="M17" s="62">
        <f>Assumption!M17</f>
        <v>0</v>
      </c>
    </row>
    <row r="18" spans="2:19" ht="13.15" thickBot="1" x14ac:dyDescent="0.4">
      <c r="B18" s="394" t="s">
        <v>43</v>
      </c>
      <c r="C18" s="395"/>
      <c r="D18" s="68">
        <f>Assumption!D18</f>
        <v>0</v>
      </c>
      <c r="E18" s="109" t="e">
        <f>D18/D6</f>
        <v>#DIV/0!</v>
      </c>
      <c r="F18" s="56"/>
      <c r="G18" s="355" t="e">
        <f>F18/D6</f>
        <v>#DIV/0!</v>
      </c>
      <c r="H18" s="356"/>
      <c r="I18" s="111" t="e">
        <f>F18/F13</f>
        <v>#DIV/0!</v>
      </c>
      <c r="J18" s="100"/>
      <c r="K18" s="321"/>
      <c r="L18" s="322"/>
      <c r="M18" s="64"/>
    </row>
    <row r="19" spans="2:19" ht="14.25" customHeight="1" thickTop="1" thickBot="1" x14ac:dyDescent="0.4">
      <c r="B19" s="117" t="s">
        <v>63</v>
      </c>
      <c r="C19" s="118"/>
      <c r="D19" s="253">
        <f>Assumption!D19</f>
        <v>0</v>
      </c>
      <c r="E19" s="119" t="e">
        <f>D19/D6</f>
        <v>#DIV/0!</v>
      </c>
      <c r="F19" s="244">
        <f>F16+F17+F18</f>
        <v>0</v>
      </c>
      <c r="G19" s="314" t="e">
        <f>F19/D6</f>
        <v>#DIV/0!</v>
      </c>
      <c r="H19" s="315"/>
      <c r="I19" s="120" t="e">
        <f>F19/F13</f>
        <v>#DIV/0!</v>
      </c>
      <c r="J19" s="100"/>
      <c r="K19" s="121" t="s">
        <v>71</v>
      </c>
      <c r="L19" s="122"/>
      <c r="M19" s="123">
        <f>M17*12</f>
        <v>0</v>
      </c>
    </row>
    <row r="20" spans="2:19" ht="6.5" customHeight="1" thickBot="1" x14ac:dyDescent="0.4">
      <c r="B20" s="124"/>
      <c r="C20" s="87"/>
      <c r="D20" s="125"/>
      <c r="E20" s="126"/>
      <c r="F20" s="127"/>
      <c r="G20" s="458"/>
      <c r="H20" s="458"/>
      <c r="I20" s="89"/>
      <c r="J20" s="89"/>
      <c r="K20" s="89"/>
      <c r="L20" s="89"/>
      <c r="M20" s="90"/>
    </row>
    <row r="21" spans="2:19" ht="14.25" thickBot="1" x14ac:dyDescent="0.45">
      <c r="B21" s="128" t="s">
        <v>65</v>
      </c>
      <c r="C21" s="129"/>
      <c r="D21" s="93" t="s">
        <v>36</v>
      </c>
      <c r="E21" s="94" t="s">
        <v>61</v>
      </c>
      <c r="F21" s="95" t="s">
        <v>35</v>
      </c>
      <c r="G21" s="261" t="s">
        <v>61</v>
      </c>
      <c r="H21" s="262"/>
      <c r="I21" s="96" t="s">
        <v>37</v>
      </c>
      <c r="J21" s="97"/>
      <c r="K21" s="425" t="s">
        <v>102</v>
      </c>
      <c r="L21" s="426"/>
      <c r="M21" s="403"/>
      <c r="N21" s="1"/>
      <c r="O21" s="1"/>
    </row>
    <row r="22" spans="2:19" x14ac:dyDescent="0.35">
      <c r="B22" s="428" t="s">
        <v>45</v>
      </c>
      <c r="C22" s="424"/>
      <c r="D22" s="58">
        <f>Assumption!D22</f>
        <v>0</v>
      </c>
      <c r="E22" s="130" t="e">
        <f>D22/D6</f>
        <v>#DIV/0!</v>
      </c>
      <c r="F22" s="54"/>
      <c r="G22" s="389" t="e">
        <f>F22/D6</f>
        <v>#DIV/0!</v>
      </c>
      <c r="H22" s="390"/>
      <c r="I22" s="112" t="e">
        <f>F22/F13</f>
        <v>#DIV/0!</v>
      </c>
      <c r="J22" s="131"/>
      <c r="K22" s="401" t="s">
        <v>17</v>
      </c>
      <c r="L22" s="402"/>
      <c r="M22" s="103">
        <f>Assumption!M22</f>
        <v>0</v>
      </c>
    </row>
    <row r="23" spans="2:19" x14ac:dyDescent="0.35">
      <c r="B23" s="392" t="s">
        <v>46</v>
      </c>
      <c r="C23" s="393"/>
      <c r="D23" s="58">
        <f>Assumption!D23</f>
        <v>0</v>
      </c>
      <c r="E23" s="105" t="e">
        <f>D23/D6</f>
        <v>#DIV/0!</v>
      </c>
      <c r="F23" s="55"/>
      <c r="G23" s="286" t="e">
        <f>F23/D6</f>
        <v>#DIV/0!</v>
      </c>
      <c r="H23" s="287"/>
      <c r="I23" s="106" t="e">
        <f>F23/F13</f>
        <v>#DIV/0!</v>
      </c>
      <c r="J23" s="131"/>
      <c r="K23" s="303" t="s">
        <v>75</v>
      </c>
      <c r="L23" s="323"/>
      <c r="M23" s="66">
        <f>Assumption!M23</f>
        <v>0</v>
      </c>
    </row>
    <row r="24" spans="2:19" x14ac:dyDescent="0.35">
      <c r="B24" s="132" t="s">
        <v>47</v>
      </c>
      <c r="C24" s="115"/>
      <c r="D24" s="58">
        <f>Assumption!D24</f>
        <v>0</v>
      </c>
      <c r="E24" s="133" t="e">
        <f>D24/D6</f>
        <v>#DIV/0!</v>
      </c>
      <c r="F24" s="55"/>
      <c r="G24" s="286" t="e">
        <f>F24/D6</f>
        <v>#DIV/0!</v>
      </c>
      <c r="H24" s="287"/>
      <c r="I24" s="106" t="e">
        <f>F24/F13</f>
        <v>#DIV/0!</v>
      </c>
      <c r="J24" s="131"/>
      <c r="K24" s="303" t="s">
        <v>76</v>
      </c>
      <c r="L24" s="323"/>
      <c r="M24" s="134">
        <f>Assumption!M24</f>
        <v>0</v>
      </c>
    </row>
    <row r="25" spans="2:19" ht="13.15" thickBot="1" x14ac:dyDescent="0.4">
      <c r="B25" s="392" t="s">
        <v>48</v>
      </c>
      <c r="C25" s="427"/>
      <c r="D25" s="58">
        <f>Assumption!D25</f>
        <v>0</v>
      </c>
      <c r="E25" s="133" t="e">
        <f>D25/D6</f>
        <v>#DIV/0!</v>
      </c>
      <c r="F25" s="55"/>
      <c r="G25" s="286" t="e">
        <f>F25/D6</f>
        <v>#DIV/0!</v>
      </c>
      <c r="H25" s="287"/>
      <c r="I25" s="106" t="e">
        <f>D25/D13</f>
        <v>#DIV/0!</v>
      </c>
      <c r="J25" s="131"/>
      <c r="K25" s="321" t="s">
        <v>23</v>
      </c>
      <c r="L25" s="322"/>
      <c r="M25" s="134">
        <f>Assumption!M25</f>
        <v>0</v>
      </c>
    </row>
    <row r="26" spans="2:19" ht="13.15" thickBot="1" x14ac:dyDescent="0.4">
      <c r="B26" s="135" t="s">
        <v>80</v>
      </c>
      <c r="C26" s="252">
        <f>Assumption!C26</f>
        <v>0</v>
      </c>
      <c r="D26" s="75">
        <f>Assumption!D26</f>
        <v>0</v>
      </c>
      <c r="E26" s="105" t="e">
        <f>D26/D6</f>
        <v>#DIV/0!</v>
      </c>
      <c r="F26" s="76">
        <f>F19*C26</f>
        <v>0</v>
      </c>
      <c r="G26" s="286" t="e">
        <f>F26/D6</f>
        <v>#DIV/0!</v>
      </c>
      <c r="H26" s="287"/>
      <c r="I26" s="106" t="e">
        <f>F26/F13</f>
        <v>#DIV/0!</v>
      </c>
      <c r="J26" s="131"/>
      <c r="K26" s="420" t="s">
        <v>78</v>
      </c>
      <c r="L26" s="421"/>
      <c r="M26" s="123">
        <f>Assumption!M26</f>
        <v>0</v>
      </c>
    </row>
    <row r="27" spans="2:19" ht="13.15" thickBot="1" x14ac:dyDescent="0.4">
      <c r="B27" s="392" t="s">
        <v>49</v>
      </c>
      <c r="C27" s="424"/>
      <c r="D27" s="58">
        <f>Assumption!D27</f>
        <v>0</v>
      </c>
      <c r="E27" s="105" t="e">
        <f>D27/D6</f>
        <v>#DIV/0!</v>
      </c>
      <c r="F27" s="55"/>
      <c r="G27" s="286" t="e">
        <f>F27/D6</f>
        <v>#DIV/0!</v>
      </c>
      <c r="H27" s="287"/>
      <c r="I27" s="106" t="e">
        <f>F27/F13</f>
        <v>#DIV/0!</v>
      </c>
      <c r="J27" s="131"/>
      <c r="K27" s="136" t="s">
        <v>77</v>
      </c>
      <c r="L27" s="137"/>
      <c r="M27" s="138">
        <f>Assumption!M27</f>
        <v>0</v>
      </c>
    </row>
    <row r="28" spans="2:19" ht="13.15" thickBot="1" x14ac:dyDescent="0.4">
      <c r="B28" s="392" t="s">
        <v>50</v>
      </c>
      <c r="C28" s="393"/>
      <c r="D28" s="58">
        <f>Assumption!D28</f>
        <v>0</v>
      </c>
      <c r="E28" s="105" t="e">
        <f>D28/D6</f>
        <v>#DIV/0!</v>
      </c>
      <c r="F28" s="55"/>
      <c r="G28" s="286" t="e">
        <f>F28/D6</f>
        <v>#DIV/0!</v>
      </c>
      <c r="H28" s="287"/>
      <c r="I28" s="106" t="e">
        <f>F28/F13</f>
        <v>#DIV/0!</v>
      </c>
      <c r="J28" s="131"/>
      <c r="K28" s="136"/>
      <c r="L28" s="139"/>
      <c r="M28" s="140"/>
    </row>
    <row r="29" spans="2:19" ht="13.15" thickBot="1" x14ac:dyDescent="0.4">
      <c r="B29" s="392" t="s">
        <v>51</v>
      </c>
      <c r="C29" s="393"/>
      <c r="D29" s="58">
        <f>Assumption!D29</f>
        <v>0</v>
      </c>
      <c r="E29" s="105" t="e">
        <f>D29/D6</f>
        <v>#DIV/0!</v>
      </c>
      <c r="F29" s="55"/>
      <c r="G29" s="286" t="e">
        <f>F29/D6</f>
        <v>#DIV/0!</v>
      </c>
      <c r="H29" s="287"/>
      <c r="I29" s="106" t="e">
        <f>F29/F13</f>
        <v>#DIV/0!</v>
      </c>
      <c r="J29" s="131"/>
      <c r="K29" s="121" t="s">
        <v>79</v>
      </c>
      <c r="L29" s="122"/>
      <c r="M29" s="123">
        <f>Assumption!M29</f>
        <v>0</v>
      </c>
    </row>
    <row r="30" spans="2:19" ht="13.15" thickBot="1" x14ac:dyDescent="0.4">
      <c r="B30" s="394" t="s">
        <v>52</v>
      </c>
      <c r="C30" s="395"/>
      <c r="D30" s="70">
        <f>Assumption!D30</f>
        <v>0</v>
      </c>
      <c r="E30" s="109" t="e">
        <f>D30/D6</f>
        <v>#DIV/0!</v>
      </c>
      <c r="F30" s="56"/>
      <c r="G30" s="366" t="e">
        <f>F30/D6</f>
        <v>#DIV/0!</v>
      </c>
      <c r="H30" s="367"/>
      <c r="I30" s="111" t="e">
        <f>F30/F13</f>
        <v>#DIV/0!</v>
      </c>
      <c r="J30" s="100"/>
      <c r="K30" s="143"/>
      <c r="L30" s="143"/>
      <c r="M30" s="143"/>
      <c r="S30" s="10"/>
    </row>
    <row r="31" spans="2:19" ht="14.25" thickTop="1" thickBot="1" x14ac:dyDescent="0.4">
      <c r="B31" s="144" t="s">
        <v>54</v>
      </c>
      <c r="C31" s="145"/>
      <c r="D31" s="244">
        <f>SUM(D22:D30)</f>
        <v>0</v>
      </c>
      <c r="E31" s="146" t="e">
        <f>D31/D6</f>
        <v>#DIV/0!</v>
      </c>
      <c r="F31" s="244">
        <f>SUM(F22:F30)</f>
        <v>0</v>
      </c>
      <c r="G31" s="396" t="e">
        <f>F31/D6</f>
        <v>#DIV/0!</v>
      </c>
      <c r="H31" s="397"/>
      <c r="I31" s="120" t="e">
        <f>F31/F13</f>
        <v>#DIV/0!</v>
      </c>
      <c r="J31" s="100"/>
      <c r="K31" s="260" t="s">
        <v>110</v>
      </c>
      <c r="L31" s="261"/>
      <c r="M31" s="403"/>
      <c r="S31" s="10"/>
    </row>
    <row r="32" spans="2:19" ht="13.05" customHeight="1" x14ac:dyDescent="0.35">
      <c r="B32" s="347" t="s">
        <v>55</v>
      </c>
      <c r="C32" s="348"/>
      <c r="D32" s="407">
        <f>Assumption!D32</f>
        <v>0</v>
      </c>
      <c r="E32" s="147"/>
      <c r="F32" s="409">
        <f>F19-F31</f>
        <v>0</v>
      </c>
      <c r="G32" s="89"/>
      <c r="H32" s="89"/>
      <c r="I32" s="89"/>
      <c r="J32" s="89"/>
      <c r="K32" s="101" t="s">
        <v>74</v>
      </c>
      <c r="L32" s="148"/>
      <c r="M32" s="103">
        <f>Assumption!M32</f>
        <v>0</v>
      </c>
      <c r="S32" s="10"/>
    </row>
    <row r="33" spans="2:20" ht="13.5" customHeight="1" thickBot="1" x14ac:dyDescent="0.4">
      <c r="B33" s="349"/>
      <c r="C33" s="350"/>
      <c r="D33" s="408"/>
      <c r="E33" s="149"/>
      <c r="F33" s="410"/>
      <c r="G33" s="150"/>
      <c r="H33" s="150"/>
      <c r="I33" s="150"/>
      <c r="J33" s="150"/>
      <c r="K33" s="107" t="s">
        <v>100</v>
      </c>
      <c r="L33" s="108"/>
      <c r="M33" s="134">
        <f>Assumption!M33</f>
        <v>0</v>
      </c>
      <c r="S33" s="10"/>
    </row>
    <row r="34" spans="2:20" ht="13.8" customHeight="1" thickBot="1" x14ac:dyDescent="0.4">
      <c r="B34" s="452" t="s">
        <v>53</v>
      </c>
      <c r="C34" s="453"/>
      <c r="D34" s="151">
        <f>Assumption!D34</f>
        <v>0</v>
      </c>
      <c r="E34" s="152"/>
      <c r="F34" s="142">
        <f>D34</f>
        <v>0</v>
      </c>
      <c r="G34" s="150"/>
      <c r="H34" s="150"/>
      <c r="I34" s="150"/>
      <c r="J34" s="150"/>
      <c r="K34" s="288" t="s">
        <v>106</v>
      </c>
      <c r="L34" s="411"/>
      <c r="M34" s="134">
        <f>Assumption!M34</f>
        <v>0</v>
      </c>
    </row>
    <row r="35" spans="2:20" ht="13.5" customHeight="1" thickTop="1" thickBot="1" x14ac:dyDescent="0.4">
      <c r="B35" s="153" t="s">
        <v>2</v>
      </c>
      <c r="C35" s="154"/>
      <c r="D35" s="155">
        <f>Assumption!D35</f>
        <v>0</v>
      </c>
      <c r="E35" s="90"/>
      <c r="F35" s="156">
        <f>F32-F34</f>
        <v>0</v>
      </c>
      <c r="G35" s="150"/>
      <c r="H35" s="157"/>
      <c r="I35" s="157"/>
      <c r="J35" s="157"/>
      <c r="K35" s="121" t="s">
        <v>71</v>
      </c>
      <c r="L35" s="122"/>
      <c r="M35" s="123" t="e">
        <f>Assumption!M35</f>
        <v>#NUM!</v>
      </c>
      <c r="S35" s="10"/>
    </row>
    <row r="36" spans="2:20" ht="13.5" customHeight="1" thickBot="1" x14ac:dyDescent="0.4">
      <c r="B36" s="310" t="s">
        <v>83</v>
      </c>
      <c r="C36" s="412"/>
      <c r="D36" s="160">
        <f>Assumption!D36</f>
        <v>0</v>
      </c>
      <c r="E36" s="90"/>
      <c r="F36" s="161">
        <f>M19</f>
        <v>0</v>
      </c>
      <c r="G36" s="162"/>
      <c r="H36" s="150"/>
      <c r="I36" s="150"/>
      <c r="J36" s="150"/>
      <c r="K36" s="143"/>
      <c r="L36" s="143"/>
      <c r="M36" s="143"/>
      <c r="S36" s="10"/>
    </row>
    <row r="37" spans="2:20" ht="15" customHeight="1" thickBot="1" x14ac:dyDescent="0.45">
      <c r="B37" s="308" t="s">
        <v>70</v>
      </c>
      <c r="C37" s="391"/>
      <c r="D37" s="160" t="e">
        <f>Assumption!D37</f>
        <v>#NUM!</v>
      </c>
      <c r="E37" s="90"/>
      <c r="F37" s="163" t="e">
        <f>M35</f>
        <v>#NUM!</v>
      </c>
      <c r="G37" s="162"/>
      <c r="H37" s="257" t="s">
        <v>40</v>
      </c>
      <c r="I37" s="258"/>
      <c r="J37" s="258"/>
      <c r="K37" s="258"/>
      <c r="L37" s="257" t="s">
        <v>41</v>
      </c>
      <c r="M37" s="259"/>
      <c r="S37" s="10"/>
    </row>
    <row r="38" spans="2:20" ht="12.75" customHeight="1" x14ac:dyDescent="0.35">
      <c r="B38" s="310" t="s">
        <v>69</v>
      </c>
      <c r="C38" s="412"/>
      <c r="D38" s="160" t="e">
        <f>Assumption!D38</f>
        <v>#NUM!</v>
      </c>
      <c r="E38" s="90"/>
      <c r="F38" s="161" t="e">
        <f>(F35-F36-F37)</f>
        <v>#NUM!</v>
      </c>
      <c r="G38" s="164"/>
      <c r="H38" s="413"/>
      <c r="I38" s="414"/>
      <c r="J38" s="414"/>
      <c r="K38" s="415"/>
      <c r="L38" s="413"/>
      <c r="M38" s="422"/>
    </row>
    <row r="39" spans="2:20" ht="13.8" customHeight="1" x14ac:dyDescent="0.35">
      <c r="B39" s="308" t="s">
        <v>66</v>
      </c>
      <c r="C39" s="391"/>
      <c r="D39" s="165" t="e">
        <f>Assumption!D39</f>
        <v>#NUM!</v>
      </c>
      <c r="E39" s="90"/>
      <c r="F39" s="106" t="e">
        <f>F38/M29</f>
        <v>#NUM!</v>
      </c>
      <c r="G39" s="162"/>
      <c r="H39" s="404"/>
      <c r="I39" s="405"/>
      <c r="J39" s="405"/>
      <c r="K39" s="406"/>
      <c r="L39" s="404"/>
      <c r="M39" s="419"/>
    </row>
    <row r="40" spans="2:20" ht="13.5" customHeight="1" x14ac:dyDescent="0.35">
      <c r="B40" s="308" t="s">
        <v>67</v>
      </c>
      <c r="C40" s="391"/>
      <c r="D40" s="166" t="e">
        <f>Assumption!D40</f>
        <v>#NUM!</v>
      </c>
      <c r="E40" s="90"/>
      <c r="F40" s="167" t="e">
        <f>F35/(F36+F37)</f>
        <v>#NUM!</v>
      </c>
      <c r="G40" s="168">
        <v>1</v>
      </c>
      <c r="H40" s="404"/>
      <c r="I40" s="405"/>
      <c r="J40" s="405"/>
      <c r="K40" s="406"/>
      <c r="L40" s="404"/>
      <c r="M40" s="419"/>
    </row>
    <row r="41" spans="2:20" ht="13.15" thickBot="1" x14ac:dyDescent="0.4">
      <c r="B41" s="308" t="s">
        <v>56</v>
      </c>
      <c r="C41" s="391"/>
      <c r="D41" s="66" t="e">
        <f>Assumption!D41</f>
        <v>#DIV/0!</v>
      </c>
      <c r="E41" s="169"/>
      <c r="F41" s="106" t="e">
        <f>F32/D7</f>
        <v>#DIV/0!</v>
      </c>
      <c r="G41" s="168">
        <v>2</v>
      </c>
      <c r="H41" s="404"/>
      <c r="I41" s="405"/>
      <c r="J41" s="405"/>
      <c r="K41" s="406"/>
      <c r="L41" s="404"/>
      <c r="M41" s="419"/>
    </row>
    <row r="42" spans="2:20" ht="12.75" customHeight="1" thickBot="1" x14ac:dyDescent="0.4">
      <c r="B42" s="308" t="s">
        <v>34</v>
      </c>
      <c r="C42" s="391"/>
      <c r="D42" s="170" t="e">
        <f>Assumption!D42</f>
        <v>#NUM!</v>
      </c>
      <c r="E42" s="73">
        <f>Assumption!E42</f>
        <v>0.25</v>
      </c>
      <c r="F42" s="155" t="e">
        <f>F38*E42</f>
        <v>#NUM!</v>
      </c>
      <c r="G42" s="171">
        <v>0.03</v>
      </c>
      <c r="H42" s="404"/>
      <c r="I42" s="405"/>
      <c r="J42" s="405"/>
      <c r="K42" s="406"/>
      <c r="L42" s="404"/>
      <c r="M42" s="419"/>
    </row>
    <row r="43" spans="2:20" x14ac:dyDescent="0.35">
      <c r="B43" s="308" t="s">
        <v>98</v>
      </c>
      <c r="C43" s="309"/>
      <c r="D43" s="155" t="e">
        <f>Assumption!D43</f>
        <v>#NUM!</v>
      </c>
      <c r="E43" s="89"/>
      <c r="F43" s="155" t="e">
        <f>F38-F42</f>
        <v>#NUM!</v>
      </c>
      <c r="G43" s="168"/>
      <c r="H43" s="404"/>
      <c r="I43" s="405"/>
      <c r="J43" s="405"/>
      <c r="K43" s="406"/>
      <c r="L43" s="404"/>
      <c r="M43" s="419"/>
    </row>
    <row r="44" spans="2:20" ht="12.75" customHeight="1" thickBot="1" x14ac:dyDescent="0.4">
      <c r="B44" s="357" t="s">
        <v>99</v>
      </c>
      <c r="C44" s="358"/>
      <c r="D44" s="175" t="e">
        <f>Assumption!D44</f>
        <v>#NUM!</v>
      </c>
      <c r="E44" s="176"/>
      <c r="F44" s="175" t="e">
        <f>F43/M29</f>
        <v>#NUM!</v>
      </c>
      <c r="G44" s="168"/>
      <c r="H44" s="416"/>
      <c r="I44" s="417"/>
      <c r="J44" s="417"/>
      <c r="K44" s="418"/>
      <c r="L44" s="416"/>
      <c r="M44" s="423"/>
      <c r="S44" s="77" t="s">
        <v>113</v>
      </c>
      <c r="T44" s="9"/>
    </row>
    <row r="45" spans="2:20" ht="15.5" customHeight="1" x14ac:dyDescent="0.35">
      <c r="B45" s="177"/>
      <c r="C45" s="177"/>
      <c r="D45" s="177"/>
      <c r="E45" s="177"/>
      <c r="F45" s="178" t="s">
        <v>113</v>
      </c>
      <c r="G45" s="177"/>
      <c r="H45" s="177"/>
      <c r="I45" s="177"/>
      <c r="J45" s="177"/>
      <c r="K45" s="177"/>
      <c r="L45" s="177"/>
      <c r="M45" s="177"/>
    </row>
    <row r="46" spans="2:20" ht="13.15" x14ac:dyDescent="0.4">
      <c r="B46" s="1"/>
    </row>
  </sheetData>
  <sheetProtection password="9D59" sheet="1" selectLockedCells="1"/>
  <mergeCells count="97">
    <mergeCell ref="B8:C8"/>
    <mergeCell ref="E8:M8"/>
    <mergeCell ref="B2:M2"/>
    <mergeCell ref="P2:T2"/>
    <mergeCell ref="B4:D4"/>
    <mergeCell ref="E4:M4"/>
    <mergeCell ref="P4:T4"/>
    <mergeCell ref="C5:D5"/>
    <mergeCell ref="E5:M5"/>
    <mergeCell ref="P5:T5"/>
    <mergeCell ref="B6:C6"/>
    <mergeCell ref="E6:M6"/>
    <mergeCell ref="P6:T6"/>
    <mergeCell ref="B7:C7"/>
    <mergeCell ref="E7:M7"/>
    <mergeCell ref="G14:H14"/>
    <mergeCell ref="Q14:R14"/>
    <mergeCell ref="B9:C9"/>
    <mergeCell ref="E9:M9"/>
    <mergeCell ref="B10:C10"/>
    <mergeCell ref="E10:M10"/>
    <mergeCell ref="G12:H12"/>
    <mergeCell ref="K12:M12"/>
    <mergeCell ref="P12:R12"/>
    <mergeCell ref="B13:C13"/>
    <mergeCell ref="G13:H13"/>
    <mergeCell ref="K13:L13"/>
    <mergeCell ref="Q13:R13"/>
    <mergeCell ref="G19:H19"/>
    <mergeCell ref="B15:C15"/>
    <mergeCell ref="G15:H15"/>
    <mergeCell ref="K15:L15"/>
    <mergeCell ref="Q15:R15"/>
    <mergeCell ref="G16:H16"/>
    <mergeCell ref="K16:L16"/>
    <mergeCell ref="B16:C16"/>
    <mergeCell ref="G17:H17"/>
    <mergeCell ref="K17:L17"/>
    <mergeCell ref="B18:C18"/>
    <mergeCell ref="G18:H18"/>
    <mergeCell ref="K18:L18"/>
    <mergeCell ref="B25:C25"/>
    <mergeCell ref="G25:H25"/>
    <mergeCell ref="K25:L25"/>
    <mergeCell ref="G20:H20"/>
    <mergeCell ref="G21:H21"/>
    <mergeCell ref="K21:M21"/>
    <mergeCell ref="B22:C22"/>
    <mergeCell ref="G22:H22"/>
    <mergeCell ref="K22:L22"/>
    <mergeCell ref="B23:C23"/>
    <mergeCell ref="G23:H23"/>
    <mergeCell ref="K23:L23"/>
    <mergeCell ref="G24:H24"/>
    <mergeCell ref="K24:L24"/>
    <mergeCell ref="G26:H26"/>
    <mergeCell ref="K26:L26"/>
    <mergeCell ref="B27:C27"/>
    <mergeCell ref="G27:H27"/>
    <mergeCell ref="B28:C28"/>
    <mergeCell ref="G28:H28"/>
    <mergeCell ref="B32:C33"/>
    <mergeCell ref="D32:D33"/>
    <mergeCell ref="F32:F33"/>
    <mergeCell ref="B34:C34"/>
    <mergeCell ref="K31:M31"/>
    <mergeCell ref="B29:C29"/>
    <mergeCell ref="G29:H29"/>
    <mergeCell ref="B30:C30"/>
    <mergeCell ref="G30:H30"/>
    <mergeCell ref="G31:H31"/>
    <mergeCell ref="K34:L34"/>
    <mergeCell ref="B37:C37"/>
    <mergeCell ref="H37:K37"/>
    <mergeCell ref="L37:M37"/>
    <mergeCell ref="B38:C38"/>
    <mergeCell ref="H38:K38"/>
    <mergeCell ref="L38:M38"/>
    <mergeCell ref="B36:C36"/>
    <mergeCell ref="B39:C39"/>
    <mergeCell ref="H39:K39"/>
    <mergeCell ref="L39:M39"/>
    <mergeCell ref="B40:C40"/>
    <mergeCell ref="H40:K40"/>
    <mergeCell ref="L40:M40"/>
    <mergeCell ref="B41:C41"/>
    <mergeCell ref="H41:K41"/>
    <mergeCell ref="L41:M41"/>
    <mergeCell ref="B42:C42"/>
    <mergeCell ref="H42:K42"/>
    <mergeCell ref="L42:M42"/>
    <mergeCell ref="B43:C43"/>
    <mergeCell ref="H43:K43"/>
    <mergeCell ref="L43:M43"/>
    <mergeCell ref="B44:C44"/>
    <mergeCell ref="H44:K44"/>
    <mergeCell ref="L44:M44"/>
  </mergeCells>
  <phoneticPr fontId="21" type="noConversion"/>
  <conditionalFormatting sqref="E23">
    <cfRule type="cellIs" dxfId="41" priority="40" stopIfTrue="1" operator="between">
      <formula>0.01</formula>
      <formula>249.99</formula>
    </cfRule>
    <cfRule type="cellIs" dxfId="40" priority="41" stopIfTrue="1" operator="equal">
      <formula>250</formula>
    </cfRule>
    <cfRule type="cellIs" dxfId="39" priority="42" stopIfTrue="1" operator="greaterThan">
      <formula>250</formula>
    </cfRule>
  </conditionalFormatting>
  <conditionalFormatting sqref="E24">
    <cfRule type="cellIs" dxfId="38" priority="37" stopIfTrue="1" operator="between">
      <formula>0.01</formula>
      <formula>299.99</formula>
    </cfRule>
    <cfRule type="cellIs" dxfId="37" priority="38" stopIfTrue="1" operator="between">
      <formula>300</formula>
      <formula>600</formula>
    </cfRule>
    <cfRule type="cellIs" dxfId="36" priority="39" stopIfTrue="1" operator="greaterThan">
      <formula>600</formula>
    </cfRule>
  </conditionalFormatting>
  <conditionalFormatting sqref="E25">
    <cfRule type="cellIs" dxfId="35" priority="34" stopIfTrue="1" operator="between">
      <formula>0.01</formula>
      <formula>99.99</formula>
    </cfRule>
    <cfRule type="cellIs" dxfId="34" priority="35" stopIfTrue="1" operator="between">
      <formula>100</formula>
      <formula>250</formula>
    </cfRule>
    <cfRule type="cellIs" dxfId="33" priority="36" stopIfTrue="1" operator="greaterThan">
      <formula>250</formula>
    </cfRule>
  </conditionalFormatting>
  <conditionalFormatting sqref="E29">
    <cfRule type="cellIs" dxfId="32" priority="31" stopIfTrue="1" operator="between">
      <formula>0.01</formula>
      <formula>199.99</formula>
    </cfRule>
    <cfRule type="cellIs" dxfId="31" priority="32" stopIfTrue="1" operator="between">
      <formula>200</formula>
      <formula>400</formula>
    </cfRule>
    <cfRule type="cellIs" dxfId="30" priority="33" stopIfTrue="1" operator="greaterThan">
      <formula>400</formula>
    </cfRule>
  </conditionalFormatting>
  <conditionalFormatting sqref="E30">
    <cfRule type="cellIs" dxfId="29" priority="28" stopIfTrue="1" operator="between">
      <formula>0.01</formula>
      <formula>699.99</formula>
    </cfRule>
    <cfRule type="cellIs" dxfId="28" priority="29" stopIfTrue="1" operator="between">
      <formula>700</formula>
      <formula>1000</formula>
    </cfRule>
    <cfRule type="cellIs" dxfId="27" priority="30" stopIfTrue="1" operator="greaterThan">
      <formula>1000</formula>
    </cfRule>
  </conditionalFormatting>
  <conditionalFormatting sqref="E27">
    <cfRule type="cellIs" dxfId="26" priority="25" stopIfTrue="1" operator="between">
      <formula>0.01</formula>
      <formula>99.99</formula>
    </cfRule>
    <cfRule type="cellIs" dxfId="25" priority="26" stopIfTrue="1" operator="equal">
      <formula>100</formula>
    </cfRule>
    <cfRule type="cellIs" dxfId="24" priority="27" stopIfTrue="1" operator="greaterThan">
      <formula>100</formula>
    </cfRule>
  </conditionalFormatting>
  <conditionalFormatting sqref="E23">
    <cfRule type="cellIs" dxfId="23" priority="22" stopIfTrue="1" operator="between">
      <formula>1</formula>
      <formula>249</formula>
    </cfRule>
    <cfRule type="cellIs" dxfId="22" priority="23" stopIfTrue="1" operator="greaterThan">
      <formula>250</formula>
    </cfRule>
    <cfRule type="cellIs" dxfId="21" priority="24" stopIfTrue="1" operator="equal">
      <formula>250</formula>
    </cfRule>
  </conditionalFormatting>
  <conditionalFormatting sqref="E24">
    <cfRule type="cellIs" dxfId="20" priority="19" stopIfTrue="1" operator="between">
      <formula>0.01</formula>
      <formula>299</formula>
    </cfRule>
    <cfRule type="cellIs" dxfId="19" priority="20" stopIfTrue="1" operator="between">
      <formula>300</formula>
      <formula>600</formula>
    </cfRule>
    <cfRule type="cellIs" dxfId="18" priority="21" stopIfTrue="1" operator="greaterThan">
      <formula>600</formula>
    </cfRule>
  </conditionalFormatting>
  <conditionalFormatting sqref="E25">
    <cfRule type="cellIs" dxfId="17" priority="16" stopIfTrue="1" operator="between">
      <formula>100</formula>
      <formula>250</formula>
    </cfRule>
    <cfRule type="cellIs" dxfId="16" priority="17" stopIfTrue="1" operator="between">
      <formula>0.01</formula>
      <formula>99.99</formula>
    </cfRule>
    <cfRule type="cellIs" dxfId="15" priority="18" stopIfTrue="1" operator="greaterThan">
      <formula>250</formula>
    </cfRule>
  </conditionalFormatting>
  <conditionalFormatting sqref="E27">
    <cfRule type="cellIs" dxfId="14" priority="13" stopIfTrue="1" operator="between">
      <formula>0.01</formula>
      <formula>99.99</formula>
    </cfRule>
    <cfRule type="cellIs" dxfId="13" priority="14" stopIfTrue="1" operator="equal">
      <formula>100</formula>
    </cfRule>
    <cfRule type="cellIs" dxfId="12" priority="15" stopIfTrue="1" operator="greaterThan">
      <formula>100</formula>
    </cfRule>
  </conditionalFormatting>
  <conditionalFormatting sqref="E29">
    <cfRule type="cellIs" dxfId="11" priority="10" stopIfTrue="1" operator="between">
      <formula>0.01</formula>
      <formula>199.99</formula>
    </cfRule>
    <cfRule type="cellIs" dxfId="10" priority="11" stopIfTrue="1" operator="between">
      <formula>200</formula>
      <formula>400</formula>
    </cfRule>
    <cfRule type="cellIs" dxfId="9" priority="12" stopIfTrue="1" operator="greaterThan">
      <formula>400</formula>
    </cfRule>
  </conditionalFormatting>
  <conditionalFormatting sqref="E30">
    <cfRule type="cellIs" dxfId="8" priority="7" stopIfTrue="1" operator="between">
      <formula>700</formula>
      <formula>1000</formula>
    </cfRule>
    <cfRule type="cellIs" dxfId="7" priority="8" stopIfTrue="1" operator="between">
      <formula>0.01</formula>
      <formula>699.99</formula>
    </cfRule>
    <cfRule type="cellIs" dxfId="6" priority="9" stopIfTrue="1" operator="greaterThan">
      <formula>1000</formula>
    </cfRule>
  </conditionalFormatting>
  <conditionalFormatting sqref="E23">
    <cfRule type="cellIs" dxfId="5" priority="4" stopIfTrue="1" operator="between">
      <formula>0.01</formula>
      <formula>249.99</formula>
    </cfRule>
    <cfRule type="cellIs" dxfId="4" priority="5" stopIfTrue="1" operator="equal">
      <formula>250</formula>
    </cfRule>
    <cfRule type="cellIs" dxfId="3" priority="6" stopIfTrue="1" operator="greaterThan">
      <formula>250</formula>
    </cfRule>
  </conditionalFormatting>
  <conditionalFormatting sqref="E23">
    <cfRule type="cellIs" dxfId="2" priority="1" stopIfTrue="1" operator="between">
      <formula>1</formula>
      <formula>249</formula>
    </cfRule>
    <cfRule type="cellIs" dxfId="1" priority="2" stopIfTrue="1" operator="greaterThan">
      <formula>250</formula>
    </cfRule>
    <cfRule type="cellIs" dxfId="0" priority="3" stopIfTrue="1" operator="equal">
      <formula>250</formula>
    </cfRule>
  </conditionalFormatting>
  <pageMargins left="0.25" right="0.25" top="0.2" bottom="0.25" header="0" footer="0"/>
  <pageSetup orientation="landscape" horizontalDpi="4294967293" verticalDpi="300"/>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Disclaimer</vt:lpstr>
      <vt:lpstr>Coaching Form</vt:lpstr>
      <vt:lpstr>Acqusition-NF</vt:lpstr>
      <vt:lpstr>Year 1 Projection - NF</vt:lpstr>
      <vt:lpstr>Assumption</vt:lpstr>
      <vt:lpstr>Year 1 Project - Assume</vt:lpstr>
    </vt:vector>
  </TitlesOfParts>
  <Company>RE Mentor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Siegel</dc:creator>
  <cp:lastModifiedBy>Dan Siegel</cp:lastModifiedBy>
  <cp:lastPrinted>2017-07-24T20:26:55Z</cp:lastPrinted>
  <dcterms:created xsi:type="dcterms:W3CDTF">2007-05-21T19:06:31Z</dcterms:created>
  <dcterms:modified xsi:type="dcterms:W3CDTF">2021-11-13T07:44:28Z</dcterms:modified>
</cp:coreProperties>
</file>