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Project Cost\"/>
    </mc:Choice>
  </mc:AlternateContent>
  <xr:revisionPtr revIDLastSave="0" documentId="13_ncr:1_{5B895CDB-9FA0-4C3E-B194-75375164179C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Cost" sheetId="1" r:id="rId1"/>
    <sheet name="Risk Register" sheetId="4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F10" i="1" l="1"/>
  <c r="D10" i="1"/>
  <c r="F8" i="1"/>
  <c r="D8" i="1"/>
  <c r="E8" i="1"/>
  <c r="E10" i="1"/>
  <c r="J4" i="4" l="1"/>
  <c r="J5" i="4"/>
  <c r="H4" i="4"/>
  <c r="H5" i="4"/>
  <c r="F2" i="1"/>
  <c r="D2" i="1" l="1"/>
  <c r="D21" i="1" l="1"/>
  <c r="D20" i="1"/>
  <c r="D18" i="1"/>
  <c r="D17" i="1"/>
  <c r="D16" i="1"/>
  <c r="D13" i="1"/>
  <c r="D11" i="1"/>
  <c r="D9" i="1"/>
  <c r="D6" i="1"/>
  <c r="F21" i="1"/>
  <c r="F20" i="1"/>
  <c r="F18" i="1"/>
  <c r="F17" i="1"/>
  <c r="F16" i="1"/>
  <c r="F13" i="1"/>
  <c r="F11" i="1"/>
  <c r="F9" i="1"/>
  <c r="F6" i="1"/>
  <c r="F5" i="1"/>
  <c r="D5" i="1"/>
</calcChain>
</file>

<file path=xl/sharedStrings.xml><?xml version="1.0" encoding="utf-8"?>
<sst xmlns="http://schemas.openxmlformats.org/spreadsheetml/2006/main" count="139" uniqueCount="70">
  <si>
    <t>Task Id</t>
  </si>
  <si>
    <t>Task Name</t>
  </si>
  <si>
    <t>Distribution</t>
  </si>
  <si>
    <t>Start</t>
  </si>
  <si>
    <t>Kickoff Project/Develop Project Plan</t>
  </si>
  <si>
    <t>Gather Requirements</t>
  </si>
  <si>
    <t>Design Prototype</t>
  </si>
  <si>
    <t>Get Customer Sign-off 1</t>
  </si>
  <si>
    <t>Build Prototype: Trial 1</t>
  </si>
  <si>
    <t>Test Prototype: Trial 1</t>
  </si>
  <si>
    <t>Revise/Test Prototype: Trial 2</t>
  </si>
  <si>
    <t>Finalize Design</t>
  </si>
  <si>
    <t>Get Customer Sign-off 2</t>
  </si>
  <si>
    <t>Prepare Application</t>
  </si>
  <si>
    <t>Submit Application</t>
  </si>
  <si>
    <t>Receive Approval</t>
  </si>
  <si>
    <t>Select Suppliers</t>
  </si>
  <si>
    <t>Negotiate/Sign Agreements</t>
  </si>
  <si>
    <t>Procure Equipment/Materials</t>
  </si>
  <si>
    <t>Get Executive Sign-off 3</t>
  </si>
  <si>
    <t>Ramp-up for Production</t>
  </si>
  <si>
    <t>Perform Production Testing</t>
  </si>
  <si>
    <t>Launch</t>
  </si>
  <si>
    <t xml:space="preserve">Finish </t>
  </si>
  <si>
    <t>Resubmit Application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</si>
  <si>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</si>
  <si>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</si>
  <si>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</si>
  <si>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</si>
  <si>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</si>
  <si>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</si>
  <si>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</si>
  <si>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</si>
  <si>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Minimum</t>
  </si>
  <si>
    <t>Maximum</t>
  </si>
  <si>
    <t>Allowed Distribution for Risk Frequency Modeling</t>
  </si>
  <si>
    <t>Allowed Distribution for Risk Impact Modeling</t>
  </si>
  <si>
    <t>Risk Parameters</t>
  </si>
  <si>
    <t>Monitor, Control &amp; Manage Project</t>
  </si>
  <si>
    <t>Most Likely</t>
  </si>
  <si>
    <t>Risk Id</t>
  </si>
  <si>
    <t>Risk Name</t>
  </si>
  <si>
    <t>Risk Frequency Distribution</t>
  </si>
  <si>
    <t xml:space="preserve">Application is rejected. </t>
  </si>
  <si>
    <t>Trial 1 of prototype testing is a total failure.</t>
  </si>
  <si>
    <t>Supply chain disruptions are caused by a hurricane(s).</t>
  </si>
  <si>
    <t>Application is approved quickly.</t>
  </si>
  <si>
    <t>Trial 1 of prototype testing is a total success.</t>
  </si>
  <si>
    <t>Add</t>
  </si>
  <si>
    <t>Substract</t>
  </si>
  <si>
    <t>Allowed Operator for Schedule / Cost Impact</t>
  </si>
  <si>
    <t>Cost Impact, $</t>
  </si>
  <si>
    <t>Threat or Opportunity</t>
  </si>
  <si>
    <t>Opportunity</t>
  </si>
  <si>
    <t>Threat</t>
  </si>
  <si>
    <t>Bernoulli</t>
  </si>
  <si>
    <t>Risk Id Mutually Exclusive to</t>
  </si>
  <si>
    <t>Uniform</t>
  </si>
  <si>
    <t>Cost Impact Distribution</t>
  </si>
  <si>
    <t>Cost Minimum</t>
  </si>
  <si>
    <t>Cost Most Likely</t>
  </si>
  <si>
    <t>Cost Maximum</t>
  </si>
  <si>
    <t>Cost Task Id Impacted</t>
  </si>
  <si>
    <t>Cost Operator</t>
  </si>
  <si>
    <t>Cost Parameters</t>
  </si>
  <si>
    <t>Allowed Operator</t>
  </si>
  <si>
    <t>Allowed Distribution for Cost Modeling</t>
  </si>
  <si>
    <t>No Distribution</t>
  </si>
  <si>
    <r>
      <t xml:space="preserve">Note: </t>
    </r>
    <r>
      <rPr>
        <sz val="11"/>
        <color theme="1"/>
        <rFont val="Calibri"/>
        <family val="2"/>
        <scheme val="minor"/>
      </rPr>
      <t>Please do not forget to provide the input data on the spreadsheet on the next tab.</t>
    </r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</si>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</sst>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&quot;$&quot;#,##0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5" borderId="7" applyNumberFormat="0" applyFon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0" fillId="4" borderId="5" xfId="0" applyFont="1" applyFill="1" applyBorder="1"/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0" xfId="0" applyFont="1" applyBorder="1"/>
    <xf numFmtId="0" fontId="0" fillId="0" borderId="5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Border="1"/>
    <xf numFmtId="165" fontId="0" fillId="0" borderId="0" xfId="0" applyNumberFormat="1" applyFont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7" xfId="2" applyFont="1"/>
  </cellXfs>
  <cellStyles count="3">
    <cellStyle name="Normal" xfId="0" builtinId="0"/>
    <cellStyle name="Note" xfId="2" builtinId="10"/>
    <cellStyle name="Title" xfId="1" builtinId="15"/>
  </cellStyles>
  <dxfs count="27"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4" formatCode="&quot;$&quot;#,##0;[Red]&quot;$&quot;#,##0"/>
    </dxf>
    <dxf>
      <numFmt numFmtId="164" formatCode="&quot;$&quot;#,##0;[Red]&quot;$&quot;#,##0"/>
    </dxf>
    <dxf>
      <numFmt numFmtId="164" formatCode="&quot;$&quot;#,##0;[Red]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right" vertical="bottom" textRotation="0" wrapText="0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F24" totalsRowShown="0" headerRowDxfId="26">
  <autoFilter ref="A1:F24" xr:uid="{37A22E22-3354-49E2-A3DA-38C3A69936DE}"/>
  <tableColumns count="6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25"/>
    <tableColumn id="4" xr3:uid="{348D7512-8971-4BCB-B462-8A4945748ACC}" name="Minimum" dataDxfId="24"/>
    <tableColumn id="5" xr3:uid="{677242FB-C777-4352-9B24-44951D799B0E}" name="Most Likely" dataDxfId="23"/>
    <tableColumn id="6" xr3:uid="{B56F13A2-1DAB-4CFF-9AF7-0AA488A5C753}" name="Maximum" dataDxfId="22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RiskRegister_table" displayName="RiskRegister_table" ref="A2:L7" totalsRowShown="0" headerRowDxfId="21">
  <autoFilter ref="A2:L7" xr:uid="{77C0B77F-5E85-4EFD-88B0-B7A875DE4F76}"/>
  <tableColumns count="12">
    <tableColumn id="1" xr3:uid="{AB65FE4E-49BC-42AE-808D-0921D6F94E72}" name="Risk Id"/>
    <tableColumn id="2" xr3:uid="{C49581B6-12F2-4890-882E-628E0F7EED7D}" name="Risk Name"/>
    <tableColumn id="3" xr3:uid="{B162155A-E810-4ADA-885C-073139F697BC}" name="Threat or Opportunity"/>
    <tableColumn id="4" xr3:uid="{5C854B47-157D-418E-AE4A-9B227CF3A312}" name="Risk Id Mutually Exclusive to" dataDxfId="20"/>
    <tableColumn id="5" xr3:uid="{21F9F2F0-EED0-4FD1-9B27-438BD62ACA72}" name="Risk Frequency Distribution"/>
    <tableColumn id="6" xr3:uid="{F78534EE-9054-46E0-9232-5137C6FBB370}" name="p/lambda"/>
    <tableColumn id="13" xr3:uid="{52B7CC67-A2E9-41C1-BA35-851B375FCEEA}" name="Cost Impact Distribution" dataDxfId="19"/>
    <tableColumn id="14" xr3:uid="{818EAD7B-3012-4D29-BD88-5528594D6B02}" name="Cost Minimum" dataDxfId="18"/>
    <tableColumn id="15" xr3:uid="{C536EA76-1FCE-4CAD-951E-AD2BFE4801A7}" name="Cost Most Likely" dataDxfId="17"/>
    <tableColumn id="16" xr3:uid="{0B060648-EC33-4E93-A607-01C759C73212}" name="Cost Maximum" dataDxfId="16"/>
    <tableColumn id="17" xr3:uid="{6DD55CD1-715A-4418-B8C0-F220934E951C}" name="Cost Task Id Impacted"/>
    <tableColumn id="18" xr3:uid="{72253AE6-5CE5-4B25-AA7D-B54068C88AA6}" name="Cost Operator" dataDxfId="15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8" totalsRowShown="0" headerRowDxfId="14" dataDxfId="13">
  <autoFilter ref="A3:E8" xr:uid="{8960C3AA-1CD9-4FD0-BDC6-5F9F3162E8E3}"/>
  <sortState xmlns:xlrd2="http://schemas.microsoft.com/office/spreadsheetml/2017/richdata2" ref="A4:E7">
    <sortCondition ref="A4:A7"/>
  </sortState>
  <tableColumns count="5">
    <tableColumn id="1" xr3:uid="{B6CF845B-1E0E-42BA-851E-8FFFB2ABEAA0}" name="Distribution Name"/>
    <tableColumn id="2" xr3:uid="{043E9F96-225F-42EF-B8E7-763E2047D772}" name="Minimum" dataDxfId="12"/>
    <tableColumn id="3" xr3:uid="{3AAB8006-0A98-4F0C-90FB-1F72FDE98EE2}" name="Most Likely" dataDxfId="11"/>
    <tableColumn id="4" xr3:uid="{EF09DA5C-7EE1-4F6C-BA45-68B9B371D6D6}" name="Maximum" dataDxfId="10"/>
    <tableColumn id="5" xr3:uid="{7EEAADFC-9930-4F0D-A3F4-B3753320F1DD}" name="Documentation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3:C15" totalsRowShown="0" headerRowDxfId="8" headerRowBorderDxfId="7" tableBorderDxfId="6">
  <autoFilter ref="A13:C15" xr:uid="{573AC4AE-B895-4774-A619-1ECA3579EC8A}"/>
  <sortState xmlns:xlrd2="http://schemas.microsoft.com/office/spreadsheetml/2017/richdata2" ref="A14:C15">
    <sortCondition ref="A13:A15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8:E24" totalsRowShown="0" dataDxfId="5">
  <autoFilter ref="A18:E24" xr:uid="{382B0E4A-7B7E-4494-A112-1D53033C2C0F}"/>
  <sortState xmlns:xlrd2="http://schemas.microsoft.com/office/spreadsheetml/2017/richdata2" ref="A19:E23">
    <sortCondition ref="A19:A23"/>
  </sortState>
  <tableColumns count="5">
    <tableColumn id="1" xr3:uid="{9177BEF7-FA95-4562-A836-250104D24012}" name="Distribution Name"/>
    <tableColumn id="2" xr3:uid="{6F486437-7EB7-4646-B967-29B586FC5B78}" name="Minimum" dataDxfId="4"/>
    <tableColumn id="3" xr3:uid="{D5254234-E277-42CE-84B5-6033492E590B}" name="Most Likely" dataDxfId="3"/>
    <tableColumn id="4" xr3:uid="{3B2A9F03-63C5-421E-BE5C-6B40E202F4FF}" name="Maximum" dataDxfId="2"/>
    <tableColumn id="5" xr3:uid="{50BE2024-0EBA-4CF2-94CA-B9855018C67A}" name="Documentation" dataDxfId="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7:A31" totalsRowShown="0" headerRowDxfId="0">
  <autoFilter ref="A27:A31" xr:uid="{46C6DEC9-3E76-4AAF-8C68-48CC2B124646}"/>
  <sortState xmlns:xlrd2="http://schemas.microsoft.com/office/spreadsheetml/2017/richdata2" ref="A28:A31">
    <sortCondition ref="A27:A31"/>
  </sortState>
  <tableColumns count="1">
    <tableColumn id="1" xr3:uid="{EDF27578-2A48-4BEC-8E5D-2EC286030DE8}" name="Allowed Ope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</cols>
  <sheetData>
    <row r="1" spans="1:6" s="20" customFormat="1" x14ac:dyDescent="0.25">
      <c r="A1" s="20" t="s">
        <v>0</v>
      </c>
      <c r="B1" s="20" t="s">
        <v>1</v>
      </c>
      <c r="C1" s="21" t="s">
        <v>2</v>
      </c>
      <c r="D1" s="20" t="s">
        <v>33</v>
      </c>
      <c r="E1" s="20" t="s">
        <v>39</v>
      </c>
      <c r="F1" s="20" t="s">
        <v>34</v>
      </c>
    </row>
    <row r="2" spans="1:6" s="8" customFormat="1" x14ac:dyDescent="0.25">
      <c r="A2" s="8">
        <v>0</v>
      </c>
      <c r="B2" s="8" t="s">
        <v>38</v>
      </c>
      <c r="C2" s="15" t="s">
        <v>28</v>
      </c>
      <c r="D2" s="24">
        <f>0.9*Schedule_table[[#This Row],[Most Likely]]</f>
        <v>34340.625</v>
      </c>
      <c r="E2" s="24">
        <f>75*1.5*255+SUM(E3:E24)*0.05</f>
        <v>38156.25</v>
      </c>
      <c r="F2" s="24">
        <f>1.25*Schedule_table[[#This Row],[Most Likely]]</f>
        <v>47695.3125</v>
      </c>
    </row>
    <row r="3" spans="1:6" x14ac:dyDescent="0.25">
      <c r="A3">
        <v>1</v>
      </c>
      <c r="B3" t="s">
        <v>3</v>
      </c>
      <c r="C3" s="15" t="s">
        <v>67</v>
      </c>
      <c r="D3" s="24"/>
      <c r="E3" s="24">
        <v>0</v>
      </c>
      <c r="F3" s="24"/>
    </row>
    <row r="4" spans="1:6" x14ac:dyDescent="0.25">
      <c r="A4">
        <v>2</v>
      </c>
      <c r="B4" t="s">
        <v>4</v>
      </c>
      <c r="C4" s="15" t="s">
        <v>67</v>
      </c>
      <c r="D4" s="24"/>
      <c r="E4" s="24">
        <v>10500</v>
      </c>
      <c r="F4" s="24"/>
    </row>
    <row r="5" spans="1:6" x14ac:dyDescent="0.25">
      <c r="A5">
        <v>3</v>
      </c>
      <c r="B5" t="s">
        <v>5</v>
      </c>
      <c r="C5" s="15" t="s">
        <v>27</v>
      </c>
      <c r="D5" s="24">
        <f>0.9*Schedule_table[[#This Row],[Most Likely]]</f>
        <v>4050</v>
      </c>
      <c r="E5" s="24">
        <v>4500</v>
      </c>
      <c r="F5" s="24">
        <f>1.25*Schedule_table[[#This Row],[Most Likely]]</f>
        <v>5625</v>
      </c>
    </row>
    <row r="6" spans="1:6" x14ac:dyDescent="0.25">
      <c r="A6">
        <v>4</v>
      </c>
      <c r="B6" t="s">
        <v>6</v>
      </c>
      <c r="C6" s="15" t="s">
        <v>26</v>
      </c>
      <c r="D6" s="24">
        <f>0.9*Schedule_table[[#This Row],[Most Likely]]</f>
        <v>20250</v>
      </c>
      <c r="E6" s="24">
        <v>22500</v>
      </c>
      <c r="F6" s="24">
        <f>1.25*Schedule_table[[#This Row],[Most Likely]]</f>
        <v>28125</v>
      </c>
    </row>
    <row r="7" spans="1:6" x14ac:dyDescent="0.25">
      <c r="A7">
        <v>5</v>
      </c>
      <c r="B7" t="s">
        <v>7</v>
      </c>
      <c r="C7" s="15" t="s">
        <v>67</v>
      </c>
      <c r="D7" s="24"/>
      <c r="E7" s="24">
        <v>750</v>
      </c>
      <c r="F7" s="24"/>
    </row>
    <row r="8" spans="1:6" x14ac:dyDescent="0.25">
      <c r="A8">
        <v>6</v>
      </c>
      <c r="B8" t="s">
        <v>8</v>
      </c>
      <c r="C8" s="15" t="s">
        <v>27</v>
      </c>
      <c r="D8" s="24">
        <f>0.9*(Schedule_table[[#This Row],[Most Likely]]-10000)+10000</f>
        <v>30250</v>
      </c>
      <c r="E8" s="24">
        <f>22500+10000</f>
        <v>32500</v>
      </c>
      <c r="F8" s="24">
        <f>1.25*(Schedule_table[[#This Row],[Most Likely]]-10000)+10000</f>
        <v>38125</v>
      </c>
    </row>
    <row r="9" spans="1:6" x14ac:dyDescent="0.25">
      <c r="A9">
        <v>7</v>
      </c>
      <c r="B9" t="s">
        <v>9</v>
      </c>
      <c r="C9" s="15" t="s">
        <v>27</v>
      </c>
      <c r="D9" s="24">
        <f>0.9*Schedule_table[[#This Row],[Most Likely]]</f>
        <v>8100</v>
      </c>
      <c r="E9" s="24">
        <v>9000</v>
      </c>
      <c r="F9" s="24">
        <f>1.25*Schedule_table[[#This Row],[Most Likely]]</f>
        <v>11250</v>
      </c>
    </row>
    <row r="10" spans="1:6" x14ac:dyDescent="0.25">
      <c r="A10">
        <v>8</v>
      </c>
      <c r="B10" t="s">
        <v>10</v>
      </c>
      <c r="C10" s="15" t="s">
        <v>27</v>
      </c>
      <c r="D10" s="24">
        <f>0.9*Schedule_table[[#This Row],[Most Likely]]</f>
        <v>13050</v>
      </c>
      <c r="E10" s="24">
        <f>13500+1000</f>
        <v>14500</v>
      </c>
      <c r="F10" s="24">
        <f>1.25*Schedule_table[[#This Row],[Most Likely]]</f>
        <v>18125</v>
      </c>
    </row>
    <row r="11" spans="1:6" x14ac:dyDescent="0.25">
      <c r="A11">
        <v>9</v>
      </c>
      <c r="B11" t="s">
        <v>11</v>
      </c>
      <c r="C11" s="15" t="s">
        <v>27</v>
      </c>
      <c r="D11" s="24">
        <f>0.9*Schedule_table[[#This Row],[Most Likely]]</f>
        <v>8100</v>
      </c>
      <c r="E11" s="24">
        <v>9000</v>
      </c>
      <c r="F11" s="24">
        <f>1.25*Schedule_table[[#This Row],[Most Likely]]</f>
        <v>11250</v>
      </c>
    </row>
    <row r="12" spans="1:6" x14ac:dyDescent="0.25">
      <c r="A12">
        <v>10</v>
      </c>
      <c r="B12" t="s">
        <v>12</v>
      </c>
      <c r="C12" s="15" t="s">
        <v>67</v>
      </c>
      <c r="D12" s="24"/>
      <c r="E12" s="24">
        <v>750</v>
      </c>
      <c r="F12" s="24"/>
    </row>
    <row r="13" spans="1:6" x14ac:dyDescent="0.25">
      <c r="A13">
        <v>11</v>
      </c>
      <c r="B13" t="s">
        <v>13</v>
      </c>
      <c r="C13" s="15" t="s">
        <v>27</v>
      </c>
      <c r="D13" s="24">
        <f>0.9*Schedule_table[[#This Row],[Most Likely]]</f>
        <v>5400</v>
      </c>
      <c r="E13" s="24">
        <v>6000</v>
      </c>
      <c r="F13" s="24">
        <f>1.25*Schedule_table[[#This Row],[Most Likely]]</f>
        <v>7500</v>
      </c>
    </row>
    <row r="14" spans="1:6" x14ac:dyDescent="0.25">
      <c r="A14">
        <v>12</v>
      </c>
      <c r="B14" t="s">
        <v>14</v>
      </c>
      <c r="C14" s="15" t="s">
        <v>67</v>
      </c>
      <c r="D14" s="24"/>
      <c r="E14" s="24">
        <v>1500</v>
      </c>
      <c r="F14" s="24"/>
    </row>
    <row r="15" spans="1:6" x14ac:dyDescent="0.25">
      <c r="A15">
        <v>13</v>
      </c>
      <c r="B15" t="s">
        <v>15</v>
      </c>
      <c r="C15" s="15" t="s">
        <v>67</v>
      </c>
      <c r="D15" s="24"/>
      <c r="E15" s="24">
        <v>0</v>
      </c>
      <c r="F15" s="24"/>
    </row>
    <row r="16" spans="1:6" x14ac:dyDescent="0.25">
      <c r="A16">
        <v>14</v>
      </c>
      <c r="B16" t="s">
        <v>16</v>
      </c>
      <c r="C16" s="15" t="s">
        <v>27</v>
      </c>
      <c r="D16" s="24">
        <f>0.9*Schedule_table[[#This Row],[Most Likely]]</f>
        <v>3375</v>
      </c>
      <c r="E16" s="24">
        <v>3750</v>
      </c>
      <c r="F16" s="24">
        <f>1.25*Schedule_table[[#This Row],[Most Likely]]</f>
        <v>4687.5</v>
      </c>
    </row>
    <row r="17" spans="1:6" x14ac:dyDescent="0.25">
      <c r="A17">
        <v>15</v>
      </c>
      <c r="B17" t="s">
        <v>17</v>
      </c>
      <c r="C17" s="15" t="s">
        <v>27</v>
      </c>
      <c r="D17" s="24">
        <f>0.9*Schedule_table[[#This Row],[Most Likely]]</f>
        <v>4050</v>
      </c>
      <c r="E17" s="24">
        <v>4500</v>
      </c>
      <c r="F17" s="24">
        <f>1.25*Schedule_table[[#This Row],[Most Likely]]</f>
        <v>5625</v>
      </c>
    </row>
    <row r="18" spans="1:6" x14ac:dyDescent="0.25">
      <c r="A18">
        <v>16</v>
      </c>
      <c r="B18" t="s">
        <v>18</v>
      </c>
      <c r="C18" s="15" t="s">
        <v>26</v>
      </c>
      <c r="D18" s="24">
        <f>0.9*Schedule_table[[#This Row],[Most Likely]]</f>
        <v>23850</v>
      </c>
      <c r="E18" s="24">
        <v>26500</v>
      </c>
      <c r="F18" s="24">
        <f>1.25*Schedule_table[[#This Row],[Most Likely]]</f>
        <v>33125</v>
      </c>
    </row>
    <row r="19" spans="1:6" x14ac:dyDescent="0.25">
      <c r="A19">
        <v>17</v>
      </c>
      <c r="B19" t="s">
        <v>19</v>
      </c>
      <c r="C19" s="15" t="s">
        <v>67</v>
      </c>
      <c r="D19" s="24"/>
      <c r="E19" s="24">
        <v>1125</v>
      </c>
      <c r="F19" s="24"/>
    </row>
    <row r="20" spans="1:6" x14ac:dyDescent="0.25">
      <c r="A20">
        <v>18</v>
      </c>
      <c r="B20" t="s">
        <v>20</v>
      </c>
      <c r="C20" s="15" t="s">
        <v>27</v>
      </c>
      <c r="D20" s="24">
        <f>0.9*Schedule_table[[#This Row],[Most Likely]]</f>
        <v>27000</v>
      </c>
      <c r="E20" s="24">
        <v>30000</v>
      </c>
      <c r="F20" s="24">
        <f>1.25*Schedule_table[[#This Row],[Most Likely]]</f>
        <v>37500</v>
      </c>
    </row>
    <row r="21" spans="1:6" x14ac:dyDescent="0.25">
      <c r="A21">
        <v>19</v>
      </c>
      <c r="B21" t="s">
        <v>21</v>
      </c>
      <c r="C21" s="15" t="s">
        <v>27</v>
      </c>
      <c r="D21" s="24">
        <f>0.9*Schedule_table[[#This Row],[Most Likely]]</f>
        <v>8100</v>
      </c>
      <c r="E21" s="24">
        <v>9000</v>
      </c>
      <c r="F21" s="24">
        <f>1.25*Schedule_table[[#This Row],[Most Likely]]</f>
        <v>11250</v>
      </c>
    </row>
    <row r="22" spans="1:6" x14ac:dyDescent="0.25">
      <c r="A22">
        <v>20</v>
      </c>
      <c r="B22" t="s">
        <v>22</v>
      </c>
      <c r="C22" s="15" t="s">
        <v>67</v>
      </c>
      <c r="D22" s="24"/>
      <c r="E22" s="24">
        <v>3000</v>
      </c>
      <c r="F22" s="24"/>
    </row>
    <row r="23" spans="1:6" x14ac:dyDescent="0.25">
      <c r="A23">
        <v>21</v>
      </c>
      <c r="B23" t="s">
        <v>23</v>
      </c>
      <c r="C23" s="15" t="s">
        <v>67</v>
      </c>
      <c r="D23" s="24"/>
      <c r="E23" s="24">
        <v>0</v>
      </c>
      <c r="F23" s="24"/>
    </row>
    <row r="24" spans="1:6" x14ac:dyDescent="0.25">
      <c r="A24">
        <v>22</v>
      </c>
      <c r="B24" t="s">
        <v>24</v>
      </c>
      <c r="C24" s="15" t="s">
        <v>67</v>
      </c>
      <c r="D24" s="24"/>
      <c r="E24" s="24">
        <v>0</v>
      </c>
      <c r="F24" s="24"/>
    </row>
    <row r="26" spans="1:6" x14ac:dyDescent="0.25">
      <c r="B26" s="28" t="s">
        <v>68</v>
      </c>
    </row>
  </sheetData>
  <sheetProtection sheet="1" objects="1" scenarios="1"/>
  <dataValidations xWindow="376" yWindow="334" count="6">
    <dataValidation type="custom" allowBlank="1" showInputMessage="1" showErrorMessage="1" sqref="G5" xr:uid="{910CB265-11F7-4866-9C18-7B784A96AD83}">
      <formula1>IF(G5="",TRUE,IF(ISNUMBER(G5),VLOOKUP($C5,INDIRECT("Distribution_Severity"),2,FALSE),FALSE))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4ED7BF75-45E3-49BE-AEA0-BA5BBC7FB0A5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AND(ISNUMBER(D2),VLOOKUP($C2,INDIRECT("Distribution_Duration"),2,FALSE)&lt;&gt;"Locked")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L7"/>
  <sheetViews>
    <sheetView workbookViewId="0"/>
  </sheetViews>
  <sheetFormatPr defaultRowHeight="15" x14ac:dyDescent="0.25"/>
  <cols>
    <col min="1" max="1" width="9" bestFit="1" customWidth="1"/>
    <col min="2" max="2" width="49.42578125" bestFit="1" customWidth="1"/>
    <col min="3" max="3" width="14.140625" bestFit="1" customWidth="1"/>
    <col min="4" max="4" width="17.5703125" bestFit="1" customWidth="1"/>
    <col min="5" max="5" width="16.7109375" bestFit="1" customWidth="1"/>
    <col min="6" max="6" width="11.85546875" bestFit="1" customWidth="1"/>
    <col min="7" max="7" width="14.28515625" bestFit="1" customWidth="1"/>
    <col min="8" max="8" width="12" bestFit="1" customWidth="1"/>
    <col min="9" max="9" width="12.140625" bestFit="1" customWidth="1"/>
    <col min="10" max="10" width="12.28515625" bestFit="1" customWidth="1"/>
    <col min="11" max="11" width="13.5703125" bestFit="1" customWidth="1"/>
    <col min="12" max="12" width="11.28515625" bestFit="1" customWidth="1"/>
  </cols>
  <sheetData>
    <row r="1" spans="1:12" x14ac:dyDescent="0.25">
      <c r="G1" s="25" t="s">
        <v>51</v>
      </c>
      <c r="H1" s="26"/>
      <c r="I1" s="26"/>
      <c r="J1" s="26"/>
      <c r="K1" s="26"/>
      <c r="L1" s="26"/>
    </row>
    <row r="2" spans="1:12" s="11" customFormat="1" ht="30" x14ac:dyDescent="0.25">
      <c r="A2" s="11" t="s">
        <v>40</v>
      </c>
      <c r="B2" s="11" t="s">
        <v>41</v>
      </c>
      <c r="C2" s="11" t="s">
        <v>52</v>
      </c>
      <c r="D2" s="11" t="s">
        <v>56</v>
      </c>
      <c r="E2" s="11" t="s">
        <v>42</v>
      </c>
      <c r="F2" s="11" t="s">
        <v>32</v>
      </c>
      <c r="G2" s="13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</row>
    <row r="3" spans="1:12" x14ac:dyDescent="0.25">
      <c r="A3">
        <v>1</v>
      </c>
      <c r="B3" t="s">
        <v>43</v>
      </c>
      <c r="C3" t="s">
        <v>54</v>
      </c>
      <c r="D3" s="22">
        <v>4</v>
      </c>
      <c r="E3" t="s">
        <v>55</v>
      </c>
      <c r="F3">
        <v>0.3</v>
      </c>
      <c r="G3" s="15" t="s">
        <v>69</v>
      </c>
      <c r="H3" s="23"/>
      <c r="I3" s="23"/>
      <c r="J3" s="23"/>
      <c r="K3" s="16">
        <v>22</v>
      </c>
      <c r="L3" s="17" t="s">
        <v>48</v>
      </c>
    </row>
    <row r="4" spans="1:12" x14ac:dyDescent="0.25">
      <c r="A4">
        <v>2</v>
      </c>
      <c r="B4" t="s">
        <v>44</v>
      </c>
      <c r="C4" t="s">
        <v>54</v>
      </c>
      <c r="D4" s="22">
        <v>5</v>
      </c>
      <c r="E4" t="s">
        <v>55</v>
      </c>
      <c r="F4">
        <v>0.3</v>
      </c>
      <c r="G4" s="15" t="s">
        <v>27</v>
      </c>
      <c r="H4" s="23">
        <f>0.9*RiskRegister_table[[#This Row],[Cost Most Likely]]</f>
        <v>12150</v>
      </c>
      <c r="I4" s="23">
        <v>13500</v>
      </c>
      <c r="J4" s="23">
        <f>1.25*RiskRegister_table[[#This Row],[Cost Most Likely]]</f>
        <v>16875</v>
      </c>
      <c r="K4" s="16">
        <v>8</v>
      </c>
      <c r="L4" s="17" t="s">
        <v>48</v>
      </c>
    </row>
    <row r="5" spans="1:12" x14ac:dyDescent="0.25">
      <c r="A5">
        <v>3</v>
      </c>
      <c r="B5" t="s">
        <v>45</v>
      </c>
      <c r="C5" t="s">
        <v>54</v>
      </c>
      <c r="D5" s="22"/>
      <c r="E5" t="s">
        <v>31</v>
      </c>
      <c r="F5">
        <v>0.25</v>
      </c>
      <c r="G5" s="15" t="s">
        <v>27</v>
      </c>
      <c r="H5" s="23">
        <f>0.9*RiskRegister_table[[#This Row],[Cost Most Likely]]</f>
        <v>2025</v>
      </c>
      <c r="I5" s="23">
        <v>2250</v>
      </c>
      <c r="J5" s="23">
        <f>1.25*RiskRegister_table[[#This Row],[Cost Most Likely]]</f>
        <v>2812.5</v>
      </c>
      <c r="K5" s="16">
        <v>16</v>
      </c>
      <c r="L5" s="17" t="s">
        <v>34</v>
      </c>
    </row>
    <row r="6" spans="1:12" x14ac:dyDescent="0.25">
      <c r="A6">
        <v>4</v>
      </c>
      <c r="B6" t="s">
        <v>46</v>
      </c>
      <c r="C6" t="s">
        <v>53</v>
      </c>
      <c r="D6" s="22">
        <v>1</v>
      </c>
      <c r="E6" t="s">
        <v>55</v>
      </c>
      <c r="F6">
        <v>0.2</v>
      </c>
      <c r="G6" s="15" t="s">
        <v>69</v>
      </c>
      <c r="H6" s="23"/>
      <c r="I6" s="23"/>
      <c r="J6" s="23"/>
      <c r="K6" s="16">
        <v>13</v>
      </c>
      <c r="L6" s="17" t="s">
        <v>49</v>
      </c>
    </row>
    <row r="7" spans="1:12" x14ac:dyDescent="0.25">
      <c r="A7">
        <v>5</v>
      </c>
      <c r="B7" t="s">
        <v>47</v>
      </c>
      <c r="C7" t="s">
        <v>53</v>
      </c>
      <c r="D7" s="22">
        <v>2</v>
      </c>
      <c r="E7" t="s">
        <v>55</v>
      </c>
      <c r="F7">
        <v>0.1</v>
      </c>
      <c r="G7" s="15" t="s">
        <v>67</v>
      </c>
      <c r="H7" s="23"/>
      <c r="I7" s="23">
        <v>0</v>
      </c>
      <c r="J7" s="23"/>
      <c r="K7" s="16">
        <v>8</v>
      </c>
      <c r="L7" s="17" t="s">
        <v>33</v>
      </c>
    </row>
  </sheetData>
  <sheetProtection sheet="1" objects="1" scenarios="1"/>
  <mergeCells count="1">
    <mergeCell ref="G1:L1"/>
  </mergeCells>
  <dataValidations count="11">
    <dataValidation type="list" allowBlank="1" showInputMessage="1" showErrorMessage="1" sqref="E3:E7" xr:uid="{17DD0B59-F25E-468A-9975-F08CABDBC67A}">
      <formula1>INDIRECT("Distribution_Frequency[Distribution Name]")</formula1>
    </dataValidation>
    <dataValidation type="custom" allowBlank="1" showInputMessage="1" showErrorMessage="1" sqref="F3:F7" xr:uid="{3C6881BB-C9A6-4DA0-82BB-E473C87A0185}">
      <formula1>AND(ISNUMBER(F3),VLOOKUP($E3,INDIRECT("Distribution_Frequency"),2,FALSE)&lt;&gt;"Locked")</formula1>
    </dataValidation>
    <dataValidation type="list" allowBlank="1" showDropDown="1" showInputMessage="1" showErrorMessage="1" sqref="D9" xr:uid="{28AF305A-3A7D-41FD-A367-1ADDD90333E0}">
      <formula1>A3:A7</formula1>
    </dataValidation>
    <dataValidation type="custom" allowBlank="1" showDropDown="1" showInputMessage="1" showErrorMessage="1" errorTitle="Invalid Entry!" error="Mutually Exclusive only support for Risk Frequency Distribution is &quot;Bernoulli&quot;_x000a_" sqref="D3:D7" xr:uid="{36C08077-312F-47B8-BCA0-2BE061BA2EAE}">
      <formula1>E3 = "Bernoulli"</formula1>
    </dataValidation>
    <dataValidation type="list" allowBlank="1" showInputMessage="1" showErrorMessage="1" errorTitle="Invalid Entry!" error="Select a distribution from the drop down list" sqref="G3:G7" xr:uid="{67C44B05-E342-40B0-8CE1-016CA47400BC}">
      <formula1>INDIRECT("Distribution_Impact[Distribution Name]")</formula1>
    </dataValidation>
    <dataValidation type="list" allowBlank="1" showDropDown="1" showInputMessage="1" showErrorMessage="1" errorTitle="Invalid Entry!" error="The value entered should be included in the Task Id in Schedule table._x000a_" sqref="K3:K7" xr:uid="{AE72E485-4942-462F-9012-609114F45B54}">
      <formula1>INDIRECT("Schedule_table[Task Id]")</formula1>
    </dataValidation>
    <dataValidation type="list" allowBlank="1" showInputMessage="1" showErrorMessage="1" sqref="L3:L7" xr:uid="{564F59AA-460F-4975-9A42-18E7C5B0BA46}">
      <formula1>INDIRECT("Operator_Schedule[Allowed Operator]")</formula1>
    </dataValidation>
    <dataValidation type="custom" allowBlank="1" showInputMessage="1" showErrorMessage="1" errorTitle="Invalid Entry!" error="This column is locked for the selected distribution or the value entered should be a number!" sqref="H3:H7" xr:uid="{677739F8-8B4B-4B43-99D7-CC7EDBA77BDA}">
      <formula1>AND(ISNUMBER(H3),VLOOKUP($G3,INDIRECT("Distribution_Impact"),2,FALSE)&lt;&gt;"Locked")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7" xr:uid="{C3C0B994-F0B6-4F8B-8463-044439915FB1}">
      <formula1>AND(ISNUMBER(I3),VLOOKUP($G3,INDIRECT("Distribution_Impact"),3,FALSE)&lt;&gt;"Locked")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J3:J7" xr:uid="{32E9C47A-940F-401A-B18E-7556A8021317}">
      <formula1>AND(ISNUMBER(J3),VLOOKUP($G3,INDIRECT("Distribution_Impact"),4,FALSE)&lt;&gt;"Locked")</formula1>
    </dataValidation>
    <dataValidation type="list" allowBlank="1" showInputMessage="1" showErrorMessage="1" sqref="C3:C7" xr:uid="{FC22F821-A5DA-486D-8125-79CA624EC5BD}">
      <formula1>"Threat,Opportunity"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1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9" t="s">
        <v>64</v>
      </c>
      <c r="B1" s="9"/>
    </row>
    <row r="2" spans="1:5" x14ac:dyDescent="0.25">
      <c r="A2" s="27" t="s">
        <v>66</v>
      </c>
      <c r="B2" s="27"/>
      <c r="C2" s="27"/>
      <c r="D2" s="27"/>
      <c r="E2" s="27"/>
    </row>
    <row r="3" spans="1:5" s="10" customFormat="1" x14ac:dyDescent="0.25">
      <c r="A3" s="10" t="s">
        <v>25</v>
      </c>
      <c r="B3" s="10" t="s">
        <v>33</v>
      </c>
      <c r="C3" s="10" t="s">
        <v>39</v>
      </c>
      <c r="D3" s="10" t="s">
        <v>34</v>
      </c>
      <c r="E3" s="10" t="s">
        <v>30</v>
      </c>
    </row>
    <row r="4" spans="1:5" x14ac:dyDescent="0.25">
      <c r="A4" t="s">
        <v>67</v>
      </c>
      <c r="B4" s="1" t="s">
        <v>29</v>
      </c>
      <c r="C4" s="1"/>
      <c r="D4" s="1" t="s">
        <v>29</v>
      </c>
      <c r="E4" s="1"/>
    </row>
    <row r="5" spans="1:5" x14ac:dyDescent="0.25">
      <c r="A5" t="s">
        <v>28</v>
      </c>
      <c r="B5" s="1"/>
      <c r="C5" s="1" t="s">
        <v>29</v>
      </c>
      <c r="D5" s="1"/>
      <c r="E5" s="1"/>
    </row>
    <row r="6" spans="1:5" x14ac:dyDescent="0.25">
      <c r="A6" t="s">
        <v>27</v>
      </c>
      <c r="B6" s="1"/>
      <c r="C6" s="1"/>
      <c r="D6" s="1"/>
      <c r="E6" s="1"/>
    </row>
    <row r="7" spans="1:5" x14ac:dyDescent="0.25">
      <c r="A7" t="s">
        <v>26</v>
      </c>
      <c r="B7" s="1"/>
      <c r="C7" s="1"/>
      <c r="D7" s="1"/>
      <c r="E7" s="1"/>
    </row>
    <row r="8" spans="1:5" x14ac:dyDescent="0.25">
      <c r="A8" t="s">
        <v>57</v>
      </c>
      <c r="B8" s="1"/>
      <c r="C8" s="1" t="s">
        <v>29</v>
      </c>
      <c r="D8" s="1"/>
      <c r="E8" s="1"/>
    </row>
    <row r="9" spans="1:5" x14ac:dyDescent="0.25">
      <c r="B9" s="1"/>
      <c r="C9" s="1"/>
      <c r="D9" s="1"/>
      <c r="E9" s="1"/>
    </row>
    <row r="10" spans="1:5" x14ac:dyDescent="0.25">
      <c r="B10" s="1"/>
      <c r="E10" s="4"/>
    </row>
    <row r="11" spans="1:5" ht="23.25" x14ac:dyDescent="0.35">
      <c r="A11" s="9" t="s">
        <v>37</v>
      </c>
      <c r="B11" s="9"/>
      <c r="E11" s="4"/>
    </row>
    <row r="12" spans="1:5" x14ac:dyDescent="0.25">
      <c r="A12" s="27" t="s">
        <v>35</v>
      </c>
      <c r="B12" s="27"/>
      <c r="C12" s="27"/>
    </row>
    <row r="13" spans="1:5" x14ac:dyDescent="0.25">
      <c r="A13" s="5" t="s">
        <v>25</v>
      </c>
      <c r="B13" s="6" t="s">
        <v>32</v>
      </c>
      <c r="C13" s="7" t="s">
        <v>30</v>
      </c>
    </row>
    <row r="14" spans="1:5" x14ac:dyDescent="0.25">
      <c r="A14" t="s">
        <v>55</v>
      </c>
    </row>
    <row r="15" spans="1:5" x14ac:dyDescent="0.25">
      <c r="A15" t="s">
        <v>31</v>
      </c>
      <c r="D15" s="3"/>
    </row>
    <row r="17" spans="1:5" x14ac:dyDescent="0.25">
      <c r="A17" s="27" t="s">
        <v>36</v>
      </c>
      <c r="B17" s="27"/>
      <c r="C17" s="27"/>
      <c r="D17" s="27"/>
      <c r="E17" s="27"/>
    </row>
    <row r="18" spans="1:5" x14ac:dyDescent="0.25">
      <c r="A18" t="s">
        <v>25</v>
      </c>
      <c r="B18" t="s">
        <v>33</v>
      </c>
      <c r="C18" t="s">
        <v>39</v>
      </c>
      <c r="D18" t="s">
        <v>34</v>
      </c>
      <c r="E18" t="s">
        <v>30</v>
      </c>
    </row>
    <row r="19" spans="1:5" x14ac:dyDescent="0.25">
      <c r="A19" t="s">
        <v>67</v>
      </c>
      <c r="B19" s="1" t="s">
        <v>29</v>
      </c>
      <c r="C19" s="1"/>
      <c r="D19" s="1" t="s">
        <v>29</v>
      </c>
      <c r="E19" s="1"/>
    </row>
    <row r="20" spans="1:5" x14ac:dyDescent="0.25">
      <c r="A20" t="s">
        <v>69</v>
      </c>
      <c r="B20" s="1" t="s">
        <v>29</v>
      </c>
      <c r="C20" s="1" t="s">
        <v>29</v>
      </c>
      <c r="D20" s="1" t="s">
        <v>29</v>
      </c>
      <c r="E20" s="1"/>
    </row>
    <row r="21" spans="1:5" x14ac:dyDescent="0.25">
      <c r="A21" t="s">
        <v>28</v>
      </c>
      <c r="B21" s="1"/>
      <c r="C21" s="1" t="s">
        <v>29</v>
      </c>
      <c r="D21" s="1"/>
      <c r="E21" s="1"/>
    </row>
    <row r="22" spans="1:5" x14ac:dyDescent="0.25">
      <c r="A22" t="s">
        <v>27</v>
      </c>
      <c r="B22" s="1"/>
      <c r="C22" s="1"/>
      <c r="D22" s="1"/>
      <c r="E22" s="1"/>
    </row>
    <row r="23" spans="1:5" x14ac:dyDescent="0.25">
      <c r="A23" t="s">
        <v>26</v>
      </c>
      <c r="B23" s="1"/>
      <c r="C23" s="1"/>
      <c r="D23" s="1"/>
      <c r="E23" s="1"/>
    </row>
    <row r="24" spans="1:5" x14ac:dyDescent="0.25">
      <c r="A24" t="s">
        <v>57</v>
      </c>
      <c r="B24" s="1"/>
      <c r="C24" s="1" t="s">
        <v>29</v>
      </c>
      <c r="D24" s="1"/>
      <c r="E24" s="1"/>
    </row>
    <row r="26" spans="1:5" x14ac:dyDescent="0.25">
      <c r="A26" s="27" t="s">
        <v>50</v>
      </c>
      <c r="B26" s="27"/>
      <c r="C26" s="27"/>
    </row>
    <row r="27" spans="1:5" s="2" customFormat="1" x14ac:dyDescent="0.25">
      <c r="A27" s="2" t="s">
        <v>65</v>
      </c>
    </row>
    <row r="28" spans="1:5" x14ac:dyDescent="0.25">
      <c r="A28" t="s">
        <v>48</v>
      </c>
    </row>
    <row r="29" spans="1:5" x14ac:dyDescent="0.25">
      <c r="A29" s="18" t="s">
        <v>34</v>
      </c>
    </row>
    <row r="30" spans="1:5" x14ac:dyDescent="0.25">
      <c r="A30" s="12" t="s">
        <v>33</v>
      </c>
    </row>
    <row r="31" spans="1:5" x14ac:dyDescent="0.25">
      <c r="A31" s="19" t="s">
        <v>49</v>
      </c>
    </row>
  </sheetData>
  <sheetProtection sheet="1" objects="1" scenarios="1"/>
  <mergeCells count="4">
    <mergeCell ref="A17:E17"/>
    <mergeCell ref="A12:C12"/>
    <mergeCell ref="A2:E2"/>
    <mergeCell ref="A26:C26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</vt:lpstr>
      <vt:lpstr>Risk Register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2020-05-19T04:06:59Z</dcterms:modified>
</cp:coreProperties>
</file>