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nas\Desktop\"/>
    </mc:Choice>
  </mc:AlternateContent>
  <xr:revisionPtr revIDLastSave="0" documentId="13_ncr:1_{E4DD8E96-AD9D-4C70-9F9A-2C7E19A50EE6}" xr6:coauthVersionLast="46" xr6:coauthVersionMax="46" xr10:uidLastSave="{00000000-0000-0000-0000-000000000000}"/>
  <bookViews>
    <workbookView xWindow="11550" yWindow="465" windowWidth="19230" windowHeight="16710" xr2:uid="{00000000-000D-0000-FFFF-FFFF00000000}"/>
  </bookViews>
  <sheets>
    <sheet name="SUMIFS-VLOOKUP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8" i="2" l="1"/>
  <c r="E14" i="2" s="1"/>
  <c r="D14" i="2"/>
  <c r="C14" i="2"/>
  <c r="B14" i="2"/>
  <c r="E13" i="2"/>
  <c r="D13" i="2"/>
  <c r="C13" i="2"/>
  <c r="B13" i="2"/>
  <c r="D12" i="2"/>
  <c r="C12" i="2"/>
  <c r="B12" i="2"/>
  <c r="E11" i="2"/>
  <c r="D11" i="2"/>
  <c r="C11" i="2"/>
  <c r="B11" i="2"/>
  <c r="D10" i="2"/>
  <c r="D15" i="2" s="1"/>
  <c r="C10" i="2"/>
  <c r="C15" i="2" s="1"/>
  <c r="B10" i="2"/>
  <c r="B15" i="2" l="1"/>
  <c r="E10" i="2"/>
  <c r="E15" i="2" s="1"/>
  <c r="E12" i="2"/>
</calcChain>
</file>

<file path=xl/sharedStrings.xml><?xml version="1.0" encoding="utf-8"?>
<sst xmlns="http://schemas.openxmlformats.org/spreadsheetml/2006/main" count="58" uniqueCount="29">
  <si>
    <t>* A VLOOKUP function is nested inside a SUMIF function</t>
  </si>
  <si>
    <t>* Absolute and relative cell references are incorporated to allow formula copying</t>
  </si>
  <si>
    <t>* Three datasets are pulled into one dashboard</t>
  </si>
  <si>
    <t>* SUMIFS is used to sum outstanding receivables from a list of accounting data.</t>
  </si>
  <si>
    <t>* SUMIFS used to filter for outstanding receivables by client that are more than 30 days old.</t>
  </si>
  <si>
    <t>* A date is hard coded rather than utilizing '=NOW() to retrieve today's date</t>
  </si>
  <si>
    <t>Client</t>
  </si>
  <si>
    <t>Invoiced</t>
  </si>
  <si>
    <t>Paid</t>
  </si>
  <si>
    <t>Receivables</t>
  </si>
  <si>
    <t>Receivables &gt;30 days</t>
  </si>
  <si>
    <t>1-001</t>
  </si>
  <si>
    <t>1-002</t>
  </si>
  <si>
    <t>1-003</t>
  </si>
  <si>
    <t>1-004</t>
  </si>
  <si>
    <t>1-005</t>
  </si>
  <si>
    <t>Total Revenue</t>
  </si>
  <si>
    <t>Date</t>
  </si>
  <si>
    <t>Client ID</t>
  </si>
  <si>
    <t>Client List</t>
  </si>
  <si>
    <t>Received</t>
  </si>
  <si>
    <t>Today's Date</t>
  </si>
  <si>
    <t>&gt;30 days old</t>
  </si>
  <si>
    <t>Excel Skills demonstrated:</t>
  </si>
  <si>
    <t>Client A</t>
  </si>
  <si>
    <t>Client B</t>
  </si>
  <si>
    <t>Client C</t>
  </si>
  <si>
    <t>Client D</t>
  </si>
  <si>
    <t>Client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</si>
</sst>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44" fontId="0" fillId="0" borderId="0" xfId="1" applyFont="1"/>
    <xf numFmtId="0" fontId="0" fillId="0" borderId="0" xfId="0" quotePrefix="1"/>
    <xf numFmtId="14" fontId="0" fillId="2" borderId="0" xfId="0" applyNumberFormat="1" applyFill="1" applyAlignment="1">
      <alignment horizontal="center"/>
    </xf>
    <xf numFmtId="44" fontId="0" fillId="2" borderId="2" xfId="0" applyNumberFormat="1" applyFill="1" applyBorder="1"/>
    <xf numFmtId="44" fontId="2" fillId="3" borderId="2" xfId="0" applyNumberFormat="1" applyFont="1" applyFill="1" applyBorder="1"/>
    <xf numFmtId="44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Currency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by Client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'SUMIFS-VLOOKUP'!$C$9</c:f>
              <c:strCache>
                <c:ptCount val="1"/>
                <c:pt idx="0">
                  <c:v>Paid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'SUMIFS-VLOOKUP'!$A$10:$A$14</c:f>
              <c:strCache>
                <c:ptCount val="5"/>
                <c:pt idx="0">
                  <c:v>1-001</c:v>
                </c:pt>
                <c:pt idx="1">
                  <c:v>1-002</c:v>
                </c:pt>
                <c:pt idx="2">
                  <c:v>1-003</c:v>
                </c:pt>
                <c:pt idx="3">
                  <c:v>1-004</c:v>
                </c:pt>
                <c:pt idx="4">
                  <c:v>1-005</c:v>
                </c:pt>
              </c:strCache>
            </c:strRef>
          </c:cat>
          <c:val>
            <c:numRef>
              <c:f>'SUMIFS-VLOOKUP'!$C$10:$C$14</c:f>
              <c:numCache>
                <c:formatCode>_("$"* #,##0.00_);_("$"* \(#,##0.00\);_("$"* "-"??_);_(@_)</c:formatCode>
                <c:ptCount val="5"/>
                <c:pt idx="0">
                  <c:v>14800</c:v>
                </c:pt>
                <c:pt idx="1">
                  <c:v>700</c:v>
                </c:pt>
                <c:pt idx="2">
                  <c:v>450</c:v>
                </c:pt>
                <c:pt idx="3">
                  <c:v>2250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AF-4B88-97C6-7A97367D2875}"/>
            </c:ext>
          </c:extLst>
        </c:ser>
        <c:ser>
          <c:idx val="2"/>
          <c:order val="2"/>
          <c:tx>
            <c:strRef>
              <c:f>'SUMIFS-VLOOKUP'!$D$9</c:f>
              <c:strCache>
                <c:ptCount val="1"/>
                <c:pt idx="0">
                  <c:v>Receivables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'SUMIFS-VLOOKUP'!$A$10:$A$14</c:f>
              <c:strCache>
                <c:ptCount val="5"/>
                <c:pt idx="0">
                  <c:v>1-001</c:v>
                </c:pt>
                <c:pt idx="1">
                  <c:v>1-002</c:v>
                </c:pt>
                <c:pt idx="2">
                  <c:v>1-003</c:v>
                </c:pt>
                <c:pt idx="3">
                  <c:v>1-004</c:v>
                </c:pt>
                <c:pt idx="4">
                  <c:v>1-005</c:v>
                </c:pt>
              </c:strCache>
            </c:strRef>
          </c:cat>
          <c:val>
            <c:numRef>
              <c:f>'SUMIFS-VLOOKUP'!$D$10:$D$14</c:f>
              <c:numCache>
                <c:formatCode>_("$"* #,##0.00_);_("$"* \(#,##0.00\);_("$"* "-"??_);_(@_)</c:formatCode>
                <c:ptCount val="5"/>
                <c:pt idx="0">
                  <c:v>4000</c:v>
                </c:pt>
                <c:pt idx="1">
                  <c:v>0</c:v>
                </c:pt>
                <c:pt idx="2">
                  <c:v>1460</c:v>
                </c:pt>
                <c:pt idx="3">
                  <c:v>1500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AF-4B88-97C6-7A97367D2875}"/>
            </c:ext>
          </c:extLst>
        </c:ser>
        <c:ser>
          <c:idx val="3"/>
          <c:order val="3"/>
          <c:tx>
            <c:strRef>
              <c:f>'SUMIFS-VLOOKUP'!$E$9</c:f>
              <c:strCache>
                <c:ptCount val="1"/>
                <c:pt idx="0">
                  <c:v>Receivables &gt;30 days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'SUMIFS-VLOOKUP'!$A$10:$A$14</c:f>
              <c:strCache>
                <c:ptCount val="5"/>
                <c:pt idx="0">
                  <c:v>1-001</c:v>
                </c:pt>
                <c:pt idx="1">
                  <c:v>1-002</c:v>
                </c:pt>
                <c:pt idx="2">
                  <c:v>1-003</c:v>
                </c:pt>
                <c:pt idx="3">
                  <c:v>1-004</c:v>
                </c:pt>
                <c:pt idx="4">
                  <c:v>1-005</c:v>
                </c:pt>
              </c:strCache>
            </c:strRef>
          </c:cat>
          <c:val>
            <c:numRef>
              <c:f>'SUMIFS-VLOOKUP'!$E$10:$E$14</c:f>
              <c:numCache>
                <c:formatCode>_("$"* #,##0.00_);_("$"* \(#,##0.00\);_("$"* "-"??_);_(@_)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1460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AF-4B88-97C6-7A97367D2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7462128"/>
        <c:axId val="82744382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'SUMIFS-VLOOKUP'!$B$9</c15:sqref>
                        </c15:formulaRef>
                      </c:ext>
                    </c:extLst>
                    <c:strCache>
                      <c:ptCount val="1"/>
                      <c:pt idx="0">
                        <c:v>Invoiced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'SUMIFS-VLOOKUP'!$A$10:$A$14</c15:sqref>
                        </c15:formulaRef>
                      </c:ext>
                    </c:extLst>
                    <c:strCache>
                      <c:ptCount val="5"/>
                      <c:pt idx="0">
                        <c:v>1-001</c:v>
                      </c:pt>
                      <c:pt idx="1">
                        <c:v>1-002</c:v>
                      </c:pt>
                      <c:pt idx="2">
                        <c:v>1-003</c:v>
                      </c:pt>
                      <c:pt idx="3">
                        <c:v>1-004</c:v>
                      </c:pt>
                      <c:pt idx="4">
                        <c:v>1-005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'SUMIFS-VLOOKUP'!$B$10:$B$14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5"/>
                      <c:pt idx="0">
                        <c:v>18800</c:v>
                      </c:pt>
                      <c:pt idx="1">
                        <c:v>700</c:v>
                      </c:pt>
                      <c:pt idx="2">
                        <c:v>1910</c:v>
                      </c:pt>
                      <c:pt idx="3">
                        <c:v>3750</c:v>
                      </c:pt>
                      <c:pt idx="4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84AF-4B88-97C6-7A97367D2875}"/>
                  </c:ext>
                </c:extLst>
              </c15:ser>
            </c15:filteredBarSeries>
          </c:ext>
        </c:extLst>
      </c:barChart>
      <c:catAx>
        <c:axId val="827462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Client</a:t>
                </a:r>
                <a:r>
                  <a:rPr lang="en-US" baseline="0"/>
                  <a:t> ID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443824"/>
        <c:crosses val="autoZero"/>
        <c:auto val="1"/>
        <c:lblAlgn val="ctr"/>
        <c:lblOffset val="100"/>
        <c:noMultiLvlLbl val="0"/>
      </c:catAx>
      <c:valAx>
        <c:axId val="82744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46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1</xdr:row>
      <xdr:rowOff>152400</xdr:rowOff>
    </xdr:from>
    <xdr:to>
      <xdr:col>12</xdr:col>
      <xdr:colOff>457200</xdr:colOff>
      <xdr:row>15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0F1DCB-2F86-4E10-863A-79CDF8B7C9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693F-0355-4402-9820-AC6092922FC8}">
  <dimension ref="A1:O30"/>
  <sheetViews>
    <sheetView tabSelected="1" workbookViewId="0">
      <selection activeCell="G34" sqref="G34"/>
    </sheetView>
  </sheetViews>
  <sheetFormatPr defaultRowHeight="15" x14ac:dyDescent="0.25"/>
  <cols>
    <col min="1" max="1" width="14.85546875" style="1" customWidth="1"/>
    <col min="2" max="2" width="12.42578125" style="1" customWidth="1"/>
    <col min="3" max="4" width="13.5703125" customWidth="1"/>
    <col min="5" max="5" width="12.5703125" customWidth="1"/>
    <col min="6" max="6" width="11.42578125" customWidth="1"/>
    <col min="7" max="7" width="11" customWidth="1"/>
    <col min="9" max="9" width="13.28515625" customWidth="1"/>
    <col min="11" max="11" width="13.85546875" customWidth="1"/>
    <col min="14" max="14" width="11.85546875" customWidth="1"/>
  </cols>
  <sheetData>
    <row r="1" spans="1:6" x14ac:dyDescent="0.25">
      <c r="A1" s="1" t="s">
        <v>23</v>
      </c>
    </row>
    <row r="2" spans="1:6" x14ac:dyDescent="0.25">
      <c r="A2" t="s">
        <v>0</v>
      </c>
    </row>
    <row r="3" spans="1:6" x14ac:dyDescent="0.25">
      <c r="A3" t="s">
        <v>1</v>
      </c>
    </row>
    <row r="4" spans="1:6" x14ac:dyDescent="0.25">
      <c r="A4" t="s">
        <v>2</v>
      </c>
    </row>
    <row r="5" spans="1:6" x14ac:dyDescent="0.25">
      <c r="A5" t="s">
        <v>3</v>
      </c>
    </row>
    <row r="6" spans="1:6" x14ac:dyDescent="0.25">
      <c r="A6" t="s">
        <v>4</v>
      </c>
    </row>
    <row r="7" spans="1:6" x14ac:dyDescent="0.25">
      <c r="A7" s="1" t="s">
        <v>5</v>
      </c>
    </row>
    <row r="9" spans="1:6" ht="30" x14ac:dyDescent="0.25">
      <c r="A9" s="2" t="s">
        <v>6</v>
      </c>
      <c r="B9" s="2" t="s">
        <v>7</v>
      </c>
      <c r="C9" s="3" t="s">
        <v>8</v>
      </c>
      <c r="D9" s="3" t="s">
        <v>9</v>
      </c>
      <c r="E9" s="4" t="s">
        <v>10</v>
      </c>
    </row>
    <row r="10" spans="1:6" x14ac:dyDescent="0.25">
      <c r="A10" s="5" t="s">
        <v>11</v>
      </c>
      <c r="B10" s="6">
        <f>SUMIF($B$21:$B$506,VLOOKUP($A10,$F$21:$G$25,2),$C$21:$C$506)</f>
        <v>18800</v>
      </c>
      <c r="C10" s="7">
        <f>SUMIFS($K$21:$K$507,$J$21:$J$507,$A10)</f>
        <v>14800</v>
      </c>
      <c r="D10" s="7">
        <f>SUMIFS($C$21:$C$503,$J$21:$J$503,$A10,$K$21:$K$503,0)</f>
        <v>4000</v>
      </c>
      <c r="E10" s="7">
        <f>SUMIFS($C$21:$C$503,$J$21:$J$503,$A10,$K$21:$K$503,0,$I$21:$I$503,"&lt;="&amp;$G$28)</f>
        <v>0</v>
      </c>
      <c r="F10" s="8"/>
    </row>
    <row r="11" spans="1:6" x14ac:dyDescent="0.25">
      <c r="A11" s="5" t="s">
        <v>12</v>
      </c>
      <c r="B11" s="6">
        <f t="shared" ref="B11:B14" si="0">SUMIF($B$21:$B$506,VLOOKUP($A11,$F$21:$G$25,2),$C$21:$C$506)</f>
        <v>700</v>
      </c>
      <c r="C11" s="7">
        <f t="shared" ref="C11:C14" si="1">SUMIFS($K$21:$K$507,$J$21:$J$507,$A11)</f>
        <v>700</v>
      </c>
      <c r="D11" s="7">
        <f t="shared" ref="D11:D14" si="2">SUMIFS($C$21:$C$503,$J$21:$J$503,$A11,$K$21:$K$503,0)</f>
        <v>0</v>
      </c>
      <c r="E11" s="7">
        <f t="shared" ref="E11:E14" si="3">SUMIFS($C$21:$C$503,$J$21:$J$503,$A11,$K$21:$K$503,0,$I$21:$I$503,"&lt;="&amp;$G$28)</f>
        <v>0</v>
      </c>
    </row>
    <row r="12" spans="1:6" x14ac:dyDescent="0.25">
      <c r="A12" s="5" t="s">
        <v>13</v>
      </c>
      <c r="B12" s="6">
        <f t="shared" si="0"/>
        <v>1910</v>
      </c>
      <c r="C12" s="7">
        <f t="shared" si="1"/>
        <v>450</v>
      </c>
      <c r="D12" s="7">
        <f t="shared" si="2"/>
        <v>1460</v>
      </c>
      <c r="E12" s="7">
        <f t="shared" si="3"/>
        <v>1460</v>
      </c>
    </row>
    <row r="13" spans="1:6" x14ac:dyDescent="0.25">
      <c r="A13" s="5" t="s">
        <v>14</v>
      </c>
      <c r="B13" s="6">
        <f t="shared" si="0"/>
        <v>3750</v>
      </c>
      <c r="C13" s="7">
        <f t="shared" si="1"/>
        <v>2250</v>
      </c>
      <c r="D13" s="7">
        <f t="shared" si="2"/>
        <v>1500</v>
      </c>
      <c r="E13" s="7">
        <f t="shared" si="3"/>
        <v>0</v>
      </c>
    </row>
    <row r="14" spans="1:6" x14ac:dyDescent="0.25">
      <c r="A14" s="5" t="s">
        <v>15</v>
      </c>
      <c r="B14" s="6">
        <f t="shared" si="0"/>
        <v>0</v>
      </c>
      <c r="C14" s="7">
        <f t="shared" si="1"/>
        <v>0</v>
      </c>
      <c r="D14" s="7">
        <f t="shared" si="2"/>
        <v>0</v>
      </c>
      <c r="E14" s="7">
        <f t="shared" si="3"/>
        <v>0</v>
      </c>
    </row>
    <row r="15" spans="1:6" ht="15.75" thickBot="1" x14ac:dyDescent="0.3">
      <c r="A15" s="9" t="s">
        <v>16</v>
      </c>
      <c r="B15" s="10">
        <f>SUM(B10:B14)</f>
        <v>25160</v>
      </c>
      <c r="C15" s="10">
        <f>SUM(C10:C14)</f>
        <v>18200</v>
      </c>
      <c r="D15" s="10">
        <f>SUM(D10:D14)</f>
        <v>6960</v>
      </c>
      <c r="E15" s="11">
        <f>SUM(E10:E14)</f>
        <v>1460</v>
      </c>
      <c r="F15" s="12"/>
    </row>
    <row r="16" spans="1:6" ht="15.75" thickTop="1" x14ac:dyDescent="0.25">
      <c r="A16" s="5"/>
    </row>
    <row r="17" spans="1:15" x14ac:dyDescent="0.25">
      <c r="A17" s="5"/>
    </row>
    <row r="18" spans="1:15" x14ac:dyDescent="0.25">
      <c r="A18" s="5"/>
    </row>
    <row r="19" spans="1:15" x14ac:dyDescent="0.25">
      <c r="O19" s="8"/>
    </row>
    <row r="20" spans="1:15" x14ac:dyDescent="0.25">
      <c r="A20" s="2" t="s">
        <v>17</v>
      </c>
      <c r="B20" s="2" t="s">
        <v>6</v>
      </c>
      <c r="C20" s="2" t="s">
        <v>7</v>
      </c>
      <c r="D20" s="5"/>
      <c r="F20" s="2" t="s">
        <v>18</v>
      </c>
      <c r="G20" s="3" t="s">
        <v>19</v>
      </c>
      <c r="I20" s="2" t="s">
        <v>17</v>
      </c>
      <c r="J20" s="2" t="s">
        <v>6</v>
      </c>
      <c r="K20" s="2" t="s">
        <v>20</v>
      </c>
    </row>
    <row r="21" spans="1:15" x14ac:dyDescent="0.25">
      <c r="A21" s="5">
        <v>44208</v>
      </c>
      <c r="B21" t="s">
        <v>24</v>
      </c>
      <c r="C21" s="7">
        <v>7200</v>
      </c>
      <c r="D21" s="7"/>
      <c r="F21" s="13" t="s">
        <v>11</v>
      </c>
      <c r="G21" t="s">
        <v>24</v>
      </c>
      <c r="I21" s="5">
        <v>44208</v>
      </c>
      <c r="J21" s="13" t="s">
        <v>11</v>
      </c>
      <c r="K21" s="7">
        <v>7200</v>
      </c>
    </row>
    <row r="22" spans="1:15" x14ac:dyDescent="0.25">
      <c r="A22" s="5">
        <v>44216</v>
      </c>
      <c r="B22" t="s">
        <v>25</v>
      </c>
      <c r="C22" s="7">
        <v>700</v>
      </c>
      <c r="D22" s="7"/>
      <c r="F22" s="13" t="s">
        <v>12</v>
      </c>
      <c r="G22" t="s">
        <v>25</v>
      </c>
      <c r="I22" s="5">
        <v>44216</v>
      </c>
      <c r="J22" s="13" t="s">
        <v>12</v>
      </c>
      <c r="K22" s="7">
        <v>700</v>
      </c>
    </row>
    <row r="23" spans="1:15" x14ac:dyDescent="0.25">
      <c r="A23" s="5">
        <v>44218</v>
      </c>
      <c r="B23" t="s">
        <v>26</v>
      </c>
      <c r="C23" s="7">
        <v>450</v>
      </c>
      <c r="D23" s="7"/>
      <c r="F23" s="14" t="s">
        <v>13</v>
      </c>
      <c r="G23" t="s">
        <v>26</v>
      </c>
      <c r="I23" s="5">
        <v>44218</v>
      </c>
      <c r="J23" s="14" t="s">
        <v>13</v>
      </c>
      <c r="K23" s="7">
        <v>450</v>
      </c>
    </row>
    <row r="24" spans="1:15" x14ac:dyDescent="0.25">
      <c r="A24" s="5">
        <v>44220</v>
      </c>
      <c r="B24" t="s">
        <v>24</v>
      </c>
      <c r="C24" s="7">
        <v>3600</v>
      </c>
      <c r="D24" s="7"/>
      <c r="F24" s="13" t="s">
        <v>14</v>
      </c>
      <c r="G24" t="s">
        <v>27</v>
      </c>
      <c r="I24" s="5">
        <v>44220</v>
      </c>
      <c r="J24" s="13" t="s">
        <v>11</v>
      </c>
      <c r="K24" s="7">
        <v>3600</v>
      </c>
    </row>
    <row r="25" spans="1:15" x14ac:dyDescent="0.25">
      <c r="A25" s="5">
        <v>44237</v>
      </c>
      <c r="B25" t="s">
        <v>27</v>
      </c>
      <c r="C25" s="7">
        <v>750</v>
      </c>
      <c r="D25" s="7"/>
      <c r="F25" s="13" t="s">
        <v>15</v>
      </c>
      <c r="G25" t="s">
        <v>28</v>
      </c>
      <c r="I25" s="5">
        <v>44237</v>
      </c>
      <c r="J25" s="13" t="s">
        <v>14</v>
      </c>
      <c r="K25" s="7">
        <v>750</v>
      </c>
    </row>
    <row r="26" spans="1:15" x14ac:dyDescent="0.25">
      <c r="A26" s="5">
        <v>44247</v>
      </c>
      <c r="B26" t="s">
        <v>26</v>
      </c>
      <c r="C26" s="7">
        <v>1460</v>
      </c>
      <c r="D26" s="7"/>
      <c r="I26" s="5">
        <v>44247</v>
      </c>
      <c r="J26" s="14" t="s">
        <v>13</v>
      </c>
      <c r="K26" s="7">
        <v>0</v>
      </c>
    </row>
    <row r="27" spans="1:15" x14ac:dyDescent="0.25">
      <c r="A27" s="5">
        <v>44248</v>
      </c>
      <c r="B27" t="s">
        <v>27</v>
      </c>
      <c r="C27" s="7">
        <v>1500</v>
      </c>
      <c r="D27" s="7"/>
      <c r="F27" s="13" t="s">
        <v>21</v>
      </c>
      <c r="G27" s="1">
        <v>44287</v>
      </c>
      <c r="I27" s="5">
        <v>44248</v>
      </c>
      <c r="J27" s="13" t="s">
        <v>14</v>
      </c>
      <c r="K27" s="7">
        <v>1500</v>
      </c>
    </row>
    <row r="28" spans="1:15" x14ac:dyDescent="0.25">
      <c r="A28" s="5">
        <v>44253</v>
      </c>
      <c r="B28" t="s">
        <v>24</v>
      </c>
      <c r="C28" s="7">
        <v>4000</v>
      </c>
      <c r="D28" s="7"/>
      <c r="F28" s="13" t="s">
        <v>22</v>
      </c>
      <c r="G28" s="1">
        <f>G27-30</f>
        <v>44257</v>
      </c>
      <c r="I28" s="5">
        <v>44253</v>
      </c>
      <c r="J28" s="13" t="s">
        <v>11</v>
      </c>
      <c r="K28" s="7">
        <v>4000</v>
      </c>
    </row>
    <row r="29" spans="1:15" x14ac:dyDescent="0.25">
      <c r="A29" s="5">
        <v>44259</v>
      </c>
      <c r="B29" t="s">
        <v>27</v>
      </c>
      <c r="C29" s="7">
        <v>1500</v>
      </c>
      <c r="D29" s="7"/>
      <c r="I29" s="5">
        <v>44259</v>
      </c>
      <c r="J29" s="13" t="s">
        <v>14</v>
      </c>
      <c r="K29" s="7">
        <v>0</v>
      </c>
    </row>
    <row r="30" spans="1:15" x14ac:dyDescent="0.25">
      <c r="A30" s="5">
        <v>44270</v>
      </c>
      <c r="B30" t="s">
        <v>24</v>
      </c>
      <c r="C30" s="7">
        <v>4000</v>
      </c>
      <c r="D30" s="7"/>
      <c r="I30" s="5">
        <v>44270</v>
      </c>
      <c r="J30" s="13" t="s">
        <v>11</v>
      </c>
      <c r="K30" s="7">
        <v>0</v>
      </c>
    </row>
  </sheetData>
  <conditionalFormatting sqref="I31:I502">
    <cfRule type="expression" dxfId="0" priority="1">
      <formula>"&lt;$F$26"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SUMIFS-VLOOKUP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Woodruff</dc:creator>
  <cp:lastModifiedBy>Dana Woodruff</cp:lastModifiedBy>
  <dcterms:created xsi:type="dcterms:W3CDTF">2015-06-05T18:17:20Z</dcterms:created>
  <dcterms:modified xsi:type="dcterms:W3CDTF">2021-03-15T19:37:17Z</dcterms:modified>
</cp:coreProperties>
</file>