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53222"/>
  <bookViews>
    <workbookView xWindow="0" yWindow="0" windowWidth="17235" windowHeight="7365"/>
  </bookViews>
  <sheets>
    <sheet name="Calculations" sheetId="6" r:id="rId1"/>
    <sheet name="License" sheetId="7" r:id="rId2"/>
  </sheets>
  <definedNames>
    <definedName name="Avail_Disk" localSheetId="0">Calculations!$J$8</definedName>
    <definedName name="Avail_lCore" localSheetId="0">Calculations!$J$6</definedName>
    <definedName name="Avail_pCore" localSheetId="0">Calculations!$J$5</definedName>
    <definedName name="Avail_RAM" localSheetId="0">Calculations!$J$7</definedName>
    <definedName name="Cur_vCPU" localSheetId="0">Calculations!$D$24</definedName>
    <definedName name="Cur_vDisk" localSheetId="0">Calculations!$D$26</definedName>
    <definedName name="Cur_vRAM" localSheetId="0">Calculations!$D$25</definedName>
    <definedName name="Host_Count" localSheetId="0">Calculations!$D$5</definedName>
    <definedName name="Host_HT" localSheetId="0">Calculations!$D$8</definedName>
    <definedName name="Host_pCores" localSheetId="0">Calculations!$D$7</definedName>
    <definedName name="Host_RAM" localSheetId="0">Calculations!$D$9</definedName>
    <definedName name="Host_RF" localSheetId="0">Calculations!$D$6</definedName>
    <definedName name="Max_Disk" localSheetId="0">Calculations!$D$21</definedName>
    <definedName name="Max_MemAlloc" localSheetId="0">Calculations!$D$20</definedName>
    <definedName name="Max_Ratio" localSheetId="0">Calculations!$D$19</definedName>
    <definedName name="New_vCPU" localSheetId="0">Calculations!$I$40</definedName>
    <definedName name="New_vDisk" localSheetId="0">Calculations!$K$40</definedName>
    <definedName name="New_vRAM" localSheetId="0">Calculations!$J$40</definedName>
    <definedName name="Other_Disk" localSheetId="0">Calculations!$J$21</definedName>
    <definedName name="Proj_vCPU" localSheetId="0">Calculations!$J$24</definedName>
    <definedName name="Proj_vDisk" localSheetId="0">Calculations!$J$26</definedName>
    <definedName name="Proj_vRAM" localSheetId="0">Calculations!$J$25</definedName>
    <definedName name="SAN_Efficiency" localSheetId="0">Calculations!$D$13</definedName>
    <definedName name="SAN_Raw" localSheetId="0">Calculations!$D$12</definedName>
    <definedName name="SAN_RawExp" localSheetId="0">Calculations!$D$16</definedName>
    <definedName name="SAN_Snapshot" localSheetId="0">Calculations!$D$14</definedName>
    <definedName name="SAN_ThinProv" localSheetId="0">Calculations!$D$15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1" i="6" l="1"/>
  <c r="K37" i="6" l="1"/>
  <c r="J37" i="6"/>
  <c r="I37" i="6"/>
  <c r="K36" i="6"/>
  <c r="J36" i="6"/>
  <c r="I36" i="6"/>
  <c r="K35" i="6"/>
  <c r="J35" i="6"/>
  <c r="I35" i="6"/>
  <c r="K34" i="6" l="1"/>
  <c r="J34" i="6"/>
  <c r="I34" i="6"/>
  <c r="K39" i="6"/>
  <c r="J39" i="6"/>
  <c r="I39" i="6"/>
  <c r="K38" i="6"/>
  <c r="J38" i="6"/>
  <c r="I38" i="6"/>
  <c r="K33" i="6" l="1"/>
  <c r="J33" i="6"/>
  <c r="I33" i="6"/>
  <c r="K32" i="6"/>
  <c r="J32" i="6"/>
  <c r="I32" i="6"/>
  <c r="K31" i="6"/>
  <c r="J31" i="6"/>
  <c r="I31" i="6"/>
  <c r="K30" i="6"/>
  <c r="J30" i="6"/>
  <c r="I30" i="6"/>
  <c r="K40" i="6" l="1"/>
  <c r="J40" i="6"/>
  <c r="J8" i="6"/>
  <c r="J7" i="6"/>
  <c r="J5" i="6"/>
  <c r="J6" i="6" s="1"/>
  <c r="G4" i="6"/>
  <c r="J13" i="6" l="1"/>
  <c r="J26" i="6"/>
  <c r="J25" i="6"/>
  <c r="J15" i="6" l="1"/>
  <c r="J14" i="6"/>
  <c r="I40" i="6"/>
  <c r="J11" i="6" l="1"/>
  <c r="J12" i="6"/>
  <c r="J24" i="6"/>
</calcChain>
</file>

<file path=xl/comments1.xml><?xml version="1.0" encoding="utf-8"?>
<comments xmlns="http://schemas.openxmlformats.org/spreadsheetml/2006/main">
  <authors>
    <author>Author</author>
  </authors>
  <commentList>
    <comment ref="A13" authorId="0" shapeId="0">
      <text>
        <r>
          <rPr>
            <sz val="9"/>
            <color indexed="81"/>
            <rFont val="Tahoma"/>
            <family val="2"/>
          </rPr>
          <t>Enter RAID efficiency level for the array.
Ex: RAID10=50%, RAID5-9=89%, RAID6-10=80%
Could be &gt; 100% if account for Dedupe/Compression</t>
        </r>
      </text>
    </comment>
    <comment ref="A14" authorId="0" shapeId="0">
      <text>
        <r>
          <rPr>
            <sz val="9"/>
            <color indexed="81"/>
            <rFont val="Tahoma"/>
            <family val="2"/>
          </rPr>
          <t>Enter expected overhead of array-level snapshots.</t>
        </r>
      </text>
    </comment>
    <comment ref="A15" authorId="0" shapeId="0">
      <text>
        <r>
          <rPr>
            <sz val="9"/>
            <color indexed="81"/>
            <rFont val="Tahoma"/>
            <family val="2"/>
          </rPr>
          <t>For an array with Thin Provisioning, enter expected percentage of storage capacity allocated to VMs but not consumed.</t>
        </r>
      </text>
    </comment>
    <comment ref="A16" authorId="0" shapeId="0">
      <text>
        <r>
          <rPr>
            <sz val="9"/>
            <color indexed="81"/>
            <rFont val="Tahoma"/>
            <family val="2"/>
          </rPr>
          <t>Enter amount to model adding new storage capacity.</t>
        </r>
      </text>
    </comment>
    <comment ref="D19" authorId="0" shapeId="0">
      <text>
        <r>
          <rPr>
            <sz val="9"/>
            <color indexed="81"/>
            <rFont val="Tahoma"/>
            <family val="2"/>
          </rPr>
          <t>Enter a number only; the :1 is added automatically</t>
        </r>
      </text>
    </comment>
  </commentList>
</comments>
</file>

<file path=xl/sharedStrings.xml><?xml version="1.0" encoding="utf-8"?>
<sst xmlns="http://schemas.openxmlformats.org/spreadsheetml/2006/main" count="57" uniqueCount="54">
  <si>
    <t>vCPU</t>
  </si>
  <si>
    <t>ESXi Hosts in Cluster</t>
  </si>
  <si>
    <t>Physical Cores per Host</t>
  </si>
  <si>
    <t>Physical Cores in Cluster</t>
  </si>
  <si>
    <t>Logical Cores in Cluster</t>
  </si>
  <si>
    <t>RAM in Cluster</t>
  </si>
  <si>
    <t>Storage Specs</t>
  </si>
  <si>
    <t>Raw Capacity (GB)</t>
  </si>
  <si>
    <t>RAM per Host (GB)</t>
  </si>
  <si>
    <t>Usable Storage</t>
  </si>
  <si>
    <t>Expansion (GB, Raw)</t>
  </si>
  <si>
    <t>vRAM (GB)</t>
  </si>
  <si>
    <t>vDisk (GB)</t>
  </si>
  <si>
    <t>vCPU : Logical Core Ratio</t>
  </si>
  <si>
    <t>vCPU: Physical Core Ratio</t>
  </si>
  <si>
    <t>Disk Allocation</t>
  </si>
  <si>
    <t>Memory Allocation</t>
  </si>
  <si>
    <t>Type</t>
  </si>
  <si>
    <t>Maximums</t>
  </si>
  <si>
    <t>Consumption</t>
  </si>
  <si>
    <t>New Workloads</t>
  </si>
  <si>
    <t>Count</t>
  </si>
  <si>
    <t>vCPU Ea</t>
  </si>
  <si>
    <t>vRAM Ea</t>
  </si>
  <si>
    <t>vDisk Ea</t>
  </si>
  <si>
    <t>vCPU Tot</t>
  </si>
  <si>
    <t>vRAM Tot</t>
  </si>
  <si>
    <t>vDisk Tot</t>
  </si>
  <si>
    <t>Enable</t>
  </si>
  <si>
    <t>TOTAL</t>
  </si>
  <si>
    <t>Memory Allocation %</t>
  </si>
  <si>
    <t>Thin Provision Savings %</t>
  </si>
  <si>
    <t>Redundancy Factor (N+?)</t>
  </si>
  <si>
    <t>Disk Consumption (Alloc - Thin%)</t>
  </si>
  <si>
    <t>Disk (GB)</t>
  </si>
  <si>
    <t>Projected VM Allocations (This Cluster)</t>
  </si>
  <si>
    <t>This tool analyzes key capacity metrics for a virtualized server environment and projects the effect of new workloads.
Instructions: Enter values in the gold fields for compute and storage specs, desired maximums, and current and future allocations. Check the enable box for each new workload spec to include it in the consumption results box.</t>
  </si>
  <si>
    <t>Virtual Server Capacity Analysis</t>
  </si>
  <si>
    <t>Organic Growth</t>
  </si>
  <si>
    <t>Storage Efficiency</t>
  </si>
  <si>
    <t>Snapshot Overhead %</t>
  </si>
  <si>
    <t>Future Project 1</t>
  </si>
  <si>
    <t>Future Project 2</t>
  </si>
  <si>
    <t>MIT License
Copyright (c) 2016 Daniel Barr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</si>
  <si>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Current VM Allocations</t>
  </si>
  <si>
    <t>Other Storage Usage</t>
  </si>
  <si>
    <t>Hyper-Threading?</t>
  </si>
  <si>
    <t>Disk Allocation %</t>
  </si>
  <si>
    <t>DR Failover into this cluster</t>
  </si>
  <si>
    <t>vCPU : Physical Core Ratio</t>
  </si>
  <si>
    <t>Cluster Compute Specs</t>
  </si>
  <si>
    <t>Physical Workloads (GB)</t>
  </si>
  <si>
    <t>Inbound Replication (GB)</t>
  </si>
  <si>
    <t>Other (GB)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</si>
</sst>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
    <numFmt numFmtId="165" formatCode="0_);[Red]\(0\)"/>
    <numFmt numFmtId="166" formatCode="0.00&quot;:1&quot;"/>
  </numFmts>
  <fonts count="7" x14ac:knownFonts="1">
    <font>
      <sz val="11"/>
      <color theme="1"/>
      <name val="Calibri"/>
      <family val="2"/>
      <scheme val="minor"/>
    </font>
    <font>
      <sz val="10"/>
      <color theme="1"/>
      <name val="Calibri"/>
      <family val="2"/>
      <scheme val="minor"/>
    </font>
    <font>
      <b/>
      <sz val="10"/>
      <color theme="1"/>
      <name val="Calibri"/>
      <family val="2"/>
      <scheme val="minor"/>
    </font>
    <font>
      <b/>
      <sz val="14"/>
      <color theme="1"/>
      <name val="Calibri"/>
      <family val="2"/>
      <scheme val="minor"/>
    </font>
    <font>
      <sz val="9"/>
      <color indexed="81"/>
      <name val="Tahoma"/>
      <family val="2"/>
    </font>
    <font>
      <sz val="11"/>
      <color theme="1"/>
      <name val="Calibri"/>
      <family val="2"/>
      <scheme val="minor"/>
    </font>
    <font>
      <sz val="9"/>
      <color theme="1"/>
      <name val="Calibri"/>
      <family val="2"/>
      <scheme val="minor"/>
    </font>
  </fonts>
  <fills count="5">
    <fill>
      <patternFill patternType="none"/>
    </fill>
    <fill>
      <patternFill patternType="gray125"/>
    </fill>
    <fill>
      <patternFill patternType="solid">
        <fgColor theme="2"/>
        <bgColor indexed="64"/>
      </patternFill>
    </fill>
    <fill>
      <patternFill patternType="solid">
        <fgColor theme="7" tint="0.59999389629810485"/>
        <bgColor indexed="65"/>
      </patternFill>
    </fill>
    <fill>
      <patternFill patternType="solid">
        <fgColor theme="7" tint="0.59999389629810485"/>
        <bgColor indexed="64"/>
      </patternFill>
    </fill>
  </fills>
  <borders count="11">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s>
  <cellStyleXfs count="2">
    <xf numFmtId="0" fontId="0" fillId="0" borderId="0"/>
    <xf numFmtId="0" fontId="5" fillId="3" borderId="0" applyNumberFormat="0" applyBorder="0" applyAlignment="0" applyProtection="0"/>
  </cellStyleXfs>
  <cellXfs count="59">
    <xf numFmtId="0" fontId="0" fillId="0" borderId="0" xfId="0"/>
    <xf numFmtId="0" fontId="1" fillId="0" borderId="0" xfId="0" applyFont="1" applyAlignment="1">
      <alignment vertical="top"/>
    </xf>
    <xf numFmtId="0" fontId="1" fillId="0" borderId="0" xfId="0" applyFont="1"/>
    <xf numFmtId="0" fontId="1" fillId="2" borderId="2" xfId="0" applyFont="1" applyFill="1" applyBorder="1"/>
    <xf numFmtId="3" fontId="1" fillId="2" borderId="4" xfId="0" applyNumberFormat="1" applyFont="1" applyFill="1" applyBorder="1"/>
    <xf numFmtId="2" fontId="1" fillId="2" borderId="2" xfId="0" applyNumberFormat="1" applyFont="1" applyFill="1" applyBorder="1" applyAlignment="1">
      <alignment horizontal="right"/>
    </xf>
    <xf numFmtId="10" fontId="1" fillId="2" borderId="2" xfId="0" applyNumberFormat="1" applyFont="1" applyFill="1" applyBorder="1" applyAlignment="1">
      <alignment horizontal="right"/>
    </xf>
    <xf numFmtId="10" fontId="1" fillId="2" borderId="4" xfId="0" applyNumberFormat="1" applyFont="1" applyFill="1" applyBorder="1" applyAlignment="1">
      <alignment horizontal="right"/>
    </xf>
    <xf numFmtId="0" fontId="2" fillId="0" borderId="0" xfId="0" applyFont="1" applyBorder="1"/>
    <xf numFmtId="0" fontId="2" fillId="0" borderId="8" xfId="0" applyFont="1" applyFill="1" applyBorder="1"/>
    <xf numFmtId="0" fontId="2" fillId="0" borderId="6" xfId="0" applyFont="1" applyFill="1" applyBorder="1"/>
    <xf numFmtId="3" fontId="2" fillId="2" borderId="6" xfId="0" applyNumberFormat="1" applyFont="1" applyFill="1" applyBorder="1"/>
    <xf numFmtId="3" fontId="1" fillId="2" borderId="2" xfId="0" applyNumberFormat="1" applyFont="1" applyFill="1" applyBorder="1"/>
    <xf numFmtId="0" fontId="1" fillId="0" borderId="0" xfId="0" applyFont="1" applyBorder="1"/>
    <xf numFmtId="0" fontId="2" fillId="0" borderId="8" xfId="0" applyFont="1" applyBorder="1"/>
    <xf numFmtId="0" fontId="1" fillId="0" borderId="0" xfId="0" applyFont="1"/>
    <xf numFmtId="3" fontId="1" fillId="2" borderId="6" xfId="0" applyNumberFormat="1" applyFont="1" applyFill="1" applyBorder="1"/>
    <xf numFmtId="3" fontId="1" fillId="2" borderId="0" xfId="0" applyNumberFormat="1" applyFont="1" applyFill="1" applyBorder="1"/>
    <xf numFmtId="3" fontId="2" fillId="2" borderId="8" xfId="0" applyNumberFormat="1" applyFont="1" applyFill="1" applyBorder="1"/>
    <xf numFmtId="164" fontId="2" fillId="0" borderId="0" xfId="0" applyNumberFormat="1" applyFont="1" applyFill="1" applyBorder="1" applyProtection="1">
      <protection locked="0"/>
    </xf>
    <xf numFmtId="164" fontId="1" fillId="0" borderId="0" xfId="0" applyNumberFormat="1" applyFont="1" applyFill="1" applyBorder="1" applyProtection="1">
      <protection locked="0"/>
    </xf>
    <xf numFmtId="165" fontId="1" fillId="4" borderId="0" xfId="1" applyNumberFormat="1" applyFont="1" applyFill="1" applyBorder="1" applyProtection="1">
      <protection locked="0"/>
    </xf>
    <xf numFmtId="3" fontId="1" fillId="3" borderId="2" xfId="1" applyNumberFormat="1" applyFont="1" applyBorder="1" applyProtection="1">
      <protection locked="0"/>
    </xf>
    <xf numFmtId="3" fontId="1" fillId="3" borderId="4" xfId="1" applyNumberFormat="1" applyFont="1" applyBorder="1" applyProtection="1">
      <protection locked="0"/>
    </xf>
    <xf numFmtId="9" fontId="1" fillId="3" borderId="2" xfId="1" applyNumberFormat="1" applyFont="1" applyBorder="1" applyAlignment="1" applyProtection="1">
      <alignment horizontal="right"/>
      <protection locked="0"/>
    </xf>
    <xf numFmtId="9" fontId="1" fillId="3" borderId="4" xfId="1" applyNumberFormat="1" applyFont="1" applyBorder="1" applyProtection="1">
      <protection locked="0"/>
    </xf>
    <xf numFmtId="9" fontId="1" fillId="3" borderId="2" xfId="1" applyNumberFormat="1" applyFont="1" applyBorder="1" applyProtection="1">
      <protection locked="0"/>
    </xf>
    <xf numFmtId="0" fontId="1" fillId="3" borderId="2" xfId="1" applyFont="1" applyBorder="1" applyProtection="1">
      <protection locked="0"/>
    </xf>
    <xf numFmtId="0" fontId="1" fillId="3" borderId="4" xfId="1" applyFont="1" applyBorder="1" applyProtection="1">
      <protection locked="0"/>
    </xf>
    <xf numFmtId="166" fontId="1" fillId="3" borderId="2" xfId="1" applyNumberFormat="1" applyFont="1" applyBorder="1" applyAlignment="1" applyProtection="1">
      <alignment horizontal="right"/>
      <protection locked="0"/>
    </xf>
    <xf numFmtId="0" fontId="0" fillId="0" borderId="0" xfId="0" applyAlignment="1">
      <alignment wrapText="1"/>
    </xf>
    <xf numFmtId="164" fontId="1" fillId="3" borderId="2" xfId="1" applyNumberFormat="1" applyFont="1" applyBorder="1" applyProtection="1">
      <protection locked="0"/>
    </xf>
    <xf numFmtId="0" fontId="1" fillId="0" borderId="3" xfId="0" applyFont="1" applyBorder="1"/>
    <xf numFmtId="0" fontId="1" fillId="0" borderId="7" xfId="0" applyFont="1" applyBorder="1"/>
    <xf numFmtId="0" fontId="2" fillId="0" borderId="5" xfId="0" applyFont="1" applyBorder="1" applyAlignment="1">
      <alignment horizontal="center"/>
    </xf>
    <xf numFmtId="0" fontId="2" fillId="0" borderId="8" xfId="0" applyFont="1" applyBorder="1" applyAlignment="1">
      <alignment horizontal="center"/>
    </xf>
    <xf numFmtId="0" fontId="2" fillId="0" borderId="6" xfId="0" applyFont="1" applyBorder="1" applyAlignment="1">
      <alignment horizontal="center"/>
    </xf>
    <xf numFmtId="0" fontId="1" fillId="0" borderId="1" xfId="0" applyFont="1" applyBorder="1"/>
    <xf numFmtId="0" fontId="1" fillId="0" borderId="0" xfId="0" applyFont="1" applyBorder="1"/>
    <xf numFmtId="0" fontId="1" fillId="0" borderId="1" xfId="0" applyFont="1" applyBorder="1" applyAlignment="1">
      <alignment horizontal="left"/>
    </xf>
    <xf numFmtId="0" fontId="1" fillId="0" borderId="0" xfId="0" applyFont="1" applyBorder="1" applyAlignment="1">
      <alignment horizontal="left"/>
    </xf>
    <xf numFmtId="0" fontId="3" fillId="0" borderId="0" xfId="0" applyFont="1" applyAlignment="1">
      <alignment horizontal="center"/>
    </xf>
    <xf numFmtId="49" fontId="6" fillId="0" borderId="0" xfId="0" applyNumberFormat="1" applyFont="1" applyAlignment="1">
      <alignment wrapText="1"/>
    </xf>
    <xf numFmtId="0" fontId="1" fillId="0" borderId="9" xfId="0" applyFont="1" applyBorder="1"/>
    <xf numFmtId="0" fontId="1" fillId="0" borderId="10" xfId="0" applyFont="1" applyBorder="1"/>
    <xf numFmtId="0" fontId="1" fillId="0" borderId="1" xfId="0" applyFont="1" applyFill="1" applyBorder="1" applyAlignment="1">
      <alignment horizontal="left"/>
    </xf>
    <xf numFmtId="0" fontId="1" fillId="0" borderId="0" xfId="0" applyFont="1" applyFill="1" applyBorder="1" applyAlignment="1">
      <alignment horizontal="left"/>
    </xf>
    <xf numFmtId="10" fontId="1" fillId="0" borderId="1" xfId="0" applyNumberFormat="1" applyFont="1" applyFill="1" applyBorder="1" applyAlignment="1">
      <alignment horizontal="left"/>
    </xf>
    <xf numFmtId="10" fontId="1" fillId="0" borderId="0" xfId="0" applyNumberFormat="1" applyFont="1" applyFill="1" applyBorder="1" applyAlignment="1">
      <alignment horizontal="left"/>
    </xf>
    <xf numFmtId="10" fontId="1" fillId="0" borderId="3" xfId="0" applyNumberFormat="1" applyFont="1" applyFill="1" applyBorder="1" applyAlignment="1">
      <alignment horizontal="left"/>
    </xf>
    <xf numFmtId="10" fontId="1" fillId="0" borderId="7" xfId="0" applyNumberFormat="1" applyFont="1" applyFill="1" applyBorder="1" applyAlignment="1">
      <alignment horizontal="left"/>
    </xf>
    <xf numFmtId="0" fontId="1" fillId="0" borderId="3" xfId="0" applyFont="1" applyFill="1" applyBorder="1"/>
    <xf numFmtId="0" fontId="1" fillId="0" borderId="7" xfId="0" applyFont="1" applyFill="1" applyBorder="1"/>
    <xf numFmtId="0" fontId="1" fillId="0" borderId="1" xfId="0" applyFont="1" applyFill="1" applyBorder="1" applyProtection="1">
      <protection locked="0"/>
    </xf>
    <xf numFmtId="0" fontId="1" fillId="0" borderId="0" xfId="0" applyFont="1" applyFill="1" applyBorder="1" applyProtection="1">
      <protection locked="0"/>
    </xf>
    <xf numFmtId="0" fontId="2" fillId="0" borderId="5" xfId="0" applyFont="1" applyBorder="1"/>
    <xf numFmtId="0" fontId="2" fillId="0" borderId="8" xfId="0" applyFont="1" applyBorder="1"/>
    <xf numFmtId="0" fontId="1" fillId="0" borderId="9" xfId="0" applyFont="1" applyFill="1" applyBorder="1" applyProtection="1">
      <protection locked="0"/>
    </xf>
    <xf numFmtId="0" fontId="1" fillId="0" borderId="10" xfId="0" applyFont="1" applyFill="1" applyBorder="1" applyProtection="1">
      <protection locked="0"/>
    </xf>
  </cellXfs>
  <cellStyles count="2">
    <cellStyle name="40% - Accent4" xfId="1" builtinId="43"/>
    <cellStyle name="Normal" xfId="0" builtinId="0"/>
  </cellStyles>
  <dxfs count="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fmlaLink="$D$30" lockText="1" noThreeD="1"/>
</file>

<file path=xl/ctrlProps/ctrlProp10.xml><?xml version="1.0" encoding="utf-8"?>
<formControlPr xmlns="http://schemas.microsoft.com/office/spreadsheetml/2009/9/main" objectType="CheckBox" fmlaLink="$D$37" lockText="1" noThreeD="1"/>
</file>

<file path=xl/ctrlProps/ctrlProp11.xml><?xml version="1.0" encoding="utf-8"?>
<formControlPr xmlns="http://schemas.microsoft.com/office/spreadsheetml/2009/9/main" objectType="CheckBox" checked="Checked" fmlaLink="$D$8" lockText="1" noThreeD="1"/>
</file>

<file path=xl/ctrlProps/ctrlProp2.xml><?xml version="1.0" encoding="utf-8"?>
<formControlPr xmlns="http://schemas.microsoft.com/office/spreadsheetml/2009/9/main" objectType="CheckBox" fmlaLink="$D$32" lockText="1" noThreeD="1"/>
</file>

<file path=xl/ctrlProps/ctrlProp3.xml><?xml version="1.0" encoding="utf-8"?>
<formControlPr xmlns="http://schemas.microsoft.com/office/spreadsheetml/2009/9/main" objectType="CheckBox" fmlaLink="$D$33" lockText="1" noThreeD="1"/>
</file>

<file path=xl/ctrlProps/ctrlProp4.xml><?xml version="1.0" encoding="utf-8"?>
<formControlPr xmlns="http://schemas.microsoft.com/office/spreadsheetml/2009/9/main" objectType="CheckBox" fmlaLink="$D$34" lockText="1" noThreeD="1"/>
</file>

<file path=xl/ctrlProps/ctrlProp5.xml><?xml version="1.0" encoding="utf-8"?>
<formControlPr xmlns="http://schemas.microsoft.com/office/spreadsheetml/2009/9/main" objectType="CheckBox" fmlaLink="$D$31" lockText="1" noThreeD="1"/>
</file>

<file path=xl/ctrlProps/ctrlProp6.xml><?xml version="1.0" encoding="utf-8"?>
<formControlPr xmlns="http://schemas.microsoft.com/office/spreadsheetml/2009/9/main" objectType="CheckBox" fmlaLink="$D$38" lockText="1" noThreeD="1"/>
</file>

<file path=xl/ctrlProps/ctrlProp7.xml><?xml version="1.0" encoding="utf-8"?>
<formControlPr xmlns="http://schemas.microsoft.com/office/spreadsheetml/2009/9/main" objectType="CheckBox" fmlaLink="$D$39" lockText="1" noThreeD="1"/>
</file>

<file path=xl/ctrlProps/ctrlProp8.xml><?xml version="1.0" encoding="utf-8"?>
<formControlPr xmlns="http://schemas.microsoft.com/office/spreadsheetml/2009/9/main" objectType="CheckBox" fmlaLink="$D$35" lockText="1" noThreeD="1"/>
</file>

<file path=xl/ctrlProps/ctrlProp9.xml><?xml version="1.0" encoding="utf-8"?>
<formControlPr xmlns="http://schemas.microsoft.com/office/spreadsheetml/2009/9/main" objectType="CheckBox" fmlaLink="$D$36"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161925</xdr:colOff>
          <xdr:row>29</xdr:row>
          <xdr:rowOff>0</xdr:rowOff>
        </xdr:from>
        <xdr:to>
          <xdr:col>3</xdr:col>
          <xdr:colOff>333375</xdr:colOff>
          <xdr:row>30</xdr:row>
          <xdr:rowOff>19050</xdr:rowOff>
        </xdr:to>
        <xdr:sp macro="" textlink="">
          <xdr:nvSpPr>
            <xdr:cNvPr id="2049" name="Check Box 1" hidden="1">
              <a:extLst>
                <a:ext uri="{63B3BB69-23CF-44E3-9099-C40C66FF867C}">
                  <a14:compatExt spid="_x0000_s2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161925</xdr:colOff>
          <xdr:row>31</xdr:row>
          <xdr:rowOff>0</xdr:rowOff>
        </xdr:from>
        <xdr:to>
          <xdr:col>3</xdr:col>
          <xdr:colOff>333375</xdr:colOff>
          <xdr:row>32</xdr:row>
          <xdr:rowOff>19050</xdr:rowOff>
        </xdr:to>
        <xdr:sp macro="" textlink="">
          <xdr:nvSpPr>
            <xdr:cNvPr id="2050" name="Check Box 2" hidden="1">
              <a:extLst>
                <a:ext uri="{63B3BB69-23CF-44E3-9099-C40C66FF867C}">
                  <a14:compatExt spid="_x0000_s2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161925</xdr:colOff>
          <xdr:row>32</xdr:row>
          <xdr:rowOff>0</xdr:rowOff>
        </xdr:from>
        <xdr:to>
          <xdr:col>3</xdr:col>
          <xdr:colOff>333375</xdr:colOff>
          <xdr:row>33</xdr:row>
          <xdr:rowOff>19050</xdr:rowOff>
        </xdr:to>
        <xdr:sp macro="" textlink="">
          <xdr:nvSpPr>
            <xdr:cNvPr id="2055" name="Check Box 7" hidden="1">
              <a:extLst>
                <a:ext uri="{63B3BB69-23CF-44E3-9099-C40C66FF867C}">
                  <a14:compatExt spid="_x0000_s2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161925</xdr:colOff>
          <xdr:row>33</xdr:row>
          <xdr:rowOff>0</xdr:rowOff>
        </xdr:from>
        <xdr:to>
          <xdr:col>3</xdr:col>
          <xdr:colOff>333375</xdr:colOff>
          <xdr:row>34</xdr:row>
          <xdr:rowOff>19050</xdr:rowOff>
        </xdr:to>
        <xdr:sp macro="" textlink="">
          <xdr:nvSpPr>
            <xdr:cNvPr id="2059" name="Check Box 11" hidden="1">
              <a:extLst>
                <a:ext uri="{63B3BB69-23CF-44E3-9099-C40C66FF867C}">
                  <a14:compatExt spid="_x0000_s2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161925</xdr:colOff>
          <xdr:row>30</xdr:row>
          <xdr:rowOff>0</xdr:rowOff>
        </xdr:from>
        <xdr:to>
          <xdr:col>3</xdr:col>
          <xdr:colOff>333375</xdr:colOff>
          <xdr:row>31</xdr:row>
          <xdr:rowOff>19050</xdr:rowOff>
        </xdr:to>
        <xdr:sp macro="" textlink="">
          <xdr:nvSpPr>
            <xdr:cNvPr id="2061" name="Check Box 13" hidden="1">
              <a:extLst>
                <a:ext uri="{63B3BB69-23CF-44E3-9099-C40C66FF867C}">
                  <a14:compatExt spid="_x0000_s2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161925</xdr:colOff>
          <xdr:row>37</xdr:row>
          <xdr:rowOff>0</xdr:rowOff>
        </xdr:from>
        <xdr:to>
          <xdr:col>3</xdr:col>
          <xdr:colOff>333375</xdr:colOff>
          <xdr:row>38</xdr:row>
          <xdr:rowOff>19050</xdr:rowOff>
        </xdr:to>
        <xdr:sp macro="" textlink="">
          <xdr:nvSpPr>
            <xdr:cNvPr id="2068" name="Check Box 20" hidden="1">
              <a:extLst>
                <a:ext uri="{63B3BB69-23CF-44E3-9099-C40C66FF867C}">
                  <a14:compatExt spid="_x0000_s2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161925</xdr:colOff>
          <xdr:row>38</xdr:row>
          <xdr:rowOff>0</xdr:rowOff>
        </xdr:from>
        <xdr:to>
          <xdr:col>3</xdr:col>
          <xdr:colOff>333375</xdr:colOff>
          <xdr:row>39</xdr:row>
          <xdr:rowOff>9525</xdr:rowOff>
        </xdr:to>
        <xdr:sp macro="" textlink="">
          <xdr:nvSpPr>
            <xdr:cNvPr id="2069" name="Check Box 21" hidden="1">
              <a:extLst>
                <a:ext uri="{63B3BB69-23CF-44E3-9099-C40C66FF867C}">
                  <a14:compatExt spid="_x0000_s2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161925</xdr:colOff>
          <xdr:row>34</xdr:row>
          <xdr:rowOff>0</xdr:rowOff>
        </xdr:from>
        <xdr:to>
          <xdr:col>3</xdr:col>
          <xdr:colOff>333375</xdr:colOff>
          <xdr:row>35</xdr:row>
          <xdr:rowOff>19050</xdr:rowOff>
        </xdr:to>
        <xdr:sp macro="" textlink="">
          <xdr:nvSpPr>
            <xdr:cNvPr id="2073" name="Check Box 25" hidden="1">
              <a:extLst>
                <a:ext uri="{63B3BB69-23CF-44E3-9099-C40C66FF867C}">
                  <a14:compatExt spid="_x0000_s2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161925</xdr:colOff>
          <xdr:row>35</xdr:row>
          <xdr:rowOff>0</xdr:rowOff>
        </xdr:from>
        <xdr:to>
          <xdr:col>3</xdr:col>
          <xdr:colOff>333375</xdr:colOff>
          <xdr:row>36</xdr:row>
          <xdr:rowOff>19050</xdr:rowOff>
        </xdr:to>
        <xdr:sp macro="" textlink="">
          <xdr:nvSpPr>
            <xdr:cNvPr id="2074" name="Check Box 26" hidden="1">
              <a:extLst>
                <a:ext uri="{63B3BB69-23CF-44E3-9099-C40C66FF867C}">
                  <a14:compatExt spid="_x0000_s2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161925</xdr:colOff>
          <xdr:row>36</xdr:row>
          <xdr:rowOff>0</xdr:rowOff>
        </xdr:from>
        <xdr:to>
          <xdr:col>3</xdr:col>
          <xdr:colOff>333375</xdr:colOff>
          <xdr:row>37</xdr:row>
          <xdr:rowOff>19050</xdr:rowOff>
        </xdr:to>
        <xdr:sp macro="" textlink="">
          <xdr:nvSpPr>
            <xdr:cNvPr id="2075" name="Check Box 27" hidden="1">
              <a:extLst>
                <a:ext uri="{63B3BB69-23CF-44E3-9099-C40C66FF867C}">
                  <a14:compatExt spid="_x0000_s2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6</xdr:row>
          <xdr:rowOff>152400</xdr:rowOff>
        </xdr:from>
        <xdr:to>
          <xdr:col>3</xdr:col>
          <xdr:colOff>581025</xdr:colOff>
          <xdr:row>8</xdr:row>
          <xdr:rowOff>0</xdr:rowOff>
        </xdr:to>
        <xdr:sp macro="" textlink="">
          <xdr:nvSpPr>
            <xdr:cNvPr id="2078" name="Check Box 30"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omments" Target="../comments1.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0"/>
  <sheetViews>
    <sheetView tabSelected="1" zoomScaleNormal="100" workbookViewId="0">
      <selection activeCell="D5" sqref="D5"/>
    </sheetView>
  </sheetViews>
  <sheetFormatPr defaultColWidth="9.140625" defaultRowHeight="12.75" x14ac:dyDescent="0.2"/>
  <cols>
    <col min="1" max="3" width="9.140625" style="2" customWidth="1"/>
    <col min="4" max="5" width="9.140625" style="2"/>
    <col min="6" max="9" width="9.140625" style="2" customWidth="1"/>
    <col min="10" max="16384" width="9.140625" style="2"/>
  </cols>
  <sheetData>
    <row r="1" spans="1:11" ht="18.75" x14ac:dyDescent="0.3">
      <c r="A1" s="41" t="s">
        <v>37</v>
      </c>
      <c r="B1" s="41"/>
      <c r="C1" s="41"/>
      <c r="D1" s="41"/>
      <c r="E1" s="41"/>
      <c r="F1" s="41"/>
      <c r="G1" s="41"/>
      <c r="H1" s="41"/>
      <c r="I1" s="41"/>
      <c r="J1" s="41"/>
      <c r="K1" s="41"/>
    </row>
    <row r="2" spans="1:11" ht="38.25" customHeight="1" x14ac:dyDescent="0.2">
      <c r="A2" s="42" t="s">
        <v>36</v>
      </c>
      <c r="B2" s="42"/>
      <c r="C2" s="42"/>
      <c r="D2" s="42"/>
      <c r="E2" s="42"/>
      <c r="F2" s="42"/>
      <c r="G2" s="42"/>
      <c r="H2" s="42"/>
      <c r="I2" s="42"/>
      <c r="J2" s="42"/>
      <c r="K2" s="42"/>
    </row>
    <row r="3" spans="1:11" ht="13.5" thickBot="1" x14ac:dyDescent="0.25"/>
    <row r="4" spans="1:11" ht="13.5" thickBot="1" x14ac:dyDescent="0.25">
      <c r="A4" s="34" t="s">
        <v>50</v>
      </c>
      <c r="B4" s="35"/>
      <c r="C4" s="35"/>
      <c r="D4" s="36"/>
      <c r="G4" s="34" t="str">
        <f>"Cluster Capacity (N+"&amp;Host_RF&amp;")"</f>
        <v>Cluster Capacity (N+1)</v>
      </c>
      <c r="H4" s="35"/>
      <c r="I4" s="35"/>
      <c r="J4" s="36"/>
    </row>
    <row r="5" spans="1:11" x14ac:dyDescent="0.2">
      <c r="A5" s="43" t="s">
        <v>1</v>
      </c>
      <c r="B5" s="44"/>
      <c r="C5" s="44"/>
      <c r="D5" s="27"/>
      <c r="G5" s="37" t="s">
        <v>3</v>
      </c>
      <c r="H5" s="38"/>
      <c r="I5" s="38"/>
      <c r="J5" s="3">
        <f>(Host_Count-Host_RF)*Host_pCores</f>
        <v>0</v>
      </c>
    </row>
    <row r="6" spans="1:11" x14ac:dyDescent="0.2">
      <c r="A6" s="37" t="s">
        <v>32</v>
      </c>
      <c r="B6" s="38"/>
      <c r="C6" s="38"/>
      <c r="D6" s="27">
        <v>1</v>
      </c>
      <c r="G6" s="37" t="s">
        <v>4</v>
      </c>
      <c r="H6" s="38"/>
      <c r="I6" s="38"/>
      <c r="J6" s="3">
        <f>Avail_pCore*IF(Host_HT,2,1)</f>
        <v>0</v>
      </c>
    </row>
    <row r="7" spans="1:11" x14ac:dyDescent="0.2">
      <c r="A7" s="37" t="s">
        <v>2</v>
      </c>
      <c r="B7" s="38"/>
      <c r="C7" s="38"/>
      <c r="D7" s="27"/>
      <c r="G7" s="37" t="s">
        <v>5</v>
      </c>
      <c r="H7" s="38"/>
      <c r="I7" s="38"/>
      <c r="J7" s="3">
        <f>(Host_Count-Host_RF)*Host_RAM</f>
        <v>0</v>
      </c>
    </row>
    <row r="8" spans="1:11" ht="13.5" thickBot="1" x14ac:dyDescent="0.25">
      <c r="A8" s="37" t="s">
        <v>46</v>
      </c>
      <c r="B8" s="38"/>
      <c r="C8" s="38"/>
      <c r="D8" s="31" t="b">
        <v>1</v>
      </c>
      <c r="G8" s="32" t="s">
        <v>9</v>
      </c>
      <c r="H8" s="33"/>
      <c r="I8" s="33"/>
      <c r="J8" s="4">
        <f>(SAN_Raw+SAN_RawExp)*SAN_Efficiency*(1-SAN_Snapshot)</f>
        <v>0</v>
      </c>
    </row>
    <row r="9" spans="1:11" ht="13.5" thickBot="1" x14ac:dyDescent="0.25">
      <c r="A9" s="32" t="s">
        <v>8</v>
      </c>
      <c r="B9" s="33"/>
      <c r="C9" s="33"/>
      <c r="D9" s="28"/>
    </row>
    <row r="10" spans="1:11" ht="13.5" thickBot="1" x14ac:dyDescent="0.25">
      <c r="G10" s="34" t="s">
        <v>19</v>
      </c>
      <c r="H10" s="35"/>
      <c r="I10" s="35"/>
      <c r="J10" s="36"/>
    </row>
    <row r="11" spans="1:11" ht="13.5" thickBot="1" x14ac:dyDescent="0.25">
      <c r="A11" s="34" t="s">
        <v>6</v>
      </c>
      <c r="B11" s="35"/>
      <c r="C11" s="35"/>
      <c r="D11" s="36"/>
      <c r="G11" s="39" t="s">
        <v>14</v>
      </c>
      <c r="H11" s="40"/>
      <c r="I11" s="40"/>
      <c r="J11" s="5">
        <f>IFERROR(ROUND((Cur_vCPU+New_vCPU)/Avail_pCore,2),0)</f>
        <v>0</v>
      </c>
    </row>
    <row r="12" spans="1:11" x14ac:dyDescent="0.2">
      <c r="A12" s="43" t="s">
        <v>7</v>
      </c>
      <c r="B12" s="44"/>
      <c r="C12" s="44"/>
      <c r="D12" s="22"/>
      <c r="G12" s="45" t="s">
        <v>13</v>
      </c>
      <c r="H12" s="46"/>
      <c r="I12" s="46"/>
      <c r="J12" s="5">
        <f>IFERROR(ROUND((Cur_vCPU+New_vCPU)/Avail_lCore,2),0)</f>
        <v>0</v>
      </c>
    </row>
    <row r="13" spans="1:11" x14ac:dyDescent="0.2">
      <c r="A13" s="37" t="s">
        <v>39</v>
      </c>
      <c r="B13" s="38"/>
      <c r="C13" s="38"/>
      <c r="D13" s="26">
        <v>0.8</v>
      </c>
      <c r="G13" s="47" t="s">
        <v>16</v>
      </c>
      <c r="H13" s="48"/>
      <c r="I13" s="48"/>
      <c r="J13" s="6">
        <f>IFERROR((Cur_vRAM+New_vRAM)/Avail_RAM,0)</f>
        <v>0</v>
      </c>
    </row>
    <row r="14" spans="1:11" x14ac:dyDescent="0.2">
      <c r="A14" s="37" t="s">
        <v>40</v>
      </c>
      <c r="B14" s="38"/>
      <c r="C14" s="38"/>
      <c r="D14" s="26">
        <v>0.25</v>
      </c>
      <c r="G14" s="47" t="s">
        <v>15</v>
      </c>
      <c r="H14" s="48"/>
      <c r="I14" s="48"/>
      <c r="J14" s="6">
        <f>IFERROR((Proj_vDisk+Other_Disk)/Avail_Disk,0)</f>
        <v>0</v>
      </c>
    </row>
    <row r="15" spans="1:11" ht="13.5" thickBot="1" x14ac:dyDescent="0.25">
      <c r="A15" s="37" t="s">
        <v>31</v>
      </c>
      <c r="B15" s="38"/>
      <c r="C15" s="38"/>
      <c r="D15" s="26">
        <v>0.2</v>
      </c>
      <c r="G15" s="49" t="s">
        <v>33</v>
      </c>
      <c r="H15" s="50"/>
      <c r="I15" s="50"/>
      <c r="J15" s="7">
        <f>IFERROR((Proj_vDisk+Other_Disk)*(1-SAN_ThinProv)/Avail_Disk,0)</f>
        <v>0</v>
      </c>
    </row>
    <row r="16" spans="1:11" ht="13.5" thickBot="1" x14ac:dyDescent="0.25">
      <c r="A16" s="51" t="s">
        <v>10</v>
      </c>
      <c r="B16" s="52"/>
      <c r="C16" s="52"/>
      <c r="D16" s="23">
        <v>0</v>
      </c>
    </row>
    <row r="17" spans="1:11" ht="13.5" thickBot="1" x14ac:dyDescent="0.25">
      <c r="G17" s="34" t="s">
        <v>45</v>
      </c>
      <c r="H17" s="35"/>
      <c r="I17" s="35"/>
      <c r="J17" s="36"/>
    </row>
    <row r="18" spans="1:11" ht="13.5" thickBot="1" x14ac:dyDescent="0.25">
      <c r="A18" s="34" t="s">
        <v>18</v>
      </c>
      <c r="B18" s="35"/>
      <c r="C18" s="35"/>
      <c r="D18" s="36"/>
      <c r="G18" s="43" t="s">
        <v>51</v>
      </c>
      <c r="H18" s="44"/>
      <c r="I18" s="44"/>
      <c r="J18" s="22"/>
    </row>
    <row r="19" spans="1:11" x14ac:dyDescent="0.2">
      <c r="A19" s="43" t="s">
        <v>49</v>
      </c>
      <c r="B19" s="44"/>
      <c r="C19" s="44"/>
      <c r="D19" s="29">
        <v>2</v>
      </c>
      <c r="G19" s="37" t="s">
        <v>52</v>
      </c>
      <c r="H19" s="38"/>
      <c r="I19" s="38"/>
      <c r="J19" s="22"/>
    </row>
    <row r="20" spans="1:11" ht="13.5" thickBot="1" x14ac:dyDescent="0.25">
      <c r="A20" s="37" t="s">
        <v>30</v>
      </c>
      <c r="B20" s="38"/>
      <c r="C20" s="38"/>
      <c r="D20" s="24">
        <v>0.9</v>
      </c>
      <c r="G20" s="37" t="s">
        <v>53</v>
      </c>
      <c r="H20" s="38"/>
      <c r="I20" s="38"/>
      <c r="J20" s="22"/>
    </row>
    <row r="21" spans="1:11" ht="13.5" thickBot="1" x14ac:dyDescent="0.25">
      <c r="A21" s="32" t="s">
        <v>47</v>
      </c>
      <c r="B21" s="33"/>
      <c r="C21" s="33"/>
      <c r="D21" s="25">
        <v>0.8</v>
      </c>
      <c r="G21" s="55" t="s">
        <v>29</v>
      </c>
      <c r="H21" s="56"/>
      <c r="I21" s="56"/>
      <c r="J21" s="16">
        <f>SUM(J18:J20)</f>
        <v>0</v>
      </c>
    </row>
    <row r="22" spans="1:11" ht="13.5" thickBot="1" x14ac:dyDescent="0.25"/>
    <row r="23" spans="1:11" ht="13.5" thickBot="1" x14ac:dyDescent="0.25">
      <c r="A23" s="34" t="s">
        <v>44</v>
      </c>
      <c r="B23" s="35"/>
      <c r="C23" s="35"/>
      <c r="D23" s="36"/>
      <c r="E23" s="8"/>
      <c r="G23" s="34" t="s">
        <v>35</v>
      </c>
      <c r="H23" s="35"/>
      <c r="I23" s="35"/>
      <c r="J23" s="36"/>
      <c r="K23" s="1"/>
    </row>
    <row r="24" spans="1:11" x14ac:dyDescent="0.2">
      <c r="A24" s="43" t="s">
        <v>0</v>
      </c>
      <c r="B24" s="44"/>
      <c r="C24" s="44"/>
      <c r="D24" s="22"/>
      <c r="E24" s="13"/>
      <c r="G24" s="43" t="s">
        <v>0</v>
      </c>
      <c r="H24" s="44"/>
      <c r="I24" s="44"/>
      <c r="J24" s="12">
        <f>Cur_vCPU+New_vCPU</f>
        <v>0</v>
      </c>
      <c r="K24" s="1"/>
    </row>
    <row r="25" spans="1:11" x14ac:dyDescent="0.2">
      <c r="A25" s="37" t="s">
        <v>11</v>
      </c>
      <c r="B25" s="38"/>
      <c r="C25" s="38"/>
      <c r="D25" s="22"/>
      <c r="E25" s="13"/>
      <c r="G25" s="37" t="s">
        <v>11</v>
      </c>
      <c r="H25" s="38"/>
      <c r="I25" s="38"/>
      <c r="J25" s="12">
        <f>Cur_vRAM+New_vRAM</f>
        <v>0</v>
      </c>
      <c r="K25" s="1"/>
    </row>
    <row r="26" spans="1:11" ht="13.5" thickBot="1" x14ac:dyDescent="0.25">
      <c r="A26" s="32" t="s">
        <v>12</v>
      </c>
      <c r="B26" s="33"/>
      <c r="C26" s="33"/>
      <c r="D26" s="23"/>
      <c r="E26" s="13"/>
      <c r="G26" s="32" t="s">
        <v>34</v>
      </c>
      <c r="H26" s="33"/>
      <c r="I26" s="33"/>
      <c r="J26" s="4">
        <f>Cur_vDisk+New_vDisk</f>
        <v>0</v>
      </c>
      <c r="K26" s="1"/>
    </row>
    <row r="27" spans="1:11" ht="13.5" thickBot="1" x14ac:dyDescent="0.25"/>
    <row r="28" spans="1:11" ht="13.5" thickBot="1" x14ac:dyDescent="0.25">
      <c r="A28" s="34" t="s">
        <v>20</v>
      </c>
      <c r="B28" s="35"/>
      <c r="C28" s="35"/>
      <c r="D28" s="35"/>
      <c r="E28" s="35"/>
      <c r="F28" s="35"/>
      <c r="G28" s="35"/>
      <c r="H28" s="35"/>
      <c r="I28" s="35"/>
      <c r="J28" s="35"/>
      <c r="K28" s="36"/>
    </row>
    <row r="29" spans="1:11" ht="13.5" thickBot="1" x14ac:dyDescent="0.25">
      <c r="A29" s="55" t="s">
        <v>17</v>
      </c>
      <c r="B29" s="56"/>
      <c r="C29" s="56"/>
      <c r="D29" s="14" t="s">
        <v>28</v>
      </c>
      <c r="E29" s="14" t="s">
        <v>21</v>
      </c>
      <c r="F29" s="14" t="s">
        <v>22</v>
      </c>
      <c r="G29" s="14" t="s">
        <v>23</v>
      </c>
      <c r="H29" s="14" t="s">
        <v>24</v>
      </c>
      <c r="I29" s="9" t="s">
        <v>25</v>
      </c>
      <c r="J29" s="9" t="s">
        <v>26</v>
      </c>
      <c r="K29" s="10" t="s">
        <v>27</v>
      </c>
    </row>
    <row r="30" spans="1:11" x14ac:dyDescent="0.2">
      <c r="A30" s="57" t="s">
        <v>41</v>
      </c>
      <c r="B30" s="58"/>
      <c r="C30" s="58"/>
      <c r="D30" s="19" t="b">
        <v>0</v>
      </c>
      <c r="E30" s="21"/>
      <c r="F30" s="21"/>
      <c r="G30" s="21"/>
      <c r="H30" s="21"/>
      <c r="I30" s="17">
        <f t="shared" ref="I30:K30" si="0">$E30*F30*IF($D30,1,0)</f>
        <v>0</v>
      </c>
      <c r="J30" s="17">
        <f t="shared" si="0"/>
        <v>0</v>
      </c>
      <c r="K30" s="12">
        <f t="shared" si="0"/>
        <v>0</v>
      </c>
    </row>
    <row r="31" spans="1:11" x14ac:dyDescent="0.2">
      <c r="A31" s="53" t="s">
        <v>42</v>
      </c>
      <c r="B31" s="54"/>
      <c r="C31" s="54"/>
      <c r="D31" s="19" t="b">
        <v>0</v>
      </c>
      <c r="E31" s="21"/>
      <c r="F31" s="21"/>
      <c r="G31" s="21"/>
      <c r="H31" s="21"/>
      <c r="I31" s="17">
        <f t="shared" ref="I31:K34" si="1">$E31*F31*IF($D31,1,0)</f>
        <v>0</v>
      </c>
      <c r="J31" s="17">
        <f t="shared" si="1"/>
        <v>0</v>
      </c>
      <c r="K31" s="12">
        <f t="shared" si="1"/>
        <v>0</v>
      </c>
    </row>
    <row r="32" spans="1:11" x14ac:dyDescent="0.2">
      <c r="A32" s="53"/>
      <c r="B32" s="54"/>
      <c r="C32" s="54"/>
      <c r="D32" s="20" t="b">
        <v>0</v>
      </c>
      <c r="E32" s="21"/>
      <c r="F32" s="21"/>
      <c r="G32" s="21"/>
      <c r="H32" s="21"/>
      <c r="I32" s="17">
        <f t="shared" si="1"/>
        <v>0</v>
      </c>
      <c r="J32" s="17">
        <f t="shared" si="1"/>
        <v>0</v>
      </c>
      <c r="K32" s="12">
        <f t="shared" si="1"/>
        <v>0</v>
      </c>
    </row>
    <row r="33" spans="1:11" x14ac:dyDescent="0.2">
      <c r="A33" s="53"/>
      <c r="B33" s="54"/>
      <c r="C33" s="54"/>
      <c r="D33" s="20" t="b">
        <v>0</v>
      </c>
      <c r="E33" s="21"/>
      <c r="F33" s="21"/>
      <c r="G33" s="21"/>
      <c r="H33" s="21"/>
      <c r="I33" s="17">
        <f t="shared" si="1"/>
        <v>0</v>
      </c>
      <c r="J33" s="17">
        <f t="shared" si="1"/>
        <v>0</v>
      </c>
      <c r="K33" s="12">
        <f t="shared" si="1"/>
        <v>0</v>
      </c>
    </row>
    <row r="34" spans="1:11" x14ac:dyDescent="0.2">
      <c r="A34" s="53"/>
      <c r="B34" s="54"/>
      <c r="C34" s="54"/>
      <c r="D34" s="20" t="b">
        <v>0</v>
      </c>
      <c r="E34" s="21"/>
      <c r="F34" s="21"/>
      <c r="G34" s="21"/>
      <c r="H34" s="21"/>
      <c r="I34" s="17">
        <f t="shared" si="1"/>
        <v>0</v>
      </c>
      <c r="J34" s="17">
        <f t="shared" si="1"/>
        <v>0</v>
      </c>
      <c r="K34" s="12">
        <f t="shared" si="1"/>
        <v>0</v>
      </c>
    </row>
    <row r="35" spans="1:11" s="15" customFormat="1" x14ac:dyDescent="0.2">
      <c r="A35" s="53"/>
      <c r="B35" s="54"/>
      <c r="C35" s="54"/>
      <c r="D35" s="20" t="b">
        <v>0</v>
      </c>
      <c r="E35" s="21"/>
      <c r="F35" s="21"/>
      <c r="G35" s="21"/>
      <c r="H35" s="21"/>
      <c r="I35" s="17">
        <f t="shared" ref="I35" si="2">$E35*F35*IF($D35,1,0)</f>
        <v>0</v>
      </c>
      <c r="J35" s="17">
        <f t="shared" ref="J35" si="3">$E35*G35*IF($D35,1,0)</f>
        <v>0</v>
      </c>
      <c r="K35" s="12">
        <f t="shared" ref="K35" si="4">$E35*H35*IF($D35,1,0)</f>
        <v>0</v>
      </c>
    </row>
    <row r="36" spans="1:11" s="15" customFormat="1" x14ac:dyDescent="0.2">
      <c r="A36" s="53"/>
      <c r="B36" s="54"/>
      <c r="C36" s="54"/>
      <c r="D36" s="20" t="b">
        <v>0</v>
      </c>
      <c r="E36" s="21"/>
      <c r="F36" s="21"/>
      <c r="G36" s="21"/>
      <c r="H36" s="21"/>
      <c r="I36" s="17">
        <f t="shared" ref="I36:I37" si="5">$E36*F36*IF($D36,1,0)</f>
        <v>0</v>
      </c>
      <c r="J36" s="17">
        <f t="shared" ref="J36:J37" si="6">$E36*G36*IF($D36,1,0)</f>
        <v>0</v>
      </c>
      <c r="K36" s="12">
        <f t="shared" ref="K36:K37" si="7">$E36*H36*IF($D36,1,0)</f>
        <v>0</v>
      </c>
    </row>
    <row r="37" spans="1:11" s="15" customFormat="1" x14ac:dyDescent="0.2">
      <c r="A37" s="53"/>
      <c r="B37" s="54"/>
      <c r="C37" s="54"/>
      <c r="D37" s="20" t="b">
        <v>0</v>
      </c>
      <c r="E37" s="21"/>
      <c r="F37" s="21"/>
      <c r="G37" s="21"/>
      <c r="H37" s="21"/>
      <c r="I37" s="17">
        <f t="shared" si="5"/>
        <v>0</v>
      </c>
      <c r="J37" s="17">
        <f t="shared" si="6"/>
        <v>0</v>
      </c>
      <c r="K37" s="12">
        <f t="shared" si="7"/>
        <v>0</v>
      </c>
    </row>
    <row r="38" spans="1:11" s="15" customFormat="1" x14ac:dyDescent="0.2">
      <c r="A38" s="53" t="s">
        <v>38</v>
      </c>
      <c r="B38" s="54"/>
      <c r="C38" s="54"/>
      <c r="D38" s="20" t="b">
        <v>0</v>
      </c>
      <c r="E38" s="21"/>
      <c r="F38" s="21"/>
      <c r="G38" s="21"/>
      <c r="H38" s="21"/>
      <c r="I38" s="17">
        <f t="shared" ref="I38:I39" si="8">$E38*F38*IF($D38,1,0)</f>
        <v>0</v>
      </c>
      <c r="J38" s="17">
        <f t="shared" ref="J38:J39" si="9">$E38*G38*IF($D38,1,0)</f>
        <v>0</v>
      </c>
      <c r="K38" s="12">
        <f t="shared" ref="K38:K39" si="10">$E38*H38*IF($D38,1,0)</f>
        <v>0</v>
      </c>
    </row>
    <row r="39" spans="1:11" s="15" customFormat="1" ht="13.5" thickBot="1" x14ac:dyDescent="0.25">
      <c r="A39" s="53" t="s">
        <v>48</v>
      </c>
      <c r="B39" s="54"/>
      <c r="C39" s="54"/>
      <c r="D39" s="20" t="b">
        <v>0</v>
      </c>
      <c r="E39" s="21"/>
      <c r="F39" s="21"/>
      <c r="G39" s="21"/>
      <c r="H39" s="21"/>
      <c r="I39" s="17">
        <f t="shared" si="8"/>
        <v>0</v>
      </c>
      <c r="J39" s="17">
        <f t="shared" si="9"/>
        <v>0</v>
      </c>
      <c r="K39" s="12">
        <f t="shared" si="10"/>
        <v>0</v>
      </c>
    </row>
    <row r="40" spans="1:11" ht="13.5" thickBot="1" x14ac:dyDescent="0.25">
      <c r="A40" s="34" t="s">
        <v>29</v>
      </c>
      <c r="B40" s="35"/>
      <c r="C40" s="35"/>
      <c r="D40" s="14"/>
      <c r="E40" s="14"/>
      <c r="F40" s="14"/>
      <c r="G40" s="14"/>
      <c r="H40" s="14"/>
      <c r="I40" s="18">
        <f>SUM(I30:I39)</f>
        <v>0</v>
      </c>
      <c r="J40" s="18">
        <f>SUM(J30:J39)</f>
        <v>0</v>
      </c>
      <c r="K40" s="11">
        <f>SUM(K30:K39)</f>
        <v>0</v>
      </c>
    </row>
  </sheetData>
  <sheetProtection sheet="1" objects="1" scenarios="1"/>
  <mergeCells count="55">
    <mergeCell ref="G17:J17"/>
    <mergeCell ref="G18:I18"/>
    <mergeCell ref="A32:C32"/>
    <mergeCell ref="G19:I19"/>
    <mergeCell ref="G20:I20"/>
    <mergeCell ref="G21:I21"/>
    <mergeCell ref="A28:K28"/>
    <mergeCell ref="A29:C29"/>
    <mergeCell ref="A30:C30"/>
    <mergeCell ref="A31:C31"/>
    <mergeCell ref="A40:C40"/>
    <mergeCell ref="A33:C33"/>
    <mergeCell ref="A34:C34"/>
    <mergeCell ref="A35:C35"/>
    <mergeCell ref="A36:C36"/>
    <mergeCell ref="A37:C37"/>
    <mergeCell ref="A39:C39"/>
    <mergeCell ref="A38:C38"/>
    <mergeCell ref="A15:C15"/>
    <mergeCell ref="G15:I15"/>
    <mergeCell ref="A26:C26"/>
    <mergeCell ref="G26:I26"/>
    <mergeCell ref="A16:C16"/>
    <mergeCell ref="A18:D18"/>
    <mergeCell ref="A19:C19"/>
    <mergeCell ref="A20:C20"/>
    <mergeCell ref="A21:C21"/>
    <mergeCell ref="A23:D23"/>
    <mergeCell ref="G23:J23"/>
    <mergeCell ref="A24:C24"/>
    <mergeCell ref="G24:I24"/>
    <mergeCell ref="A25:C25"/>
    <mergeCell ref="G25:I25"/>
    <mergeCell ref="A12:C12"/>
    <mergeCell ref="G12:I12"/>
    <mergeCell ref="A13:C13"/>
    <mergeCell ref="G13:I13"/>
    <mergeCell ref="A14:C14"/>
    <mergeCell ref="G14:I14"/>
    <mergeCell ref="A1:K1"/>
    <mergeCell ref="A2:K2"/>
    <mergeCell ref="A4:D4"/>
    <mergeCell ref="G4:J4"/>
    <mergeCell ref="A5:C5"/>
    <mergeCell ref="G5:I5"/>
    <mergeCell ref="A9:C9"/>
    <mergeCell ref="G10:J10"/>
    <mergeCell ref="A11:D11"/>
    <mergeCell ref="A6:C6"/>
    <mergeCell ref="G6:I6"/>
    <mergeCell ref="A7:C7"/>
    <mergeCell ref="G7:I7"/>
    <mergeCell ref="A8:C8"/>
    <mergeCell ref="G8:I8"/>
    <mergeCell ref="G11:I11"/>
  </mergeCells>
  <conditionalFormatting sqref="J14">
    <cfRule type="cellIs" dxfId="7" priority="3" operator="lessThan">
      <formula>Max_Disk</formula>
    </cfRule>
    <cfRule type="cellIs" dxfId="6" priority="8" operator="greaterThan">
      <formula>Max_Disk</formula>
    </cfRule>
  </conditionalFormatting>
  <conditionalFormatting sqref="J13">
    <cfRule type="cellIs" dxfId="5" priority="4" operator="lessThan">
      <formula>Max_MemAlloc</formula>
    </cfRule>
    <cfRule type="cellIs" dxfId="4" priority="6" operator="greaterThan">
      <formula>Max_MemAlloc</formula>
    </cfRule>
  </conditionalFormatting>
  <conditionalFormatting sqref="J15">
    <cfRule type="cellIs" dxfId="3" priority="1" operator="lessThan">
      <formula>Max_Disk</formula>
    </cfRule>
    <cfRule type="cellIs" dxfId="2" priority="2" operator="greaterThan">
      <formula>Max_Disk</formula>
    </cfRule>
  </conditionalFormatting>
  <conditionalFormatting sqref="J11">
    <cfRule type="cellIs" dxfId="1" priority="5" operator="lessThan">
      <formula>Max_Ratio</formula>
    </cfRule>
    <cfRule type="cellIs" dxfId="0" priority="7" operator="greaterThan">
      <formula>Max_Ratio</formula>
    </cfRule>
  </conditionalFormatting>
  <pageMargins left="0.25" right="0.25"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locked="0" defaultSize="0" autoFill="0" autoLine="0" autoPict="0">
                <anchor moveWithCells="1">
                  <from>
                    <xdr:col>3</xdr:col>
                    <xdr:colOff>161925</xdr:colOff>
                    <xdr:row>29</xdr:row>
                    <xdr:rowOff>0</xdr:rowOff>
                  </from>
                  <to>
                    <xdr:col>3</xdr:col>
                    <xdr:colOff>333375</xdr:colOff>
                    <xdr:row>30</xdr:row>
                    <xdr:rowOff>19050</xdr:rowOff>
                  </to>
                </anchor>
              </controlPr>
            </control>
          </mc:Choice>
        </mc:AlternateContent>
        <mc:AlternateContent xmlns:mc="http://schemas.openxmlformats.org/markup-compatibility/2006">
          <mc:Choice Requires="x14">
            <control shapeId="2050" r:id="rId5" name="Check Box 2">
              <controlPr locked="0" defaultSize="0" autoFill="0" autoLine="0" autoPict="0">
                <anchor moveWithCells="1">
                  <from>
                    <xdr:col>3</xdr:col>
                    <xdr:colOff>161925</xdr:colOff>
                    <xdr:row>31</xdr:row>
                    <xdr:rowOff>0</xdr:rowOff>
                  </from>
                  <to>
                    <xdr:col>3</xdr:col>
                    <xdr:colOff>333375</xdr:colOff>
                    <xdr:row>32</xdr:row>
                    <xdr:rowOff>19050</xdr:rowOff>
                  </to>
                </anchor>
              </controlPr>
            </control>
          </mc:Choice>
        </mc:AlternateContent>
        <mc:AlternateContent xmlns:mc="http://schemas.openxmlformats.org/markup-compatibility/2006">
          <mc:Choice Requires="x14">
            <control shapeId="2055" r:id="rId6" name="Check Box 7">
              <controlPr locked="0" defaultSize="0" autoFill="0" autoLine="0" autoPict="0">
                <anchor moveWithCells="1">
                  <from>
                    <xdr:col>3</xdr:col>
                    <xdr:colOff>161925</xdr:colOff>
                    <xdr:row>32</xdr:row>
                    <xdr:rowOff>0</xdr:rowOff>
                  </from>
                  <to>
                    <xdr:col>3</xdr:col>
                    <xdr:colOff>333375</xdr:colOff>
                    <xdr:row>33</xdr:row>
                    <xdr:rowOff>19050</xdr:rowOff>
                  </to>
                </anchor>
              </controlPr>
            </control>
          </mc:Choice>
        </mc:AlternateContent>
        <mc:AlternateContent xmlns:mc="http://schemas.openxmlformats.org/markup-compatibility/2006">
          <mc:Choice Requires="x14">
            <control shapeId="2059" r:id="rId7" name="Check Box 11">
              <controlPr locked="0" defaultSize="0" autoFill="0" autoLine="0" autoPict="0">
                <anchor moveWithCells="1">
                  <from>
                    <xdr:col>3</xdr:col>
                    <xdr:colOff>161925</xdr:colOff>
                    <xdr:row>33</xdr:row>
                    <xdr:rowOff>0</xdr:rowOff>
                  </from>
                  <to>
                    <xdr:col>3</xdr:col>
                    <xdr:colOff>333375</xdr:colOff>
                    <xdr:row>34</xdr:row>
                    <xdr:rowOff>19050</xdr:rowOff>
                  </to>
                </anchor>
              </controlPr>
            </control>
          </mc:Choice>
        </mc:AlternateContent>
        <mc:AlternateContent xmlns:mc="http://schemas.openxmlformats.org/markup-compatibility/2006">
          <mc:Choice Requires="x14">
            <control shapeId="2061" r:id="rId8" name="Check Box 13">
              <controlPr locked="0" defaultSize="0" autoFill="0" autoLine="0" autoPict="0">
                <anchor moveWithCells="1">
                  <from>
                    <xdr:col>3</xdr:col>
                    <xdr:colOff>161925</xdr:colOff>
                    <xdr:row>30</xdr:row>
                    <xdr:rowOff>0</xdr:rowOff>
                  </from>
                  <to>
                    <xdr:col>3</xdr:col>
                    <xdr:colOff>333375</xdr:colOff>
                    <xdr:row>31</xdr:row>
                    <xdr:rowOff>19050</xdr:rowOff>
                  </to>
                </anchor>
              </controlPr>
            </control>
          </mc:Choice>
        </mc:AlternateContent>
        <mc:AlternateContent xmlns:mc="http://schemas.openxmlformats.org/markup-compatibility/2006">
          <mc:Choice Requires="x14">
            <control shapeId="2068" r:id="rId9" name="Check Box 20">
              <controlPr locked="0" defaultSize="0" autoFill="0" autoLine="0" autoPict="0">
                <anchor moveWithCells="1">
                  <from>
                    <xdr:col>3</xdr:col>
                    <xdr:colOff>161925</xdr:colOff>
                    <xdr:row>37</xdr:row>
                    <xdr:rowOff>0</xdr:rowOff>
                  </from>
                  <to>
                    <xdr:col>3</xdr:col>
                    <xdr:colOff>333375</xdr:colOff>
                    <xdr:row>38</xdr:row>
                    <xdr:rowOff>19050</xdr:rowOff>
                  </to>
                </anchor>
              </controlPr>
            </control>
          </mc:Choice>
        </mc:AlternateContent>
        <mc:AlternateContent xmlns:mc="http://schemas.openxmlformats.org/markup-compatibility/2006">
          <mc:Choice Requires="x14">
            <control shapeId="2069" r:id="rId10" name="Check Box 21">
              <controlPr locked="0" defaultSize="0" autoFill="0" autoLine="0" autoPict="0">
                <anchor moveWithCells="1">
                  <from>
                    <xdr:col>3</xdr:col>
                    <xdr:colOff>161925</xdr:colOff>
                    <xdr:row>38</xdr:row>
                    <xdr:rowOff>0</xdr:rowOff>
                  </from>
                  <to>
                    <xdr:col>3</xdr:col>
                    <xdr:colOff>333375</xdr:colOff>
                    <xdr:row>39</xdr:row>
                    <xdr:rowOff>9525</xdr:rowOff>
                  </to>
                </anchor>
              </controlPr>
            </control>
          </mc:Choice>
        </mc:AlternateContent>
        <mc:AlternateContent xmlns:mc="http://schemas.openxmlformats.org/markup-compatibility/2006">
          <mc:Choice Requires="x14">
            <control shapeId="2073" r:id="rId11" name="Check Box 25">
              <controlPr locked="0" defaultSize="0" autoFill="0" autoLine="0" autoPict="0">
                <anchor moveWithCells="1">
                  <from>
                    <xdr:col>3</xdr:col>
                    <xdr:colOff>161925</xdr:colOff>
                    <xdr:row>34</xdr:row>
                    <xdr:rowOff>0</xdr:rowOff>
                  </from>
                  <to>
                    <xdr:col>3</xdr:col>
                    <xdr:colOff>333375</xdr:colOff>
                    <xdr:row>35</xdr:row>
                    <xdr:rowOff>19050</xdr:rowOff>
                  </to>
                </anchor>
              </controlPr>
            </control>
          </mc:Choice>
        </mc:AlternateContent>
        <mc:AlternateContent xmlns:mc="http://schemas.openxmlformats.org/markup-compatibility/2006">
          <mc:Choice Requires="x14">
            <control shapeId="2074" r:id="rId12" name="Check Box 26">
              <controlPr locked="0" defaultSize="0" autoFill="0" autoLine="0" autoPict="0">
                <anchor moveWithCells="1">
                  <from>
                    <xdr:col>3</xdr:col>
                    <xdr:colOff>161925</xdr:colOff>
                    <xdr:row>35</xdr:row>
                    <xdr:rowOff>0</xdr:rowOff>
                  </from>
                  <to>
                    <xdr:col>3</xdr:col>
                    <xdr:colOff>333375</xdr:colOff>
                    <xdr:row>36</xdr:row>
                    <xdr:rowOff>19050</xdr:rowOff>
                  </to>
                </anchor>
              </controlPr>
            </control>
          </mc:Choice>
        </mc:AlternateContent>
        <mc:AlternateContent xmlns:mc="http://schemas.openxmlformats.org/markup-compatibility/2006">
          <mc:Choice Requires="x14">
            <control shapeId="2075" r:id="rId13" name="Check Box 27">
              <controlPr locked="0" defaultSize="0" autoFill="0" autoLine="0" autoPict="0">
                <anchor moveWithCells="1">
                  <from>
                    <xdr:col>3</xdr:col>
                    <xdr:colOff>161925</xdr:colOff>
                    <xdr:row>36</xdr:row>
                    <xdr:rowOff>0</xdr:rowOff>
                  </from>
                  <to>
                    <xdr:col>3</xdr:col>
                    <xdr:colOff>333375</xdr:colOff>
                    <xdr:row>37</xdr:row>
                    <xdr:rowOff>19050</xdr:rowOff>
                  </to>
                </anchor>
              </controlPr>
            </control>
          </mc:Choice>
        </mc:AlternateContent>
        <mc:AlternateContent xmlns:mc="http://schemas.openxmlformats.org/markup-compatibility/2006">
          <mc:Choice Requires="x14">
            <control shapeId="2078" r:id="rId14" name="Check Box 30">
              <controlPr locked="0" defaultSize="0" autoFill="0" autoLine="0" autoPict="0">
                <anchor moveWithCells="1">
                  <from>
                    <xdr:col>3</xdr:col>
                    <xdr:colOff>409575</xdr:colOff>
                    <xdr:row>6</xdr:row>
                    <xdr:rowOff>152400</xdr:rowOff>
                  </from>
                  <to>
                    <xdr:col>3</xdr:col>
                    <xdr:colOff>581025</xdr:colOff>
                    <xdr:row>8</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cols>
    <col min="1" max="1" width="81.85546875" bestFit="1" customWidth="1"/>
  </cols>
  <sheetData>
    <row r="1" spans="1:1" ht="315" x14ac:dyDescent="0.25">
      <c r="A1" s="30" t="s">
        <v>43</v>
      </c>
    </row>
  </sheetData>
  <sheetProtection sheet="1" objects="1" scenarios="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27</vt:i4>
      </vt:variant>
    </vt:vector>
  </HeadingPairs>
  <TitlesOfParts>
    <vt:vector size="29" baseType="lpstr">
      <vt:lpstr>Calculations</vt:lpstr>
      <vt:lpstr>License</vt:lpstr>
      <vt:lpstr>Calculations!Avail_Disk</vt:lpstr>
      <vt:lpstr>Calculations!Avail_lCore</vt:lpstr>
      <vt:lpstr>Calculations!Avail_pCore</vt:lpstr>
      <vt:lpstr>Calculations!Avail_RAM</vt:lpstr>
      <vt:lpstr>Calculations!Cur_vCPU</vt:lpstr>
      <vt:lpstr>Calculations!Cur_vDisk</vt:lpstr>
      <vt:lpstr>Calculations!Cur_vRAM</vt:lpstr>
      <vt:lpstr>Calculations!Host_Count</vt:lpstr>
      <vt:lpstr>Calculations!Host_HT</vt:lpstr>
      <vt:lpstr>Calculations!Host_pCores</vt:lpstr>
      <vt:lpstr>Calculations!Host_RAM</vt:lpstr>
      <vt:lpstr>Calculations!Host_RF</vt:lpstr>
      <vt:lpstr>Calculations!Max_Disk</vt:lpstr>
      <vt:lpstr>Calculations!Max_MemAlloc</vt:lpstr>
      <vt:lpstr>Calculations!Max_Ratio</vt:lpstr>
      <vt:lpstr>Calculations!New_vCPU</vt:lpstr>
      <vt:lpstr>Calculations!New_vDisk</vt:lpstr>
      <vt:lpstr>Calculations!New_vRAM</vt:lpstr>
      <vt:lpstr>Calculations!Other_Disk</vt:lpstr>
      <vt:lpstr>Calculations!Proj_vCPU</vt:lpstr>
      <vt:lpstr>Calculations!Proj_vDisk</vt:lpstr>
      <vt:lpstr>Calculations!Proj_vRAM</vt:lpstr>
      <vt:lpstr>Calculations!SAN_Efficiency</vt:lpstr>
      <vt:lpstr>Calculations!SAN_Raw</vt:lpstr>
      <vt:lpstr>Calculations!SAN_RawExp</vt:lpstr>
      <vt:lpstr>Calculations!SAN_Snapshot</vt:lpstr>
      <vt:lpstr>Calculations!SAN_ThinProv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VM Capacity Analysis</dc:title>
  <dc:creator>Dan Barr</dc:creator>
  <cp:lastModifiedBy/>
  <dcterms:created xsi:type="dcterms:W3CDTF">2016-08-22T14:56:01Z</dcterms:created>
  <dcterms:modified xsi:type="dcterms:W3CDTF">2016-08-22T17:33:07Z</dcterms:modified>
</cp:coreProperties>
</file>