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2-LEARNING PROJECTS\(1) Data Analyst &amp; Data Science\Alex The Analyst &amp; DQLab\Excel\"/>
    </mc:Choice>
  </mc:AlternateContent>
  <xr:revisionPtr revIDLastSave="0" documentId="13_ncr:1_{F6EE0562-E726-478D-820C-9F01B719845F}" xr6:coauthVersionLast="43" xr6:coauthVersionMax="47" xr10:uidLastSave="{00000000-0000-0000-0000-000000000000}"/>
  <bookViews>
    <workbookView xWindow="20220" yWindow="1740" windowWidth="15375" windowHeight="7875" activeTab="6" xr2:uid="{26D4546B-D2A1-4444-8EAF-A6228F96F0C1}"/>
  </bookViews>
  <sheets>
    <sheet name="Dataset" sheetId="1" r:id="rId1"/>
    <sheet name="1" sheetId="3" r:id="rId2"/>
    <sheet name="2" sheetId="4" r:id="rId3"/>
    <sheet name="3" sheetId="5" r:id="rId4"/>
    <sheet name="4" sheetId="6" r:id="rId5"/>
    <sheet name="5" sheetId="8" r:id="rId6"/>
    <sheet name="6" sheetId="9" r:id="rId7"/>
    <sheet name="7" sheetId="10" r:id="rId8"/>
    <sheet name="8" sheetId="11" r:id="rId9"/>
    <sheet name="9" sheetId="12" r:id="rId10"/>
    <sheet name="10" sheetId="15" r:id="rId11"/>
    <sheet name="CP" sheetId="13" state="hidden" r:id="rId12"/>
  </sheets>
  <externalReferences>
    <externalReference r:id="rId13"/>
  </externalReferences>
  <definedNames>
    <definedName name="_xlnm._FilterDatabase" localSheetId="1" hidden="1">'1'!#REF!</definedName>
    <definedName name="_xlnm._FilterDatabase" localSheetId="10" hidden="1">'10'!#REF!</definedName>
    <definedName name="_xlnm._FilterDatabase" localSheetId="2" hidden="1">'2'!#REF!</definedName>
    <definedName name="_xlnm._FilterDatabase" localSheetId="3" hidden="1">'3'!$C$4:$F$4</definedName>
    <definedName name="_xlnm._FilterDatabase" localSheetId="4" hidden="1">'4'!#REF!</definedName>
    <definedName name="_xlnm._FilterDatabase" localSheetId="5" hidden="1">'5'!#REF!</definedName>
    <definedName name="_xlnm._FilterDatabase" localSheetId="6" hidden="1">'6'!#REF!</definedName>
    <definedName name="_xlnm._FilterDatabase" localSheetId="7" hidden="1">'7'!$H$6:$M$6</definedName>
    <definedName name="_xlnm._FilterDatabase" localSheetId="8" hidden="1">'8'!#REF!</definedName>
    <definedName name="_xlnm._FilterDatabase" localSheetId="9" hidden="1">'9'!$O$8:$P$30</definedName>
    <definedName name="_xlnm._FilterDatabase" localSheetId="0" hidden="1">Dataset!$C$7:$G$7</definedName>
    <definedName name="_xlchart.v1.0" hidden="1">'6'!$O$5:$O$304</definedName>
    <definedName name="_xlchart.v1.1" hidden="1">'6'!$Q$5:$Q$304</definedName>
    <definedName name="_xlcn.WorksheetConnection_AwesomeChocolateExcelProjectDataset.xlsxdata1" hidden="1">Data[]</definedName>
    <definedName name="Slicer_Geography">#N/A</definedName>
    <definedName name="Slicer_Geography1">#N/A</definedName>
    <definedName name="Slicer_Sales_Person">#N/A</definedName>
  </definedNames>
  <calcPr calcId="191029"/>
  <pivotCaches>
    <pivotCache cacheId="1" r:id="rId14"/>
    <pivotCache cacheId="2" r:id="rId15"/>
    <pivotCache cacheId="3" r:id="rId16"/>
    <pivotCache cacheId="4" r:id="rId17"/>
  </pivotCaches>
  <extLst>
    <ext xmlns:x14="http://schemas.microsoft.com/office/spreadsheetml/2009/9/main" uri="{876F7934-8845-4945-9796-88D515C7AA90}">
      <x14:pivotCaches>
        <pivotCache cacheId="5" r:id="rId18"/>
        <pivotCache cacheId="6"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Awesome Chocolate - Excel Project Dataset.xlsx!data"/>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7" i="12" l="1"/>
  <c r="P14" i="12"/>
  <c r="P18" i="12"/>
  <c r="P30" i="12"/>
  <c r="P26" i="12"/>
  <c r="P28" i="12"/>
  <c r="P13" i="12"/>
  <c r="P9" i="12"/>
  <c r="P19" i="12"/>
  <c r="P23" i="12"/>
  <c r="P22" i="12"/>
  <c r="P21" i="12"/>
  <c r="P24" i="12"/>
  <c r="P20" i="12"/>
  <c r="P12" i="12"/>
  <c r="P27" i="12"/>
  <c r="P11" i="12"/>
  <c r="P25" i="12"/>
  <c r="P16" i="12"/>
  <c r="P29" i="12"/>
  <c r="P15" i="12"/>
  <c r="P10" i="12"/>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E14" i="12"/>
  <c r="E11" i="12"/>
  <c r="F14" i="12"/>
  <c r="F11" i="12"/>
  <c r="F8" i="12"/>
  <c r="M8" i="10"/>
  <c r="M9" i="10"/>
  <c r="M10" i="10"/>
  <c r="M11" i="10"/>
  <c r="M12" i="10"/>
  <c r="M13" i="10"/>
  <c r="M14" i="10"/>
  <c r="M15" i="10"/>
  <c r="M16" i="10"/>
  <c r="L8" i="10"/>
  <c r="L9" i="10"/>
  <c r="L10" i="10"/>
  <c r="L11" i="10"/>
  <c r="L12" i="10"/>
  <c r="L13" i="10"/>
  <c r="L14" i="10"/>
  <c r="L15" i="10"/>
  <c r="L16" i="10"/>
  <c r="L7" i="10"/>
  <c r="K8" i="10"/>
  <c r="K9" i="10"/>
  <c r="K10" i="10"/>
  <c r="K11" i="10"/>
  <c r="K12" i="10"/>
  <c r="K13" i="10"/>
  <c r="K14" i="10"/>
  <c r="K15" i="10"/>
  <c r="K16" i="10"/>
  <c r="K7" i="10"/>
  <c r="J8" i="10"/>
  <c r="J9" i="10"/>
  <c r="J10" i="10"/>
  <c r="J11" i="10"/>
  <c r="J12" i="10"/>
  <c r="J13" i="10"/>
  <c r="J14" i="10"/>
  <c r="J15" i="10"/>
  <c r="J16" i="10"/>
  <c r="J7" i="10"/>
  <c r="I8" i="10"/>
  <c r="I9" i="10"/>
  <c r="I10" i="10"/>
  <c r="I11" i="10"/>
  <c r="I12" i="10"/>
  <c r="I13" i="10"/>
  <c r="I14" i="10"/>
  <c r="I15" i="10"/>
  <c r="I16" i="10"/>
  <c r="I7" i="10"/>
  <c r="M7" i="10"/>
  <c r="H8" i="10"/>
  <c r="H9" i="10"/>
  <c r="H10" i="10"/>
  <c r="H11" i="10"/>
  <c r="H12" i="10"/>
  <c r="H13" i="10"/>
  <c r="H14" i="10"/>
  <c r="H15" i="10"/>
  <c r="H16" i="10"/>
  <c r="H7" i="10"/>
  <c r="H8" i="1"/>
  <c r="H10" i="1"/>
  <c r="H12" i="1"/>
  <c r="H14" i="1"/>
  <c r="H16" i="1"/>
  <c r="H18" i="1"/>
  <c r="H20" i="1"/>
  <c r="H22" i="1"/>
  <c r="H24" i="1"/>
  <c r="H26" i="1"/>
  <c r="H28" i="1"/>
  <c r="H30" i="1"/>
  <c r="H32" i="1"/>
  <c r="H34" i="1"/>
  <c r="H36" i="1"/>
  <c r="H38" i="1"/>
  <c r="H40" i="1"/>
  <c r="H42" i="1"/>
  <c r="H44" i="1"/>
  <c r="H46" i="1"/>
  <c r="H48" i="1"/>
  <c r="H50" i="1"/>
  <c r="H52" i="1"/>
  <c r="H54" i="1"/>
  <c r="H56" i="1"/>
  <c r="H58" i="1"/>
  <c r="H60" i="1"/>
  <c r="H62" i="1"/>
  <c r="H64" i="1"/>
  <c r="H66" i="1"/>
  <c r="H68" i="1"/>
  <c r="H70" i="1"/>
  <c r="H72" i="1"/>
  <c r="H74" i="1"/>
  <c r="H76" i="1"/>
  <c r="H78" i="1"/>
  <c r="H80" i="1"/>
  <c r="H82" i="1"/>
  <c r="H84" i="1"/>
  <c r="H86" i="1"/>
  <c r="H88" i="1"/>
  <c r="H90" i="1"/>
  <c r="H92" i="1"/>
  <c r="H94" i="1"/>
  <c r="H96" i="1"/>
  <c r="H98" i="1"/>
  <c r="H100" i="1"/>
  <c r="H102" i="1"/>
  <c r="H104" i="1"/>
  <c r="H106" i="1"/>
  <c r="H108" i="1"/>
  <c r="H110" i="1"/>
  <c r="H112" i="1"/>
  <c r="H114" i="1"/>
  <c r="H116" i="1"/>
  <c r="H118" i="1"/>
  <c r="H120" i="1"/>
  <c r="H122" i="1"/>
  <c r="H124" i="1"/>
  <c r="H126" i="1"/>
  <c r="H128" i="1"/>
  <c r="H130" i="1"/>
  <c r="H132" i="1"/>
  <c r="H134" i="1"/>
  <c r="H136" i="1"/>
  <c r="H138" i="1"/>
  <c r="H140" i="1"/>
  <c r="H142" i="1"/>
  <c r="H144" i="1"/>
  <c r="H146" i="1"/>
  <c r="H148" i="1"/>
  <c r="H150" i="1"/>
  <c r="H152" i="1"/>
  <c r="H154" i="1"/>
  <c r="H156" i="1"/>
  <c r="H158" i="1"/>
  <c r="H160" i="1"/>
  <c r="H162" i="1"/>
  <c r="H164" i="1"/>
  <c r="H166" i="1"/>
  <c r="H168" i="1"/>
  <c r="H170" i="1"/>
  <c r="H172" i="1"/>
  <c r="H174" i="1"/>
  <c r="H176" i="1"/>
  <c r="H178" i="1"/>
  <c r="H180" i="1"/>
  <c r="H182" i="1"/>
  <c r="H184" i="1"/>
  <c r="H186" i="1"/>
  <c r="H188" i="1"/>
  <c r="H190" i="1"/>
  <c r="H192" i="1"/>
  <c r="H194" i="1"/>
  <c r="H196" i="1"/>
  <c r="H198" i="1"/>
  <c r="H200" i="1"/>
  <c r="H202" i="1"/>
  <c r="H204" i="1"/>
  <c r="H206" i="1"/>
  <c r="H208" i="1"/>
  <c r="H210" i="1"/>
  <c r="H212" i="1"/>
  <c r="H214" i="1"/>
  <c r="H216" i="1"/>
  <c r="H218" i="1"/>
  <c r="H220" i="1"/>
  <c r="H222" i="1"/>
  <c r="H224" i="1"/>
  <c r="H226" i="1"/>
  <c r="H228" i="1"/>
  <c r="H230" i="1"/>
  <c r="H232" i="1"/>
  <c r="H234" i="1"/>
  <c r="H236" i="1"/>
  <c r="H238" i="1"/>
  <c r="H240" i="1"/>
  <c r="H242" i="1"/>
  <c r="H244" i="1"/>
  <c r="H246" i="1"/>
  <c r="H248" i="1"/>
  <c r="H250" i="1"/>
  <c r="H252" i="1"/>
  <c r="H254" i="1"/>
  <c r="H256" i="1"/>
  <c r="H258" i="1"/>
  <c r="H260" i="1"/>
  <c r="H9" i="1"/>
  <c r="H13" i="1"/>
  <c r="H17" i="1"/>
  <c r="H21" i="1"/>
  <c r="H25" i="1"/>
  <c r="H29" i="1"/>
  <c r="H33" i="1"/>
  <c r="H37" i="1"/>
  <c r="H41" i="1"/>
  <c r="H45" i="1"/>
  <c r="H49" i="1"/>
  <c r="H53" i="1"/>
  <c r="H57" i="1"/>
  <c r="H61" i="1"/>
  <c r="H65" i="1"/>
  <c r="H69" i="1"/>
  <c r="H73" i="1"/>
  <c r="H77" i="1"/>
  <c r="H81" i="1"/>
  <c r="H85" i="1"/>
  <c r="H89" i="1"/>
  <c r="H93" i="1"/>
  <c r="H97" i="1"/>
  <c r="H101" i="1"/>
  <c r="H105" i="1"/>
  <c r="H109" i="1"/>
  <c r="H113" i="1"/>
  <c r="H117" i="1"/>
  <c r="H121" i="1"/>
  <c r="H125" i="1"/>
  <c r="H129" i="1"/>
  <c r="H133" i="1"/>
  <c r="H137" i="1"/>
  <c r="H141" i="1"/>
  <c r="H145" i="1"/>
  <c r="H149" i="1"/>
  <c r="H153" i="1"/>
  <c r="H157" i="1"/>
  <c r="H161" i="1"/>
  <c r="H165" i="1"/>
  <c r="H169" i="1"/>
  <c r="H173" i="1"/>
  <c r="H177" i="1"/>
  <c r="H181" i="1"/>
  <c r="H185" i="1"/>
  <c r="H189" i="1"/>
  <c r="H193" i="1"/>
  <c r="H197" i="1"/>
  <c r="H201" i="1"/>
  <c r="H205" i="1"/>
  <c r="H209" i="1"/>
  <c r="H213" i="1"/>
  <c r="H217" i="1"/>
  <c r="H221" i="1"/>
  <c r="H225" i="1"/>
  <c r="H229" i="1"/>
  <c r="H233" i="1"/>
  <c r="H237" i="1"/>
  <c r="H241" i="1"/>
  <c r="H245" i="1"/>
  <c r="H249" i="1"/>
  <c r="H253" i="1"/>
  <c r="H257" i="1"/>
  <c r="H261" i="1"/>
  <c r="H263" i="1"/>
  <c r="H265" i="1"/>
  <c r="H267" i="1"/>
  <c r="H269" i="1"/>
  <c r="H271" i="1"/>
  <c r="H273" i="1"/>
  <c r="H275" i="1"/>
  <c r="H277" i="1"/>
  <c r="H279" i="1"/>
  <c r="H281" i="1"/>
  <c r="H283" i="1"/>
  <c r="H285" i="1"/>
  <c r="H287" i="1"/>
  <c r="H289" i="1"/>
  <c r="H291" i="1"/>
  <c r="H293" i="1"/>
  <c r="H295" i="1"/>
  <c r="H297" i="1"/>
  <c r="H299" i="1"/>
  <c r="H301" i="1"/>
  <c r="H303" i="1"/>
  <c r="H305" i="1"/>
  <c r="H307"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31" i="1"/>
  <c r="H135" i="1"/>
  <c r="H139" i="1"/>
  <c r="H143" i="1"/>
  <c r="H147" i="1"/>
  <c r="H151" i="1"/>
  <c r="H155" i="1"/>
  <c r="H159" i="1"/>
  <c r="H163" i="1"/>
  <c r="H167" i="1"/>
  <c r="H171" i="1"/>
  <c r="H175" i="1"/>
  <c r="H179" i="1"/>
  <c r="H183" i="1"/>
  <c r="H187" i="1"/>
  <c r="H191" i="1"/>
  <c r="H195" i="1"/>
  <c r="H199" i="1"/>
  <c r="H203" i="1"/>
  <c r="H207" i="1"/>
  <c r="H211" i="1"/>
  <c r="H215" i="1"/>
  <c r="H219" i="1"/>
  <c r="H223" i="1"/>
  <c r="H227" i="1"/>
  <c r="H231" i="1"/>
  <c r="H235" i="1"/>
  <c r="H239" i="1"/>
  <c r="H243" i="1"/>
  <c r="H247" i="1"/>
  <c r="H251" i="1"/>
  <c r="H255" i="1"/>
  <c r="H259" i="1"/>
  <c r="H262" i="1"/>
  <c r="H264" i="1"/>
  <c r="H266" i="1"/>
  <c r="H268" i="1"/>
  <c r="H270" i="1"/>
  <c r="H272" i="1"/>
  <c r="H274" i="1"/>
  <c r="H276" i="1"/>
  <c r="H278" i="1"/>
  <c r="H280" i="1"/>
  <c r="H282" i="1"/>
  <c r="H284" i="1"/>
  <c r="H286" i="1"/>
  <c r="H288" i="1"/>
  <c r="H290" i="1"/>
  <c r="H292" i="1"/>
  <c r="H294" i="1"/>
  <c r="H296" i="1"/>
  <c r="H298" i="1"/>
  <c r="H300" i="1"/>
  <c r="H302" i="1"/>
  <c r="H304" i="1"/>
  <c r="H306" i="1"/>
  <c r="I306" i="1" l="1"/>
  <c r="I304" i="1"/>
  <c r="I302" i="1"/>
  <c r="I300" i="1"/>
  <c r="I298" i="1"/>
  <c r="I296" i="1"/>
  <c r="I294" i="1"/>
  <c r="I292" i="1"/>
  <c r="I290" i="1"/>
  <c r="I288" i="1"/>
  <c r="I286" i="1"/>
  <c r="I284" i="1"/>
  <c r="I282" i="1"/>
  <c r="I280" i="1"/>
  <c r="I278" i="1"/>
  <c r="I276" i="1"/>
  <c r="I274" i="1"/>
  <c r="I272" i="1"/>
  <c r="I270" i="1"/>
  <c r="I268" i="1"/>
  <c r="I266" i="1"/>
  <c r="I264" i="1"/>
  <c r="I262"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I35" i="1"/>
  <c r="I31" i="1"/>
  <c r="I27" i="1"/>
  <c r="I23" i="1"/>
  <c r="I19" i="1"/>
  <c r="I15" i="1"/>
  <c r="I11" i="1"/>
  <c r="I307" i="1"/>
  <c r="I305" i="1"/>
  <c r="I303" i="1"/>
  <c r="I301" i="1"/>
  <c r="I299" i="1"/>
  <c r="I297" i="1"/>
  <c r="I295" i="1"/>
  <c r="I293" i="1"/>
  <c r="I291" i="1"/>
  <c r="I289" i="1"/>
  <c r="I287" i="1"/>
  <c r="I285" i="1"/>
  <c r="I283" i="1"/>
  <c r="I281" i="1"/>
  <c r="I279" i="1"/>
  <c r="I277" i="1"/>
  <c r="I275" i="1"/>
  <c r="I273" i="1"/>
  <c r="I271" i="1"/>
  <c r="I269" i="1"/>
  <c r="I267" i="1"/>
  <c r="I265" i="1"/>
  <c r="I263"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I29" i="1"/>
  <c r="I25" i="1"/>
  <c r="I21" i="1"/>
  <c r="I17" i="1"/>
  <c r="I13" i="1"/>
  <c r="I9" i="1"/>
  <c r="I260" i="1"/>
  <c r="I258" i="1"/>
  <c r="I256" i="1"/>
  <c r="I254" i="1"/>
  <c r="I252" i="1"/>
  <c r="I250" i="1"/>
  <c r="I248" i="1"/>
  <c r="I246" i="1"/>
  <c r="I244" i="1"/>
  <c r="I242" i="1"/>
  <c r="I240" i="1"/>
  <c r="I238" i="1"/>
  <c r="I236" i="1"/>
  <c r="I234" i="1"/>
  <c r="I232" i="1"/>
  <c r="I230" i="1"/>
  <c r="I228" i="1"/>
  <c r="I226" i="1"/>
  <c r="I224" i="1"/>
  <c r="I222" i="1"/>
  <c r="I220" i="1"/>
  <c r="I218" i="1"/>
  <c r="I216" i="1"/>
  <c r="I214" i="1"/>
  <c r="I212" i="1"/>
  <c r="I210" i="1"/>
  <c r="I208" i="1"/>
  <c r="I206" i="1"/>
  <c r="I204" i="1"/>
  <c r="I202" i="1"/>
  <c r="I200" i="1"/>
  <c r="I198" i="1"/>
  <c r="I196" i="1"/>
  <c r="I194" i="1"/>
  <c r="I192" i="1"/>
  <c r="I190" i="1"/>
  <c r="I188" i="1"/>
  <c r="I186" i="1"/>
  <c r="I184" i="1"/>
  <c r="I182" i="1"/>
  <c r="I180" i="1"/>
  <c r="I178" i="1"/>
  <c r="I176" i="1"/>
  <c r="I174" i="1"/>
  <c r="I172" i="1"/>
  <c r="I170" i="1"/>
  <c r="I168" i="1"/>
  <c r="I166" i="1"/>
  <c r="I164" i="1"/>
  <c r="I162" i="1"/>
  <c r="I160" i="1"/>
  <c r="I158" i="1"/>
  <c r="I156" i="1"/>
  <c r="I154" i="1"/>
  <c r="I152" i="1"/>
  <c r="I150" i="1"/>
  <c r="I148" i="1"/>
  <c r="I146" i="1"/>
  <c r="I144" i="1"/>
  <c r="I142" i="1"/>
  <c r="I140" i="1"/>
  <c r="I138" i="1"/>
  <c r="I136" i="1"/>
  <c r="I134" i="1"/>
  <c r="I132" i="1"/>
  <c r="I130" i="1"/>
  <c r="I128" i="1"/>
  <c r="I126" i="1"/>
  <c r="I124" i="1"/>
  <c r="I122" i="1"/>
  <c r="I120" i="1"/>
  <c r="I118" i="1"/>
  <c r="I116" i="1"/>
  <c r="I114" i="1"/>
  <c r="I112" i="1"/>
  <c r="I110" i="1"/>
  <c r="I108" i="1"/>
  <c r="I106" i="1"/>
  <c r="I104" i="1"/>
  <c r="I102" i="1"/>
  <c r="I100" i="1"/>
  <c r="I98" i="1"/>
  <c r="I96" i="1"/>
  <c r="I94" i="1"/>
  <c r="I92" i="1"/>
  <c r="I90" i="1"/>
  <c r="I88" i="1"/>
  <c r="I86" i="1"/>
  <c r="I84" i="1"/>
  <c r="I82" i="1"/>
  <c r="I80" i="1"/>
  <c r="I78" i="1"/>
  <c r="I76" i="1"/>
  <c r="I74" i="1"/>
  <c r="I72" i="1"/>
  <c r="I70" i="1"/>
  <c r="I68" i="1"/>
  <c r="I66" i="1"/>
  <c r="I64" i="1"/>
  <c r="I62" i="1"/>
  <c r="I60" i="1"/>
  <c r="I58" i="1"/>
  <c r="I56" i="1"/>
  <c r="I54" i="1"/>
  <c r="I52" i="1"/>
  <c r="I50" i="1"/>
  <c r="I48" i="1"/>
  <c r="I46" i="1"/>
  <c r="I44" i="1"/>
  <c r="I42" i="1"/>
  <c r="I40" i="1"/>
  <c r="I38" i="1"/>
  <c r="I36" i="1"/>
  <c r="I34" i="1"/>
  <c r="I32" i="1"/>
  <c r="I30" i="1"/>
  <c r="I28" i="1"/>
  <c r="I26" i="1"/>
  <c r="I24" i="1"/>
  <c r="I22" i="1"/>
  <c r="I20" i="1"/>
  <c r="I18" i="1"/>
  <c r="I16" i="1"/>
  <c r="I14" i="1"/>
  <c r="I12" i="1"/>
  <c r="I10" i="1"/>
  <c r="I8" i="1"/>
  <c r="E14" i="3"/>
  <c r="F12" i="12" l="1"/>
  <c r="F13" i="12" s="1"/>
  <c r="E12" i="12"/>
  <c r="E13" i="12" s="1"/>
  <c r="D6" i="5" l="1"/>
  <c r="D5" i="5"/>
  <c r="E6" i="5" l="1"/>
  <c r="E5" i="5"/>
  <c r="D7" i="5"/>
  <c r="E7" i="5" s="1"/>
  <c r="D8" i="5"/>
  <c r="E8" i="5" s="1"/>
  <c r="D9" i="5"/>
  <c r="E9" i="5" s="1"/>
  <c r="D10" i="5"/>
  <c r="E10" i="5" s="1"/>
  <c r="F8" i="5"/>
  <c r="F6" i="5"/>
  <c r="F9" i="5"/>
  <c r="F10" i="5"/>
  <c r="F5" i="5"/>
  <c r="F7" i="5"/>
  <c r="E12" i="3"/>
  <c r="D12" i="3"/>
  <c r="E11" i="3"/>
  <c r="D11" i="3"/>
  <c r="E8" i="3"/>
  <c r="D8" i="3"/>
  <c r="E7" i="3"/>
  <c r="D7" i="3"/>
  <c r="E6" i="3"/>
  <c r="D6" i="3"/>
  <c r="E5" i="3"/>
  <c r="D5" i="3"/>
  <c r="E16" i="3"/>
  <c r="E15" i="3"/>
  <c r="E9" i="3" l="1"/>
  <c r="D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76C80D-26ED-4F78-B7BA-326DB7AF6CE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DF955E-0F11-4CDE-B715-5E42F32B56D4}" name="WorksheetConnection_Awesome Chocolate - Excel Project Dataset.xlsx!data" type="102" refreshedVersion="6" minRefreshableVersion="5">
    <extLst>
      <ext xmlns:x15="http://schemas.microsoft.com/office/spreadsheetml/2010/11/main" uri="{DE250136-89BD-433C-8126-D09CA5730AF9}">
        <x15:connection id="data" autoDelete="1">
          <x15:rangePr sourceName="_xlcn.WorksheetConnection_AwesomeChocolateExcelProjectDataset.xlsxdata1"/>
        </x15:connection>
      </ext>
    </extLst>
  </connection>
</connections>
</file>

<file path=xl/sharedStrings.xml><?xml version="1.0" encoding="utf-8"?>
<sst xmlns="http://schemas.openxmlformats.org/spreadsheetml/2006/main" count="2962" uniqueCount="103">
  <si>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</si>
  <si>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</si>
  <si>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</si>
  <si>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</si>
  <si>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</si>
  <si>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</si>
  <si>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</si>
  <si>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</si>
  <si>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</si>
  <si>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</si>
  <si>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</si>
  <si>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</si>
  <si>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</si>
  <si>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</si>
  <si>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</si>
  <si>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</si>
  <si>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</si>
  <si>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</si>
  <si>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</si>
  <si>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</si>
  <si>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</si>
  <si>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</si>
  <si>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</si>
  <si>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</si>
  <si>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</si>
  <si>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</si>
  <si>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</si>
  <si>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</si>
  <si>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</si>
  <si>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</si>
  <si>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</si>
  <si>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</si>
  <si>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</si>
  <si>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</si>
  <si>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</si>
  <si>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</si>
  <si>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</si>
  <si>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</si>
  <si>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</si>
  <si>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</si>
  <si>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</si>
  <si>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</si>
  <si>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</si>
  <si>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</si>
  <si>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</si>
  <si>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</si>
  <si>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</si>
  <si>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</si>
  <si>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</si>
  <si>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</si>
  <si>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</si>
  <si>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</si>
  <si>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</si>
  <si>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</si>
  <si>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</si>
  <si>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Data Analysis Projects</t>
  </si>
  <si>
    <t>Quick Statistics</t>
  </si>
  <si>
    <t>Average</t>
  </si>
  <si>
    <t>Median</t>
  </si>
  <si>
    <t>INSIGHTS:</t>
  </si>
  <si>
    <t>Min</t>
  </si>
  <si>
    <t>Max</t>
  </si>
  <si>
    <t>Range</t>
  </si>
  <si>
    <t>First Quarter</t>
  </si>
  <si>
    <t>Third Quarter</t>
  </si>
  <si>
    <t>Products</t>
  </si>
  <si>
    <t>Locations</t>
  </si>
  <si>
    <t>Distinct count of</t>
  </si>
  <si>
    <r>
      <t xml:space="preserve">The </t>
    </r>
    <r>
      <rPr>
        <b/>
        <sz val="11"/>
        <color theme="1"/>
        <rFont val="Open Sans"/>
        <family val="2"/>
      </rPr>
      <t>average</t>
    </r>
    <r>
      <rPr>
        <sz val="11"/>
        <color theme="1"/>
        <rFont val="Open Sans"/>
        <family val="2"/>
      </rPr>
      <t xml:space="preserve"> amount slightly higher than </t>
    </r>
    <r>
      <rPr>
        <b/>
        <sz val="11"/>
        <color theme="1"/>
        <rFont val="Open Sans"/>
        <family val="2"/>
      </rPr>
      <t>median</t>
    </r>
    <r>
      <rPr>
        <sz val="11"/>
        <color theme="1"/>
        <rFont val="Open Sans"/>
        <family val="2"/>
      </rPr>
      <t xml:space="preserve"> amount. It means that there is probably more higher amounts in the data than lower amounts.</t>
    </r>
  </si>
  <si>
    <t>Row Labels</t>
  </si>
  <si>
    <t>Grand Total</t>
  </si>
  <si>
    <t>Sum of Amount</t>
  </si>
  <si>
    <t>Sum of Units</t>
  </si>
  <si>
    <t>Sales by Country (with Formulas)</t>
  </si>
  <si>
    <t>Country</t>
  </si>
  <si>
    <t>Sales by Country (with Pivot Table)</t>
  </si>
  <si>
    <t xml:space="preserve">Bar     </t>
  </si>
  <si>
    <t>Top 5 Products by $ per Unit</t>
  </si>
  <si>
    <t>Sales per Unit</t>
  </si>
  <si>
    <t>We found an interesting data based on the charts above. There are few products gaining high amount but selling only less than 50 units, whereas there are also products that have to be sold more than 100 units to gain high amount.</t>
  </si>
  <si>
    <t>The chart above shows that most sales are all happening in the bucket of about $1,800 to $7,000, and the average highest amount of each country is about $10,000. However, we also found that a few outliers on the data. A few products on some countries sold more than $12,000.</t>
  </si>
  <si>
    <t>Best Sales Person by Country</t>
  </si>
  <si>
    <t>Countries</t>
  </si>
  <si>
    <t>Profits by Product (using product table)</t>
  </si>
  <si>
    <t>Using Pivout</t>
  </si>
  <si>
    <t>Using Formula</t>
  </si>
  <si>
    <t>Cost Per Unit</t>
  </si>
  <si>
    <t>Cost</t>
  </si>
  <si>
    <t>Total Profit</t>
  </si>
  <si>
    <t>Dynamic Country-level Sales Report</t>
  </si>
  <si>
    <t>Quick Summary</t>
  </si>
  <si>
    <t>Number of transactions</t>
  </si>
  <si>
    <t>Total</t>
  </si>
  <si>
    <t>Sales</t>
  </si>
  <si>
    <t>Profit</t>
  </si>
  <si>
    <t>Quantity</t>
  </si>
  <si>
    <t>Persons</t>
  </si>
  <si>
    <t>By Sales Person</t>
  </si>
  <si>
    <t>Pick a Country</t>
  </si>
  <si>
    <t>Achieved</t>
  </si>
  <si>
    <t>Top 3 Products</t>
  </si>
  <si>
    <t>Which Products to Discontinue?</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</si>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</sst>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0;[Red]#,##0"/>
    <numFmt numFmtId="165" formatCode="&quot;$&quot;#,##0;[Red]&quot;$&quot;#,##0"/>
    <numFmt numFmtId="166" formatCode="\$#,##0.00;\(\$#,##0.00\);\$#,##0.00"/>
    <numFmt numFmtId="167" formatCode="&quot;$&quot;#,##0.00;[Red]&quot;$&quot;#,##0.00"/>
    <numFmt numFmtId="168" formatCode="\$#,##0;\(\$#,##0\);\$#,##0"/>
    <numFmt numFmtId="169" formatCode="0;[Red]0"/>
    <numFmt numFmtId="170" formatCode="0.00%;\-0.00%;0.00%"/>
  </numFmts>
  <fonts count="16" x14ac:knownFonts="1">
    <font>
      <sz val="11"/>
      <color theme="1"/>
      <name val="Calibri"/>
      <family val="2"/>
      <scheme val="minor"/>
    </font>
    <font>
      <sz val="11"/>
      <color theme="1"/>
      <name val="Calibri"/>
      <family val="2"/>
      <scheme val="minor"/>
    </font>
    <font>
      <sz val="11"/>
      <color theme="1"/>
      <name val="Open Sans"/>
      <family val="2"/>
    </font>
    <font>
      <b/>
      <sz val="11"/>
      <color theme="1"/>
      <name val="Open Sans"/>
      <family val="2"/>
    </font>
    <font>
      <b/>
      <sz val="25"/>
      <color theme="1"/>
      <name val="Open Sans"/>
      <family val="2"/>
    </font>
    <font>
      <b/>
      <sz val="35"/>
      <color theme="1"/>
      <name val="Open Sans"/>
      <family val="2"/>
    </font>
    <font>
      <b/>
      <sz val="30"/>
      <color theme="1"/>
      <name val="Segoe UI Black"/>
      <family val="2"/>
    </font>
    <font>
      <sz val="10"/>
      <color theme="1"/>
      <name val="Open Sans"/>
      <family val="2"/>
    </font>
    <font>
      <sz val="26"/>
      <color theme="1"/>
      <name val="Segoe UI Light"/>
      <family val="2"/>
    </font>
    <font>
      <sz val="11"/>
      <color theme="2" tint="-0.499984740745262"/>
      <name val="Open Sans"/>
      <family val="2"/>
    </font>
    <font>
      <sz val="10"/>
      <color theme="2" tint="-0.499984740745262"/>
      <name val="Open Sans"/>
      <family val="2"/>
    </font>
    <font>
      <sz val="10"/>
      <color theme="8" tint="-0.499984740745262"/>
      <name val="Open Sans"/>
      <family val="2"/>
    </font>
    <font>
      <b/>
      <sz val="10"/>
      <color theme="1"/>
      <name val="Open Sans"/>
      <family val="2"/>
    </font>
    <font>
      <b/>
      <sz val="12"/>
      <color theme="1"/>
      <name val="Open Sans"/>
      <family val="2"/>
    </font>
    <font>
      <b/>
      <sz val="11"/>
      <name val="Open Sans"/>
      <family val="2"/>
    </font>
    <font>
      <b/>
      <i/>
      <sz val="11"/>
      <name val="Open Sans"/>
      <family val="2"/>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bgColor indexed="64"/>
      </patternFill>
    </fill>
    <fill>
      <patternFill patternType="solid">
        <fgColor theme="7" tint="0.39997558519241921"/>
        <bgColor indexed="64"/>
      </patternFill>
    </fill>
  </fills>
  <borders count="6">
    <border>
      <left/>
      <right/>
      <top/>
      <bottom/>
      <diagonal/>
    </border>
    <border>
      <left/>
      <right/>
      <top style="dotted">
        <color theme="0" tint="-0.24994659260841701"/>
      </top>
      <bottom style="dotted">
        <color theme="0" tint="-0.24994659260841701"/>
      </bottom>
      <diagonal/>
    </border>
    <border>
      <left/>
      <right/>
      <top style="thin">
        <color theme="2" tint="-0.24994659260841701"/>
      </top>
      <bottom style="thin">
        <color theme="2" tint="-0.24994659260841701"/>
      </bottom>
      <diagonal/>
    </border>
    <border>
      <left/>
      <right/>
      <top style="thin">
        <color theme="4" tint="0.59996337778862885"/>
      </top>
      <bottom style="thin">
        <color theme="4" tint="0.59996337778862885"/>
      </bottom>
      <diagonal/>
    </border>
    <border>
      <left/>
      <right/>
      <top style="thin">
        <color theme="0" tint="-0.499984740745262"/>
      </top>
      <bottom style="thin">
        <color theme="0" tint="-0.499984740745262"/>
      </bottom>
      <diagonal/>
    </border>
    <border>
      <left/>
      <right/>
      <top/>
      <bottom style="medium">
        <color theme="0" tint="-0.499984740745262"/>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2" fillId="2" borderId="0" xfId="0" applyFont="1" applyFill="1"/>
    <xf numFmtId="0" fontId="2" fillId="0" borderId="0" xfId="0" applyFont="1"/>
    <xf numFmtId="0" fontId="3" fillId="0" borderId="0" xfId="0" applyFont="1"/>
    <xf numFmtId="6" fontId="2" fillId="0" borderId="0" xfId="0" applyNumberFormat="1" applyFont="1"/>
    <xf numFmtId="3" fontId="2" fillId="0" borderId="0" xfId="0" applyNumberFormat="1" applyFont="1"/>
    <xf numFmtId="8" fontId="2" fillId="0" borderId="0" xfId="0" applyNumberFormat="1" applyFont="1"/>
    <xf numFmtId="0" fontId="2" fillId="4" borderId="0" xfId="0" applyFont="1" applyFill="1"/>
    <xf numFmtId="0" fontId="3"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3" borderId="0" xfId="0" applyFont="1" applyFill="1" applyAlignment="1">
      <alignment vertical="center"/>
    </xf>
    <xf numFmtId="0" fontId="2" fillId="3" borderId="0" xfId="0" applyFont="1" applyFill="1" applyAlignment="1">
      <alignment vertical="center"/>
    </xf>
    <xf numFmtId="0" fontId="6" fillId="4" borderId="0" xfId="0" applyFont="1" applyFill="1" applyAlignment="1">
      <alignment horizontal="center" vertical="center"/>
    </xf>
    <xf numFmtId="0" fontId="3" fillId="5" borderId="0" xfId="0" applyFont="1" applyFill="1" applyAlignment="1">
      <alignment horizontal="right" vertical="center"/>
    </xf>
    <xf numFmtId="0" fontId="7" fillId="0" borderId="2" xfId="0" applyFont="1" applyBorder="1"/>
    <xf numFmtId="0" fontId="2" fillId="0" borderId="2" xfId="0" applyFont="1" applyBorder="1"/>
    <xf numFmtId="6" fontId="2" fillId="0" borderId="2" xfId="0" applyNumberFormat="1" applyFont="1" applyBorder="1"/>
    <xf numFmtId="0" fontId="7" fillId="0" borderId="2" xfId="0" applyFont="1" applyBorder="1" applyAlignment="1">
      <alignment vertical="center"/>
    </xf>
    <xf numFmtId="0" fontId="2" fillId="0" borderId="2" xfId="0" applyFont="1" applyBorder="1" applyAlignment="1">
      <alignment horizontal="right" vertical="center"/>
    </xf>
    <xf numFmtId="0" fontId="7" fillId="0" borderId="2" xfId="0" applyFont="1" applyBorder="1" applyAlignment="1">
      <alignment vertical="center" wrapText="1"/>
    </xf>
    <xf numFmtId="0" fontId="3" fillId="0" borderId="0" xfId="0" applyFont="1" applyAlignment="1">
      <alignment horizontal="left" vertical="center"/>
    </xf>
    <xf numFmtId="165" fontId="2" fillId="0" borderId="2" xfId="1" applyNumberFormat="1" applyFont="1" applyBorder="1"/>
    <xf numFmtId="0" fontId="2" fillId="0" borderId="0" xfId="0" applyFont="1" applyAlignment="1">
      <alignment horizontal="right"/>
    </xf>
    <xf numFmtId="165" fontId="2" fillId="0" borderId="2" xfId="0" applyNumberFormat="1" applyFont="1" applyBorder="1"/>
    <xf numFmtId="0" fontId="3" fillId="6" borderId="2" xfId="0" applyFont="1" applyFill="1" applyBorder="1"/>
    <xf numFmtId="0" fontId="3" fillId="6" borderId="2" xfId="0" applyFont="1" applyFill="1" applyBorder="1" applyAlignment="1">
      <alignment horizontal="right"/>
    </xf>
    <xf numFmtId="6" fontId="3" fillId="6" borderId="2" xfId="0" applyNumberFormat="1" applyFont="1" applyFill="1" applyBorder="1" applyAlignment="1">
      <alignment horizontal="right"/>
    </xf>
    <xf numFmtId="1" fontId="9" fillId="0" borderId="2" xfId="0" applyNumberFormat="1" applyFont="1" applyBorder="1"/>
    <xf numFmtId="0" fontId="2" fillId="0" borderId="0" xfId="0" pivotButton="1" applyFont="1"/>
    <xf numFmtId="0" fontId="2" fillId="0" borderId="0" xfId="0" applyFont="1" applyAlignment="1">
      <alignment horizontal="left"/>
    </xf>
    <xf numFmtId="0" fontId="7" fillId="0" borderId="0" xfId="0" pivotButton="1" applyFont="1"/>
    <xf numFmtId="0" fontId="7" fillId="0" borderId="0" xfId="0" applyFont="1" applyAlignment="1">
      <alignment horizontal="right"/>
    </xf>
    <xf numFmtId="0" fontId="7" fillId="0" borderId="0" xfId="0" applyFont="1" applyAlignment="1">
      <alignment horizontal="left"/>
    </xf>
    <xf numFmtId="165" fontId="7" fillId="0" borderId="0" xfId="0" applyNumberFormat="1" applyFont="1"/>
    <xf numFmtId="0" fontId="7" fillId="0" borderId="0" xfId="0" applyNumberFormat="1" applyFont="1"/>
    <xf numFmtId="164" fontId="10" fillId="0" borderId="0" xfId="0" applyNumberFormat="1" applyFont="1"/>
    <xf numFmtId="0" fontId="11" fillId="0" borderId="0" xfId="0" applyFont="1"/>
    <xf numFmtId="166" fontId="2" fillId="0" borderId="0" xfId="0" applyNumberFormat="1" applyFont="1"/>
    <xf numFmtId="166" fontId="7"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7" fillId="0" borderId="0" xfId="0" applyFont="1"/>
    <xf numFmtId="165" fontId="0" fillId="0" borderId="0" xfId="0" applyNumberFormat="1"/>
    <xf numFmtId="0" fontId="2" fillId="4" borderId="0" xfId="0" applyFont="1" applyFill="1" applyAlignment="1">
      <alignment vertical="center"/>
    </xf>
    <xf numFmtId="0" fontId="2" fillId="0" borderId="0" xfId="0" applyFont="1" applyAlignment="1">
      <alignment horizontal="right" vertical="center"/>
    </xf>
    <xf numFmtId="0" fontId="2" fillId="4" borderId="0" xfId="0" applyFont="1" applyFill="1" applyAlignment="1">
      <alignment horizontal="right" vertical="center"/>
    </xf>
    <xf numFmtId="0" fontId="0" fillId="0" borderId="0" xfId="0" applyAlignment="1">
      <alignment horizontal="right" vertical="center"/>
    </xf>
    <xf numFmtId="0" fontId="12" fillId="0" borderId="0" xfId="0" applyFont="1"/>
    <xf numFmtId="0" fontId="3" fillId="0" borderId="0" xfId="0" applyFont="1" applyBorder="1" applyAlignment="1">
      <alignment vertical="center"/>
    </xf>
    <xf numFmtId="0" fontId="3" fillId="7" borderId="0" xfId="0" applyFont="1" applyFill="1" applyBorder="1" applyAlignment="1">
      <alignment horizontal="right" vertical="center"/>
    </xf>
    <xf numFmtId="165" fontId="3" fillId="7" borderId="0" xfId="0" applyNumberFormat="1" applyFont="1" applyFill="1" applyBorder="1" applyAlignment="1">
      <alignment horizontal="right" vertical="center"/>
    </xf>
    <xf numFmtId="0" fontId="13" fillId="0" borderId="0" xfId="0" applyFont="1"/>
    <xf numFmtId="0" fontId="7" fillId="7" borderId="3" xfId="0" applyFont="1" applyFill="1" applyBorder="1"/>
    <xf numFmtId="165" fontId="2" fillId="0" borderId="3" xfId="0" applyNumberFormat="1" applyFont="1" applyBorder="1" applyAlignment="1">
      <alignment horizontal="right" vertical="center"/>
    </xf>
    <xf numFmtId="167" fontId="2" fillId="0" borderId="0" xfId="0" applyNumberFormat="1" applyFont="1"/>
    <xf numFmtId="0" fontId="0" fillId="0" borderId="0" xfId="0" applyAlignment="1">
      <alignment horizontal="right"/>
    </xf>
    <xf numFmtId="0" fontId="2" fillId="2" borderId="0" xfId="0" applyFont="1" applyFill="1" applyAlignment="1">
      <alignment vertical="center"/>
    </xf>
    <xf numFmtId="0" fontId="2" fillId="0" borderId="4" xfId="0" applyFont="1" applyBorder="1" applyAlignment="1">
      <alignment vertical="center"/>
    </xf>
    <xf numFmtId="0" fontId="2" fillId="0" borderId="4" xfId="0" applyFont="1" applyBorder="1" applyAlignment="1">
      <alignment horizontal="right" vertical="center"/>
    </xf>
    <xf numFmtId="165" fontId="2" fillId="0" borderId="4" xfId="0" applyNumberFormat="1" applyFont="1" applyBorder="1" applyAlignment="1">
      <alignment vertical="center"/>
    </xf>
    <xf numFmtId="164" fontId="2" fillId="0" borderId="4" xfId="0" applyNumberFormat="1" applyFont="1" applyBorder="1" applyAlignment="1">
      <alignment vertical="center"/>
    </xf>
    <xf numFmtId="0" fontId="15" fillId="8" borderId="0" xfId="0" applyFont="1" applyFill="1" applyAlignment="1">
      <alignment vertical="center"/>
    </xf>
    <xf numFmtId="0" fontId="14" fillId="8" borderId="5" xfId="0" applyFont="1" applyFill="1" applyBorder="1" applyAlignment="1">
      <alignment vertical="center"/>
    </xf>
    <xf numFmtId="0" fontId="2" fillId="8" borderId="5" xfId="0" applyFont="1" applyFill="1" applyBorder="1" applyAlignment="1">
      <alignment vertical="center"/>
    </xf>
    <xf numFmtId="0" fontId="3" fillId="8" borderId="5" xfId="0" applyFont="1" applyFill="1" applyBorder="1" applyAlignment="1">
      <alignment vertical="center"/>
    </xf>
    <xf numFmtId="0" fontId="3" fillId="9" borderId="0" xfId="0" applyFont="1" applyFill="1" applyAlignment="1">
      <alignment vertical="center"/>
    </xf>
    <xf numFmtId="0" fontId="3" fillId="9" borderId="0" xfId="0" applyFont="1" applyFill="1" applyAlignment="1">
      <alignment horizontal="right" vertical="center"/>
    </xf>
    <xf numFmtId="0" fontId="14" fillId="9" borderId="0" xfId="0" applyFont="1" applyFill="1" applyAlignment="1">
      <alignment vertical="center"/>
    </xf>
    <xf numFmtId="0" fontId="14" fillId="9" borderId="0" xfId="0" applyFont="1" applyFill="1" applyAlignment="1">
      <alignment horizontal="right" vertical="center"/>
    </xf>
    <xf numFmtId="0" fontId="14" fillId="9" borderId="0" xfId="0" applyFont="1" applyFill="1" applyAlignment="1">
      <alignment horizontal="center" vertical="center"/>
    </xf>
    <xf numFmtId="0" fontId="7" fillId="0" borderId="4" xfId="0" applyFont="1" applyBorder="1"/>
    <xf numFmtId="169" fontId="2" fillId="0" borderId="4" xfId="0" applyNumberFormat="1" applyFont="1" applyBorder="1" applyAlignment="1">
      <alignment vertical="center"/>
    </xf>
    <xf numFmtId="0" fontId="2" fillId="0" borderId="4" xfId="0" applyFont="1" applyBorder="1" applyAlignment="1">
      <alignment horizontal="center" vertical="center"/>
    </xf>
    <xf numFmtId="0" fontId="3" fillId="0" borderId="4" xfId="0" applyFont="1" applyBorder="1" applyAlignment="1">
      <alignment vertical="center"/>
    </xf>
    <xf numFmtId="0" fontId="13" fillId="0" borderId="0" xfId="0" applyFont="1" applyAlignment="1">
      <alignment vertical="center"/>
    </xf>
    <xf numFmtId="0" fontId="15" fillId="0" borderId="0" xfId="0" applyFont="1" applyFill="1" applyAlignment="1">
      <alignment vertical="center"/>
    </xf>
    <xf numFmtId="0" fontId="0" fillId="0" borderId="0" xfId="0" pivotButton="1" applyAlignment="1">
      <alignment vertical="center"/>
    </xf>
    <xf numFmtId="0" fontId="0" fillId="0" borderId="0" xfId="0" applyAlignment="1">
      <alignment horizontal="left" vertical="center"/>
    </xf>
    <xf numFmtId="0" fontId="0" fillId="0" borderId="0" xfId="0" applyNumberFormat="1" applyAlignment="1">
      <alignment vertical="center"/>
    </xf>
    <xf numFmtId="168" fontId="0" fillId="0" borderId="0" xfId="0" applyNumberFormat="1" applyAlignment="1">
      <alignment vertical="center"/>
    </xf>
    <xf numFmtId="170" fontId="0" fillId="0" borderId="0" xfId="0" applyNumberFormat="1" applyAlignment="1">
      <alignment vertical="center"/>
    </xf>
    <xf numFmtId="165" fontId="0" fillId="0" borderId="0" xfId="0" applyNumberFormat="1" applyAlignment="1">
      <alignment vertical="center"/>
    </xf>
    <xf numFmtId="0" fontId="5" fillId="4" borderId="0" xfId="0" applyFont="1" applyFill="1" applyAlignment="1">
      <alignment horizontal="left" vertical="center"/>
    </xf>
    <xf numFmtId="0" fontId="4" fillId="4" borderId="0" xfId="0" applyFont="1" applyFill="1" applyAlignment="1">
      <alignment horizontal="left" vertical="center"/>
    </xf>
    <xf numFmtId="0" fontId="2" fillId="0" borderId="0" xfId="0" applyFont="1" applyAlignment="1">
      <alignment horizontal="left" vertical="center" wrapText="1"/>
    </xf>
    <xf numFmtId="0" fontId="8" fillId="4" borderId="0" xfId="0" applyFont="1" applyFill="1" applyAlignment="1">
      <alignment horizontal="left" vertical="center"/>
    </xf>
    <xf numFmtId="0" fontId="7" fillId="0" borderId="2" xfId="0" applyFont="1" applyBorder="1" applyAlignment="1">
      <alignment horizontal="left" vertical="center" wrapText="1"/>
    </xf>
    <xf numFmtId="0" fontId="7" fillId="0" borderId="0" xfId="0" applyFont="1" applyAlignment="1">
      <alignment horizontal="left" vertical="center" wrapText="1"/>
    </xf>
  </cellXfs>
  <cellStyles count="2">
    <cellStyle name="Currency" xfId="1" builtinId="4"/>
    <cellStyle name="Normal" xfId="0" builtinId="0"/>
  </cellStyles>
  <dxfs count="78">
    <dxf>
      <numFmt numFmtId="165" formatCode="&quot;$&quot;#,##0;[Red]&quot;$&quot;#,##0"/>
    </dxf>
    <dxf>
      <alignment horizontal="right"/>
    </dxf>
    <dxf>
      <alignment vertical="center"/>
    </dxf>
    <dxf>
      <alignment vertical="center"/>
    </dxf>
    <dxf>
      <alignment vertical="center"/>
    </dxf>
    <dxf>
      <alignment vertical="center"/>
    </dxf>
    <dxf>
      <alignment vertical="center"/>
    </dxf>
    <dxf>
      <alignment vertical="center"/>
    </dxf>
    <dxf>
      <font>
        <color rgb="FF006100"/>
      </font>
      <fill>
        <patternFill>
          <bgColor rgb="FFC6EFCE"/>
        </patternFill>
      </fill>
    </dxf>
    <dxf>
      <alignment horizontal="right"/>
    </dxf>
    <dxf>
      <numFmt numFmtId="165" formatCode="&quot;$&quot;#,##0;[Red]&quot;$&quot;#,##0"/>
    </dxf>
    <dxf>
      <alignment horizontal="right"/>
    </dxf>
    <dxf>
      <numFmt numFmtId="165" formatCode="&quot;$&quot;#,##0;[Red]&quot;$&quot;#,##0"/>
    </dxf>
    <dxf>
      <font>
        <b/>
        <i val="0"/>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theme="1"/>
        <name val="Open Sans"/>
        <family val="2"/>
        <scheme val="none"/>
      </font>
      <numFmt numFmtId="3" formatCode="#,##0"/>
    </dxf>
    <dxf>
      <font>
        <b val="0"/>
        <i val="0"/>
        <strike val="0"/>
        <condense val="0"/>
        <extend val="0"/>
        <outline val="0"/>
        <shadow val="0"/>
        <u val="none"/>
        <vertAlign val="baseline"/>
        <sz val="11"/>
        <color theme="1"/>
        <name val="Open Sans"/>
        <family val="2"/>
        <scheme val="none"/>
      </font>
      <numFmt numFmtId="10" formatCode="&quot;$&quot;#,##0_);[Red]\(&quot;$&quot;#,##0\)"/>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1"/>
        <name val="Open Sans"/>
        <family val="2"/>
        <scheme val="none"/>
      </font>
      <alignment horizontal="left" vertical="center" textRotation="0" wrapText="0" indent="0" justifyLastLine="0" shrinkToFit="0" readingOrder="0"/>
    </dxf>
    <dxf>
      <font>
        <sz val="10"/>
      </font>
    </dxf>
    <dxf>
      <font>
        <sz val="10"/>
      </font>
    </dxf>
    <dxf>
      <font>
        <name val="Open Sans"/>
        <scheme val="none"/>
      </font>
    </dxf>
    <dxf>
      <font>
        <name val="Open Sans"/>
        <scheme val="none"/>
      </font>
    </dxf>
    <dxf>
      <font>
        <name val="Open Sans"/>
        <scheme val="none"/>
      </font>
    </dxf>
    <dxf>
      <font>
        <name val="Open Sans"/>
        <scheme val="none"/>
      </font>
    </dxf>
    <dxf>
      <font>
        <name val="Open Sans"/>
        <scheme val="none"/>
      </font>
    </dxf>
    <dxf>
      <font>
        <name val="Open Sans"/>
        <scheme val="none"/>
      </font>
    </dxf>
    <dxf>
      <alignment horizontal="right"/>
    </dxf>
    <dxf>
      <font>
        <color theme="8" tint="-0.499984740745262"/>
      </font>
    </dxf>
    <dxf>
      <font>
        <sz val="10"/>
      </font>
    </dxf>
    <dxf>
      <font>
        <sz val="10"/>
      </font>
    </dxf>
    <dxf>
      <font>
        <sz val="10"/>
      </font>
    </dxf>
    <dxf>
      <font>
        <sz val="10"/>
      </font>
    </dxf>
    <dxf>
      <font>
        <sz val="10"/>
      </font>
    </dxf>
    <dxf>
      <font>
        <name val="Open Sans"/>
        <scheme val="none"/>
      </font>
    </dxf>
    <dxf>
      <font>
        <name val="Open Sans"/>
        <scheme val="none"/>
      </font>
    </dxf>
    <dxf>
      <font>
        <name val="Open Sans"/>
        <scheme val="none"/>
      </font>
    </dxf>
    <dxf>
      <font>
        <name val="Open Sans"/>
        <scheme val="none"/>
      </font>
    </dxf>
    <dxf>
      <font>
        <name val="Open Sans"/>
        <scheme val="none"/>
      </font>
    </dxf>
    <dxf>
      <alignment horizontal="right"/>
    </dxf>
    <dxf>
      <alignment horizontal="right"/>
    </dxf>
    <dxf>
      <font>
        <color theme="2" tint="-0.499984740745262"/>
      </font>
    </dxf>
    <dxf>
      <numFmt numFmtId="164" formatCode="#,##0;[Red]#,##0"/>
    </dxf>
    <dxf>
      <numFmt numFmtId="165" formatCode="&quot;$&quot;#,##0;[Red]&quot;$&quot;#,##0"/>
    </dxf>
    <dxf>
      <font>
        <b val="0"/>
        <i val="0"/>
        <strike val="0"/>
        <condense val="0"/>
        <extend val="0"/>
        <outline val="0"/>
        <shadow val="0"/>
        <u val="none"/>
        <vertAlign val="baseline"/>
        <sz val="11"/>
        <color theme="1"/>
        <name val="Open Sans"/>
        <family val="2"/>
        <scheme val="none"/>
      </font>
      <numFmt numFmtId="3" formatCode="#,##0"/>
    </dxf>
    <dxf>
      <font>
        <b val="0"/>
        <i val="0"/>
        <strike val="0"/>
        <condense val="0"/>
        <extend val="0"/>
        <outline val="0"/>
        <shadow val="0"/>
        <u val="none"/>
        <vertAlign val="baseline"/>
        <sz val="11"/>
        <color theme="1"/>
        <name val="Open Sans"/>
        <family val="2"/>
        <scheme val="none"/>
      </font>
      <numFmt numFmtId="10" formatCode="&quot;$&quot;#,##0_);[Red]\(&quot;$&quot;#,##0\)"/>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1"/>
        <name val="Open Sans"/>
        <family val="2"/>
        <scheme val="none"/>
      </font>
      <alignment horizontal="left"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Open Sans"/>
        <family val="2"/>
        <scheme val="none"/>
      </font>
      <numFmt numFmtId="167" formatCode="&quot;$&quot;#,##0.00;[Red]&quot;$&quot;#,##0.00"/>
    </dxf>
    <dxf>
      <font>
        <b val="0"/>
        <i val="0"/>
        <strike val="0"/>
        <condense val="0"/>
        <extend val="0"/>
        <outline val="0"/>
        <shadow val="0"/>
        <u val="none"/>
        <vertAlign val="baseline"/>
        <sz val="11"/>
        <color theme="1"/>
        <name val="Open Sans"/>
        <family val="2"/>
        <scheme val="none"/>
      </font>
      <numFmt numFmtId="167" formatCode="&quot;$&quot;#,##0.00;[Red]&quot;$&quot;#,##0.00"/>
    </dxf>
    <dxf>
      <font>
        <b val="0"/>
        <i val="0"/>
        <strike val="0"/>
        <condense val="0"/>
        <extend val="0"/>
        <outline val="0"/>
        <shadow val="0"/>
        <u val="none"/>
        <vertAlign val="baseline"/>
        <sz val="11"/>
        <color theme="1"/>
        <name val="Open Sans"/>
        <family val="2"/>
        <scheme val="none"/>
      </font>
      <numFmt numFmtId="3" formatCode="#,##0"/>
    </dxf>
    <dxf>
      <font>
        <b val="0"/>
        <i val="0"/>
        <strike val="0"/>
        <condense val="0"/>
        <extend val="0"/>
        <outline val="0"/>
        <shadow val="0"/>
        <u val="none"/>
        <vertAlign val="baseline"/>
        <sz val="11"/>
        <color theme="1"/>
        <name val="Open Sans"/>
        <family val="2"/>
        <scheme val="none"/>
      </font>
      <numFmt numFmtId="10" formatCode="&quot;$&quot;#,##0_);[Red]\(&quot;$&quot;#,##0\)"/>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val="0"/>
        <i val="0"/>
        <strike val="0"/>
        <condense val="0"/>
        <extend val="0"/>
        <outline val="0"/>
        <shadow val="0"/>
        <u val="none"/>
        <vertAlign val="baseline"/>
        <sz val="11"/>
        <color theme="1"/>
        <name val="Open Sans"/>
        <family val="2"/>
        <scheme val="none"/>
      </font>
    </dxf>
    <dxf>
      <font>
        <b/>
        <i val="0"/>
        <strike val="0"/>
        <condense val="0"/>
        <extend val="0"/>
        <outline val="0"/>
        <shadow val="0"/>
        <u val="none"/>
        <vertAlign val="baseline"/>
        <sz val="11"/>
        <color theme="1"/>
        <name val="Open Sans"/>
        <family val="2"/>
        <scheme val="none"/>
      </font>
      <alignment horizontal="left" vertical="center" textRotation="0" wrapText="0" indent="0" justifyLastLine="0" shrinkToFit="0" readingOrder="0"/>
    </dxf>
    <dxf>
      <font>
        <strike val="0"/>
        <outline val="0"/>
        <shadow val="0"/>
        <u val="none"/>
        <vertAlign val="baseline"/>
        <color theme="1"/>
        <name val="Open Sans"/>
        <family val="2"/>
        <scheme val="none"/>
      </font>
      <numFmt numFmtId="12" formatCode="&quot;$&quot;#,##0.00_);[Red]\(&quot;$&quot;#,##0.00\)"/>
    </dxf>
    <dxf>
      <font>
        <strike val="0"/>
        <outline val="0"/>
        <shadow val="0"/>
        <u val="none"/>
        <vertAlign val="baseline"/>
        <color theme="1"/>
        <name val="Open Sans"/>
        <family val="2"/>
        <scheme val="none"/>
      </font>
    </dxf>
    <dxf>
      <font>
        <strike val="0"/>
        <outline val="0"/>
        <shadow val="0"/>
        <u val="none"/>
        <vertAlign val="baseline"/>
        <color theme="1"/>
        <name val="Open Sans"/>
        <family val="2"/>
        <scheme val="none"/>
      </font>
    </dxf>
    <dxf>
      <font>
        <strike val="0"/>
        <outline val="0"/>
        <shadow val="0"/>
        <u val="none"/>
        <vertAlign val="baseline"/>
        <color theme="1"/>
        <name val="Open Sans"/>
        <family val="2"/>
        <scheme val="none"/>
      </font>
      <alignmen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Anomalies in the Data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'6'!$Q$5:$Q$304</c:f>
              <c:numCache>
                <c:formatCode>"$"#,##0_);[Red]\("$"#,##0\)</c:formatCode>
                <c:ptCount val="300"/>
                <c:pt idx="0">
                  <c:v>16184</c:v>
                </c:pt>
                <c:pt idx="1">
                  <c:v>15610</c:v>
                </c:pt>
                <c:pt idx="2">
                  <c:v>14329</c:v>
                </c:pt>
                <c:pt idx="3">
                  <c:v>13391</c:v>
                </c:pt>
                <c:pt idx="4">
                  <c:v>12950</c:v>
                </c:pt>
                <c:pt idx="5">
                  <c:v>12348</c:v>
                </c:pt>
                <c:pt idx="6">
                  <c:v>11571</c:v>
                </c:pt>
                <c:pt idx="7">
                  <c:v>11522</c:v>
                </c:pt>
                <c:pt idx="8">
                  <c:v>11417</c:v>
                </c:pt>
                <c:pt idx="9">
                  <c:v>10311</c:v>
                </c:pt>
                <c:pt idx="10">
                  <c:v>10304</c:v>
                </c:pt>
                <c:pt idx="11">
                  <c:v>10129</c:v>
                </c:pt>
                <c:pt idx="12">
                  <c:v>10073</c:v>
                </c:pt>
                <c:pt idx="13">
                  <c:v>9926</c:v>
                </c:pt>
                <c:pt idx="14">
                  <c:v>9835</c:v>
                </c:pt>
                <c:pt idx="15">
                  <c:v>9772</c:v>
                </c:pt>
                <c:pt idx="16">
                  <c:v>9709</c:v>
                </c:pt>
                <c:pt idx="17">
                  <c:v>9660</c:v>
                </c:pt>
                <c:pt idx="18">
                  <c:v>9632</c:v>
                </c:pt>
                <c:pt idx="19">
                  <c:v>9506</c:v>
                </c:pt>
                <c:pt idx="20">
                  <c:v>9443</c:v>
                </c:pt>
                <c:pt idx="21">
                  <c:v>9198</c:v>
                </c:pt>
                <c:pt idx="22">
                  <c:v>9051</c:v>
                </c:pt>
                <c:pt idx="23">
                  <c:v>9002</c:v>
                </c:pt>
                <c:pt idx="24">
                  <c:v>8890</c:v>
                </c:pt>
                <c:pt idx="25">
                  <c:v>8869</c:v>
                </c:pt>
                <c:pt idx="26">
                  <c:v>8862</c:v>
                </c:pt>
                <c:pt idx="27">
                  <c:v>8841</c:v>
                </c:pt>
                <c:pt idx="28">
                  <c:v>8813</c:v>
                </c:pt>
                <c:pt idx="29">
                  <c:v>8463</c:v>
                </c:pt>
                <c:pt idx="30">
                  <c:v>8435</c:v>
                </c:pt>
                <c:pt idx="31">
                  <c:v>8211</c:v>
                </c:pt>
                <c:pt idx="32">
                  <c:v>8155</c:v>
                </c:pt>
                <c:pt idx="33">
                  <c:v>8008</c:v>
                </c:pt>
                <c:pt idx="34">
                  <c:v>7847</c:v>
                </c:pt>
                <c:pt idx="35">
                  <c:v>7833</c:v>
                </c:pt>
                <c:pt idx="36">
                  <c:v>7812</c:v>
                </c:pt>
                <c:pt idx="37">
                  <c:v>7777</c:v>
                </c:pt>
                <c:pt idx="38">
                  <c:v>7777</c:v>
                </c:pt>
                <c:pt idx="39">
                  <c:v>7693</c:v>
                </c:pt>
                <c:pt idx="40">
                  <c:v>7693</c:v>
                </c:pt>
                <c:pt idx="41">
                  <c:v>7651</c:v>
                </c:pt>
                <c:pt idx="42">
                  <c:v>7511</c:v>
                </c:pt>
                <c:pt idx="43">
                  <c:v>7483</c:v>
                </c:pt>
                <c:pt idx="44">
                  <c:v>7455</c:v>
                </c:pt>
                <c:pt idx="45">
                  <c:v>7322</c:v>
                </c:pt>
                <c:pt idx="46">
                  <c:v>7308</c:v>
                </c:pt>
                <c:pt idx="47">
                  <c:v>7280</c:v>
                </c:pt>
                <c:pt idx="48">
                  <c:v>7273</c:v>
                </c:pt>
                <c:pt idx="49">
                  <c:v>7259</c:v>
                </c:pt>
                <c:pt idx="50">
                  <c:v>7189</c:v>
                </c:pt>
                <c:pt idx="51">
                  <c:v>7021</c:v>
                </c:pt>
                <c:pt idx="52">
                  <c:v>6986</c:v>
                </c:pt>
                <c:pt idx="53">
                  <c:v>6909</c:v>
                </c:pt>
                <c:pt idx="54">
                  <c:v>6860</c:v>
                </c:pt>
                <c:pt idx="55">
                  <c:v>6853</c:v>
                </c:pt>
                <c:pt idx="56">
                  <c:v>6832</c:v>
                </c:pt>
                <c:pt idx="57">
                  <c:v>6818</c:v>
                </c:pt>
                <c:pt idx="58">
                  <c:v>6755</c:v>
                </c:pt>
                <c:pt idx="59">
                  <c:v>6748</c:v>
                </c:pt>
                <c:pt idx="60">
                  <c:v>6734</c:v>
                </c:pt>
                <c:pt idx="61">
                  <c:v>6706</c:v>
                </c:pt>
                <c:pt idx="62">
                  <c:v>6657</c:v>
                </c:pt>
                <c:pt idx="63">
                  <c:v>6657</c:v>
                </c:pt>
                <c:pt idx="64">
                  <c:v>6608</c:v>
                </c:pt>
                <c:pt idx="65">
                  <c:v>6580</c:v>
                </c:pt>
                <c:pt idx="66">
                  <c:v>6454</c:v>
                </c:pt>
                <c:pt idx="67">
                  <c:v>6433</c:v>
                </c:pt>
                <c:pt idx="68">
                  <c:v>6398</c:v>
                </c:pt>
                <c:pt idx="69">
                  <c:v>6391</c:v>
                </c:pt>
                <c:pt idx="70">
                  <c:v>6370</c:v>
                </c:pt>
                <c:pt idx="71">
                  <c:v>6314</c:v>
                </c:pt>
                <c:pt idx="72">
                  <c:v>6300</c:v>
                </c:pt>
                <c:pt idx="73">
                  <c:v>6279</c:v>
                </c:pt>
                <c:pt idx="74">
                  <c:v>6279</c:v>
                </c:pt>
                <c:pt idx="75">
                  <c:v>6146</c:v>
                </c:pt>
                <c:pt idx="76">
                  <c:v>6132</c:v>
                </c:pt>
                <c:pt idx="77">
                  <c:v>6125</c:v>
                </c:pt>
                <c:pt idx="78">
                  <c:v>6118</c:v>
                </c:pt>
                <c:pt idx="79">
                  <c:v>6118</c:v>
                </c:pt>
                <c:pt idx="80">
                  <c:v>6111</c:v>
                </c:pt>
                <c:pt idx="81">
                  <c:v>6048</c:v>
                </c:pt>
                <c:pt idx="82">
                  <c:v>6027</c:v>
                </c:pt>
                <c:pt idx="83">
                  <c:v>5915</c:v>
                </c:pt>
                <c:pt idx="84">
                  <c:v>5817</c:v>
                </c:pt>
                <c:pt idx="85">
                  <c:v>5775</c:v>
                </c:pt>
                <c:pt idx="86">
                  <c:v>5677</c:v>
                </c:pt>
                <c:pt idx="87">
                  <c:v>5670</c:v>
                </c:pt>
                <c:pt idx="88">
                  <c:v>5586</c:v>
                </c:pt>
                <c:pt idx="89">
                  <c:v>5551</c:v>
                </c:pt>
                <c:pt idx="90">
                  <c:v>5474</c:v>
                </c:pt>
                <c:pt idx="91">
                  <c:v>5439</c:v>
                </c:pt>
                <c:pt idx="92">
                  <c:v>5355</c:v>
                </c:pt>
                <c:pt idx="93">
                  <c:v>5306</c:v>
                </c:pt>
                <c:pt idx="94">
                  <c:v>5236</c:v>
                </c:pt>
                <c:pt idx="95">
                  <c:v>5194</c:v>
                </c:pt>
                <c:pt idx="96">
                  <c:v>5075</c:v>
                </c:pt>
                <c:pt idx="97">
                  <c:v>5019</c:v>
                </c:pt>
                <c:pt idx="98">
                  <c:v>5019</c:v>
                </c:pt>
                <c:pt idx="99">
                  <c:v>5012</c:v>
                </c:pt>
                <c:pt idx="100">
                  <c:v>4991</c:v>
                </c:pt>
                <c:pt idx="101">
                  <c:v>4991</c:v>
                </c:pt>
                <c:pt idx="102">
                  <c:v>4970</c:v>
                </c:pt>
                <c:pt idx="103">
                  <c:v>4956</c:v>
                </c:pt>
                <c:pt idx="104">
                  <c:v>4949</c:v>
                </c:pt>
                <c:pt idx="105">
                  <c:v>4935</c:v>
                </c:pt>
                <c:pt idx="106">
                  <c:v>4858</c:v>
                </c:pt>
                <c:pt idx="107">
                  <c:v>4802</c:v>
                </c:pt>
                <c:pt idx="108">
                  <c:v>4781</c:v>
                </c:pt>
                <c:pt idx="109">
                  <c:v>4760</c:v>
                </c:pt>
                <c:pt idx="110">
                  <c:v>4753</c:v>
                </c:pt>
                <c:pt idx="111">
                  <c:v>4753</c:v>
                </c:pt>
                <c:pt idx="112">
                  <c:v>4725</c:v>
                </c:pt>
                <c:pt idx="113">
                  <c:v>4683</c:v>
                </c:pt>
                <c:pt idx="114">
                  <c:v>4606</c:v>
                </c:pt>
                <c:pt idx="115">
                  <c:v>4592</c:v>
                </c:pt>
                <c:pt idx="116">
                  <c:v>4585</c:v>
                </c:pt>
                <c:pt idx="117">
                  <c:v>4487</c:v>
                </c:pt>
                <c:pt idx="118">
                  <c:v>4487</c:v>
                </c:pt>
                <c:pt idx="119">
                  <c:v>4480</c:v>
                </c:pt>
                <c:pt idx="120">
                  <c:v>4438</c:v>
                </c:pt>
                <c:pt idx="121">
                  <c:v>4424</c:v>
                </c:pt>
                <c:pt idx="122">
                  <c:v>4417</c:v>
                </c:pt>
                <c:pt idx="123">
                  <c:v>4326</c:v>
                </c:pt>
                <c:pt idx="124">
                  <c:v>4319</c:v>
                </c:pt>
                <c:pt idx="125">
                  <c:v>4305</c:v>
                </c:pt>
                <c:pt idx="126">
                  <c:v>4242</c:v>
                </c:pt>
                <c:pt idx="127">
                  <c:v>4137</c:v>
                </c:pt>
                <c:pt idx="128">
                  <c:v>4053</c:v>
                </c:pt>
                <c:pt idx="129">
                  <c:v>4018</c:v>
                </c:pt>
                <c:pt idx="130">
                  <c:v>4018</c:v>
                </c:pt>
                <c:pt idx="131">
                  <c:v>4018</c:v>
                </c:pt>
                <c:pt idx="132">
                  <c:v>3983</c:v>
                </c:pt>
                <c:pt idx="133">
                  <c:v>3976</c:v>
                </c:pt>
                <c:pt idx="134">
                  <c:v>3920</c:v>
                </c:pt>
                <c:pt idx="135">
                  <c:v>3864</c:v>
                </c:pt>
                <c:pt idx="136">
                  <c:v>3850</c:v>
                </c:pt>
                <c:pt idx="137">
                  <c:v>3829</c:v>
                </c:pt>
                <c:pt idx="138">
                  <c:v>3808</c:v>
                </c:pt>
                <c:pt idx="139">
                  <c:v>3794</c:v>
                </c:pt>
                <c:pt idx="140">
                  <c:v>3773</c:v>
                </c:pt>
                <c:pt idx="141">
                  <c:v>3759</c:v>
                </c:pt>
                <c:pt idx="142">
                  <c:v>3752</c:v>
                </c:pt>
                <c:pt idx="143">
                  <c:v>3689</c:v>
                </c:pt>
                <c:pt idx="144">
                  <c:v>3640</c:v>
                </c:pt>
                <c:pt idx="145">
                  <c:v>3598</c:v>
                </c:pt>
                <c:pt idx="146">
                  <c:v>3556</c:v>
                </c:pt>
                <c:pt idx="147">
                  <c:v>3549</c:v>
                </c:pt>
                <c:pt idx="148">
                  <c:v>3507</c:v>
                </c:pt>
                <c:pt idx="149">
                  <c:v>3472</c:v>
                </c:pt>
                <c:pt idx="150">
                  <c:v>3402</c:v>
                </c:pt>
                <c:pt idx="151">
                  <c:v>3388</c:v>
                </c:pt>
                <c:pt idx="152">
                  <c:v>3339</c:v>
                </c:pt>
                <c:pt idx="153">
                  <c:v>3339</c:v>
                </c:pt>
                <c:pt idx="154">
                  <c:v>3339</c:v>
                </c:pt>
                <c:pt idx="155">
                  <c:v>3262</c:v>
                </c:pt>
                <c:pt idx="156">
                  <c:v>3192</c:v>
                </c:pt>
                <c:pt idx="157">
                  <c:v>3164</c:v>
                </c:pt>
                <c:pt idx="158">
                  <c:v>3108</c:v>
                </c:pt>
                <c:pt idx="159">
                  <c:v>3101</c:v>
                </c:pt>
                <c:pt idx="160">
                  <c:v>3094</c:v>
                </c:pt>
                <c:pt idx="161">
                  <c:v>3059</c:v>
                </c:pt>
                <c:pt idx="162">
                  <c:v>3052</c:v>
                </c:pt>
                <c:pt idx="163">
                  <c:v>2989</c:v>
                </c:pt>
                <c:pt idx="164">
                  <c:v>2954</c:v>
                </c:pt>
                <c:pt idx="165">
                  <c:v>2933</c:v>
                </c:pt>
                <c:pt idx="166">
                  <c:v>2919</c:v>
                </c:pt>
                <c:pt idx="167">
                  <c:v>2919</c:v>
                </c:pt>
                <c:pt idx="168">
                  <c:v>2891</c:v>
                </c:pt>
                <c:pt idx="169">
                  <c:v>2870</c:v>
                </c:pt>
                <c:pt idx="170">
                  <c:v>2863</c:v>
                </c:pt>
                <c:pt idx="171">
                  <c:v>2856</c:v>
                </c:pt>
                <c:pt idx="172">
                  <c:v>2793</c:v>
                </c:pt>
                <c:pt idx="173">
                  <c:v>2779</c:v>
                </c:pt>
                <c:pt idx="174">
                  <c:v>2744</c:v>
                </c:pt>
                <c:pt idx="175">
                  <c:v>2737</c:v>
                </c:pt>
                <c:pt idx="176">
                  <c:v>2702</c:v>
                </c:pt>
                <c:pt idx="177">
                  <c:v>2681</c:v>
                </c:pt>
                <c:pt idx="178">
                  <c:v>2646</c:v>
                </c:pt>
                <c:pt idx="179">
                  <c:v>2646</c:v>
                </c:pt>
                <c:pt idx="180">
                  <c:v>2639</c:v>
                </c:pt>
                <c:pt idx="181">
                  <c:v>2583</c:v>
                </c:pt>
                <c:pt idx="182">
                  <c:v>2562</c:v>
                </c:pt>
                <c:pt idx="183">
                  <c:v>2541</c:v>
                </c:pt>
                <c:pt idx="184">
                  <c:v>2541</c:v>
                </c:pt>
                <c:pt idx="185">
                  <c:v>2478</c:v>
                </c:pt>
                <c:pt idx="186">
                  <c:v>2471</c:v>
                </c:pt>
                <c:pt idx="187">
                  <c:v>2464</c:v>
                </c:pt>
                <c:pt idx="188">
                  <c:v>2436</c:v>
                </c:pt>
                <c:pt idx="189">
                  <c:v>2429</c:v>
                </c:pt>
                <c:pt idx="190">
                  <c:v>2415</c:v>
                </c:pt>
                <c:pt idx="191">
                  <c:v>2415</c:v>
                </c:pt>
                <c:pt idx="192">
                  <c:v>2408</c:v>
                </c:pt>
                <c:pt idx="193">
                  <c:v>2324</c:v>
                </c:pt>
                <c:pt idx="194">
                  <c:v>2317</c:v>
                </c:pt>
                <c:pt idx="195">
                  <c:v>2317</c:v>
                </c:pt>
                <c:pt idx="196">
                  <c:v>2289</c:v>
                </c:pt>
                <c:pt idx="197">
                  <c:v>2275</c:v>
                </c:pt>
                <c:pt idx="198">
                  <c:v>2268</c:v>
                </c:pt>
                <c:pt idx="199">
                  <c:v>2226</c:v>
                </c:pt>
                <c:pt idx="200">
                  <c:v>2219</c:v>
                </c:pt>
                <c:pt idx="201">
                  <c:v>2212</c:v>
                </c:pt>
                <c:pt idx="202">
                  <c:v>2205</c:v>
                </c:pt>
                <c:pt idx="203">
                  <c:v>2205</c:v>
                </c:pt>
                <c:pt idx="204">
                  <c:v>2149</c:v>
                </c:pt>
                <c:pt idx="205">
                  <c:v>2142</c:v>
                </c:pt>
                <c:pt idx="206">
                  <c:v>2135</c:v>
                </c:pt>
                <c:pt idx="207">
                  <c:v>2114</c:v>
                </c:pt>
                <c:pt idx="208">
                  <c:v>2114</c:v>
                </c:pt>
                <c:pt idx="209">
                  <c:v>2100</c:v>
                </c:pt>
                <c:pt idx="210">
                  <c:v>2023</c:v>
                </c:pt>
                <c:pt idx="211">
                  <c:v>2023</c:v>
                </c:pt>
                <c:pt idx="212">
                  <c:v>2016</c:v>
                </c:pt>
                <c:pt idx="213">
                  <c:v>2009</c:v>
                </c:pt>
                <c:pt idx="214">
                  <c:v>1988</c:v>
                </c:pt>
                <c:pt idx="215">
                  <c:v>1974</c:v>
                </c:pt>
                <c:pt idx="216">
                  <c:v>1932</c:v>
                </c:pt>
                <c:pt idx="217">
                  <c:v>1925</c:v>
                </c:pt>
                <c:pt idx="218">
                  <c:v>1904</c:v>
                </c:pt>
                <c:pt idx="219">
                  <c:v>1890</c:v>
                </c:pt>
                <c:pt idx="220">
                  <c:v>1785</c:v>
                </c:pt>
                <c:pt idx="221">
                  <c:v>1778</c:v>
                </c:pt>
                <c:pt idx="222">
                  <c:v>1771</c:v>
                </c:pt>
                <c:pt idx="223">
                  <c:v>1701</c:v>
                </c:pt>
                <c:pt idx="224">
                  <c:v>1652</c:v>
                </c:pt>
                <c:pt idx="225">
                  <c:v>1652</c:v>
                </c:pt>
                <c:pt idx="226">
                  <c:v>1638</c:v>
                </c:pt>
                <c:pt idx="227">
                  <c:v>1638</c:v>
                </c:pt>
                <c:pt idx="228">
                  <c:v>1624</c:v>
                </c:pt>
                <c:pt idx="229">
                  <c:v>1617</c:v>
                </c:pt>
                <c:pt idx="230">
                  <c:v>1589</c:v>
                </c:pt>
                <c:pt idx="231">
                  <c:v>1568</c:v>
                </c:pt>
                <c:pt idx="232">
                  <c:v>1568</c:v>
                </c:pt>
                <c:pt idx="233">
                  <c:v>1561</c:v>
                </c:pt>
                <c:pt idx="234">
                  <c:v>1526</c:v>
                </c:pt>
                <c:pt idx="235">
                  <c:v>1526</c:v>
                </c:pt>
                <c:pt idx="236">
                  <c:v>1505</c:v>
                </c:pt>
                <c:pt idx="237">
                  <c:v>1463</c:v>
                </c:pt>
                <c:pt idx="238">
                  <c:v>1442</c:v>
                </c:pt>
                <c:pt idx="239">
                  <c:v>1428</c:v>
                </c:pt>
                <c:pt idx="240">
                  <c:v>1407</c:v>
                </c:pt>
                <c:pt idx="241">
                  <c:v>1400</c:v>
                </c:pt>
                <c:pt idx="242">
                  <c:v>1302</c:v>
                </c:pt>
                <c:pt idx="243">
                  <c:v>1281</c:v>
                </c:pt>
                <c:pt idx="244">
                  <c:v>1281</c:v>
                </c:pt>
                <c:pt idx="245">
                  <c:v>1274</c:v>
                </c:pt>
                <c:pt idx="246">
                  <c:v>1134</c:v>
                </c:pt>
                <c:pt idx="247">
                  <c:v>1085</c:v>
                </c:pt>
                <c:pt idx="248">
                  <c:v>1071</c:v>
                </c:pt>
                <c:pt idx="249">
                  <c:v>1057</c:v>
                </c:pt>
                <c:pt idx="250">
                  <c:v>973</c:v>
                </c:pt>
                <c:pt idx="251">
                  <c:v>966</c:v>
                </c:pt>
                <c:pt idx="252">
                  <c:v>959</c:v>
                </c:pt>
                <c:pt idx="253">
                  <c:v>959</c:v>
                </c:pt>
                <c:pt idx="254">
                  <c:v>945</c:v>
                </c:pt>
                <c:pt idx="255">
                  <c:v>938</c:v>
                </c:pt>
                <c:pt idx="256">
                  <c:v>938</c:v>
                </c:pt>
                <c:pt idx="257">
                  <c:v>938</c:v>
                </c:pt>
                <c:pt idx="258">
                  <c:v>861</c:v>
                </c:pt>
                <c:pt idx="259">
                  <c:v>854</c:v>
                </c:pt>
                <c:pt idx="260">
                  <c:v>847</c:v>
                </c:pt>
                <c:pt idx="261">
                  <c:v>819</c:v>
                </c:pt>
                <c:pt idx="262">
                  <c:v>819</c:v>
                </c:pt>
                <c:pt idx="263">
                  <c:v>798</c:v>
                </c:pt>
                <c:pt idx="264">
                  <c:v>714</c:v>
                </c:pt>
                <c:pt idx="265">
                  <c:v>707</c:v>
                </c:pt>
                <c:pt idx="266">
                  <c:v>700</c:v>
                </c:pt>
                <c:pt idx="267">
                  <c:v>630</c:v>
                </c:pt>
                <c:pt idx="268">
                  <c:v>623</c:v>
                </c:pt>
                <c:pt idx="269">
                  <c:v>609</c:v>
                </c:pt>
                <c:pt idx="270">
                  <c:v>609</c:v>
                </c:pt>
                <c:pt idx="271">
                  <c:v>567</c:v>
                </c:pt>
                <c:pt idx="272">
                  <c:v>560</c:v>
                </c:pt>
                <c:pt idx="273">
                  <c:v>553</c:v>
                </c:pt>
                <c:pt idx="274">
                  <c:v>525</c:v>
                </c:pt>
                <c:pt idx="275">
                  <c:v>518</c:v>
                </c:pt>
                <c:pt idx="276">
                  <c:v>497</c:v>
                </c:pt>
                <c:pt idx="277">
                  <c:v>490</c:v>
                </c:pt>
                <c:pt idx="278">
                  <c:v>469</c:v>
                </c:pt>
                <c:pt idx="279">
                  <c:v>434</c:v>
                </c:pt>
                <c:pt idx="280">
                  <c:v>385</c:v>
                </c:pt>
                <c:pt idx="281">
                  <c:v>357</c:v>
                </c:pt>
                <c:pt idx="282">
                  <c:v>336</c:v>
                </c:pt>
                <c:pt idx="283">
                  <c:v>280</c:v>
                </c:pt>
                <c:pt idx="284">
                  <c:v>259</c:v>
                </c:pt>
                <c:pt idx="285">
                  <c:v>252</c:v>
                </c:pt>
                <c:pt idx="286">
                  <c:v>245</c:v>
                </c:pt>
                <c:pt idx="287">
                  <c:v>238</c:v>
                </c:pt>
                <c:pt idx="288">
                  <c:v>217</c:v>
                </c:pt>
                <c:pt idx="289">
                  <c:v>189</c:v>
                </c:pt>
                <c:pt idx="290">
                  <c:v>182</c:v>
                </c:pt>
                <c:pt idx="291">
                  <c:v>168</c:v>
                </c:pt>
                <c:pt idx="292">
                  <c:v>154</c:v>
                </c:pt>
                <c:pt idx="293">
                  <c:v>98</c:v>
                </c:pt>
                <c:pt idx="294">
                  <c:v>98</c:v>
                </c:pt>
                <c:pt idx="295">
                  <c:v>63</c:v>
                </c:pt>
                <c:pt idx="296">
                  <c:v>56</c:v>
                </c:pt>
                <c:pt idx="297">
                  <c:v>42</c:v>
                </c:pt>
                <c:pt idx="298">
                  <c:v>21</c:v>
                </c:pt>
                <c:pt idx="299">
                  <c:v>0</c:v>
                </c:pt>
              </c:numCache>
            </c:numRef>
          </c:xVal>
          <c:yVal>
            <c:numRef>
              <c:f>'6'!$R$5:$R$304</c:f>
              <c:numCache>
                <c:formatCode>#,##0</c:formatCode>
                <c:ptCount val="300"/>
                <c:pt idx="0">
                  <c:v>39</c:v>
                </c:pt>
                <c:pt idx="1">
                  <c:v>339</c:v>
                </c:pt>
                <c:pt idx="2">
                  <c:v>150</c:v>
                </c:pt>
                <c:pt idx="3">
                  <c:v>201</c:v>
                </c:pt>
                <c:pt idx="4">
                  <c:v>30</c:v>
                </c:pt>
                <c:pt idx="5">
                  <c:v>234</c:v>
                </c:pt>
                <c:pt idx="6">
                  <c:v>138</c:v>
                </c:pt>
                <c:pt idx="7">
                  <c:v>204</c:v>
                </c:pt>
                <c:pt idx="8">
                  <c:v>21</c:v>
                </c:pt>
                <c:pt idx="9">
                  <c:v>231</c:v>
                </c:pt>
                <c:pt idx="10">
                  <c:v>84</c:v>
                </c:pt>
                <c:pt idx="11">
                  <c:v>312</c:v>
                </c:pt>
                <c:pt idx="12">
                  <c:v>120</c:v>
                </c:pt>
                <c:pt idx="13">
                  <c:v>201</c:v>
                </c:pt>
                <c:pt idx="14">
                  <c:v>207</c:v>
                </c:pt>
                <c:pt idx="15">
                  <c:v>90</c:v>
                </c:pt>
                <c:pt idx="16">
                  <c:v>30</c:v>
                </c:pt>
                <c:pt idx="17">
                  <c:v>27</c:v>
                </c:pt>
                <c:pt idx="18">
                  <c:v>288</c:v>
                </c:pt>
                <c:pt idx="19">
                  <c:v>87</c:v>
                </c:pt>
                <c:pt idx="20">
                  <c:v>162</c:v>
                </c:pt>
                <c:pt idx="21">
                  <c:v>36</c:v>
                </c:pt>
                <c:pt idx="22">
                  <c:v>57</c:v>
                </c:pt>
                <c:pt idx="23">
                  <c:v>72</c:v>
                </c:pt>
                <c:pt idx="24">
                  <c:v>210</c:v>
                </c:pt>
                <c:pt idx="25">
                  <c:v>432</c:v>
                </c:pt>
                <c:pt idx="26">
                  <c:v>189</c:v>
                </c:pt>
                <c:pt idx="27">
                  <c:v>303</c:v>
                </c:pt>
                <c:pt idx="28">
                  <c:v>21</c:v>
                </c:pt>
                <c:pt idx="29">
                  <c:v>492</c:v>
                </c:pt>
                <c:pt idx="30">
                  <c:v>42</c:v>
                </c:pt>
                <c:pt idx="31">
                  <c:v>75</c:v>
                </c:pt>
                <c:pt idx="32">
                  <c:v>90</c:v>
                </c:pt>
                <c:pt idx="33">
                  <c:v>456</c:v>
                </c:pt>
                <c:pt idx="34">
                  <c:v>174</c:v>
                </c:pt>
                <c:pt idx="35">
                  <c:v>243</c:v>
                </c:pt>
                <c:pt idx="36">
                  <c:v>81</c:v>
                </c:pt>
                <c:pt idx="37">
                  <c:v>504</c:v>
                </c:pt>
                <c:pt idx="38">
                  <c:v>39</c:v>
                </c:pt>
                <c:pt idx="39">
                  <c:v>87</c:v>
                </c:pt>
                <c:pt idx="40">
                  <c:v>21</c:v>
                </c:pt>
                <c:pt idx="41">
                  <c:v>213</c:v>
                </c:pt>
                <c:pt idx="42">
                  <c:v>120</c:v>
                </c:pt>
                <c:pt idx="43">
                  <c:v>45</c:v>
                </c:pt>
                <c:pt idx="44">
                  <c:v>216</c:v>
                </c:pt>
                <c:pt idx="45">
                  <c:v>36</c:v>
                </c:pt>
                <c:pt idx="46">
                  <c:v>327</c:v>
                </c:pt>
                <c:pt idx="47">
                  <c:v>201</c:v>
                </c:pt>
                <c:pt idx="48">
                  <c:v>96</c:v>
                </c:pt>
                <c:pt idx="49">
                  <c:v>276</c:v>
                </c:pt>
                <c:pt idx="50">
                  <c:v>54</c:v>
                </c:pt>
                <c:pt idx="51">
                  <c:v>183</c:v>
                </c:pt>
                <c:pt idx="52">
                  <c:v>21</c:v>
                </c:pt>
                <c:pt idx="53">
                  <c:v>81</c:v>
                </c:pt>
                <c:pt idx="54">
                  <c:v>126</c:v>
                </c:pt>
                <c:pt idx="55">
                  <c:v>372</c:v>
                </c:pt>
                <c:pt idx="56">
                  <c:v>27</c:v>
                </c:pt>
                <c:pt idx="57">
                  <c:v>6</c:v>
                </c:pt>
                <c:pt idx="58">
                  <c:v>252</c:v>
                </c:pt>
                <c:pt idx="59">
                  <c:v>48</c:v>
                </c:pt>
                <c:pt idx="60">
                  <c:v>123</c:v>
                </c:pt>
                <c:pt idx="61">
                  <c:v>459</c:v>
                </c:pt>
                <c:pt idx="62">
                  <c:v>303</c:v>
                </c:pt>
                <c:pt idx="63">
                  <c:v>276</c:v>
                </c:pt>
                <c:pt idx="64">
                  <c:v>225</c:v>
                </c:pt>
                <c:pt idx="65">
                  <c:v>183</c:v>
                </c:pt>
                <c:pt idx="66">
                  <c:v>54</c:v>
                </c:pt>
                <c:pt idx="67">
                  <c:v>78</c:v>
                </c:pt>
                <c:pt idx="68">
                  <c:v>102</c:v>
                </c:pt>
                <c:pt idx="69">
                  <c:v>48</c:v>
                </c:pt>
                <c:pt idx="70">
                  <c:v>30</c:v>
                </c:pt>
                <c:pt idx="71">
                  <c:v>15</c:v>
                </c:pt>
                <c:pt idx="72">
                  <c:v>42</c:v>
                </c:pt>
                <c:pt idx="73">
                  <c:v>45</c:v>
                </c:pt>
                <c:pt idx="74">
                  <c:v>237</c:v>
                </c:pt>
                <c:pt idx="75">
                  <c:v>63</c:v>
                </c:pt>
                <c:pt idx="76">
                  <c:v>93</c:v>
                </c:pt>
                <c:pt idx="77">
                  <c:v>102</c:v>
                </c:pt>
                <c:pt idx="78">
                  <c:v>9</c:v>
                </c:pt>
                <c:pt idx="79">
                  <c:v>174</c:v>
                </c:pt>
                <c:pt idx="80">
                  <c:v>3</c:v>
                </c:pt>
                <c:pt idx="81">
                  <c:v>27</c:v>
                </c:pt>
                <c:pt idx="82">
                  <c:v>144</c:v>
                </c:pt>
                <c:pt idx="83">
                  <c:v>3</c:v>
                </c:pt>
                <c:pt idx="84">
                  <c:v>12</c:v>
                </c:pt>
                <c:pt idx="85">
                  <c:v>42</c:v>
                </c:pt>
                <c:pt idx="86">
                  <c:v>258</c:v>
                </c:pt>
                <c:pt idx="87">
                  <c:v>297</c:v>
                </c:pt>
                <c:pt idx="88">
                  <c:v>525</c:v>
                </c:pt>
                <c:pt idx="89">
                  <c:v>252</c:v>
                </c:pt>
                <c:pt idx="90">
                  <c:v>168</c:v>
                </c:pt>
                <c:pt idx="91">
                  <c:v>30</c:v>
                </c:pt>
                <c:pt idx="92">
                  <c:v>204</c:v>
                </c:pt>
                <c:pt idx="93">
                  <c:v>0</c:v>
                </c:pt>
                <c:pt idx="94">
                  <c:v>51</c:v>
                </c:pt>
                <c:pt idx="95">
                  <c:v>288</c:v>
                </c:pt>
                <c:pt idx="96">
                  <c:v>21</c:v>
                </c:pt>
                <c:pt idx="97">
                  <c:v>156</c:v>
                </c:pt>
                <c:pt idx="98">
                  <c:v>150</c:v>
                </c:pt>
                <c:pt idx="99">
                  <c:v>210</c:v>
                </c:pt>
                <c:pt idx="100">
                  <c:v>12</c:v>
                </c:pt>
                <c:pt idx="101">
                  <c:v>9</c:v>
                </c:pt>
                <c:pt idx="102">
                  <c:v>156</c:v>
                </c:pt>
                <c:pt idx="103">
                  <c:v>171</c:v>
                </c:pt>
                <c:pt idx="104">
                  <c:v>189</c:v>
                </c:pt>
                <c:pt idx="105">
                  <c:v>126</c:v>
                </c:pt>
                <c:pt idx="106">
                  <c:v>279</c:v>
                </c:pt>
                <c:pt idx="107">
                  <c:v>36</c:v>
                </c:pt>
                <c:pt idx="108">
                  <c:v>123</c:v>
                </c:pt>
                <c:pt idx="109">
                  <c:v>69</c:v>
                </c:pt>
                <c:pt idx="110">
                  <c:v>300</c:v>
                </c:pt>
                <c:pt idx="111">
                  <c:v>246</c:v>
                </c:pt>
                <c:pt idx="112">
                  <c:v>174</c:v>
                </c:pt>
                <c:pt idx="113">
                  <c:v>30</c:v>
                </c:pt>
                <c:pt idx="114">
                  <c:v>63</c:v>
                </c:pt>
                <c:pt idx="115">
                  <c:v>324</c:v>
                </c:pt>
                <c:pt idx="116">
                  <c:v>240</c:v>
                </c:pt>
                <c:pt idx="117">
                  <c:v>111</c:v>
                </c:pt>
                <c:pt idx="118">
                  <c:v>333</c:v>
                </c:pt>
                <c:pt idx="119">
                  <c:v>357</c:v>
                </c:pt>
                <c:pt idx="120">
                  <c:v>246</c:v>
                </c:pt>
                <c:pt idx="121">
                  <c:v>201</c:v>
                </c:pt>
                <c:pt idx="122">
                  <c:v>153</c:v>
                </c:pt>
                <c:pt idx="123">
                  <c:v>348</c:v>
                </c:pt>
                <c:pt idx="124">
                  <c:v>30</c:v>
                </c:pt>
                <c:pt idx="125">
                  <c:v>156</c:v>
                </c:pt>
                <c:pt idx="126">
                  <c:v>207</c:v>
                </c:pt>
                <c:pt idx="127">
                  <c:v>60</c:v>
                </c:pt>
                <c:pt idx="128">
                  <c:v>24</c:v>
                </c:pt>
                <c:pt idx="129">
                  <c:v>162</c:v>
                </c:pt>
                <c:pt idx="130">
                  <c:v>171</c:v>
                </c:pt>
                <c:pt idx="131">
                  <c:v>126</c:v>
                </c:pt>
                <c:pt idx="132">
                  <c:v>144</c:v>
                </c:pt>
                <c:pt idx="133">
                  <c:v>72</c:v>
                </c:pt>
                <c:pt idx="134">
                  <c:v>306</c:v>
                </c:pt>
                <c:pt idx="135">
                  <c:v>177</c:v>
                </c:pt>
                <c:pt idx="136">
                  <c:v>102</c:v>
                </c:pt>
                <c:pt idx="137">
                  <c:v>24</c:v>
                </c:pt>
                <c:pt idx="138">
                  <c:v>279</c:v>
                </c:pt>
                <c:pt idx="139">
                  <c:v>159</c:v>
                </c:pt>
                <c:pt idx="140">
                  <c:v>165</c:v>
                </c:pt>
                <c:pt idx="141">
                  <c:v>150</c:v>
                </c:pt>
                <c:pt idx="142">
                  <c:v>213</c:v>
                </c:pt>
                <c:pt idx="143">
                  <c:v>312</c:v>
                </c:pt>
                <c:pt idx="144">
                  <c:v>51</c:v>
                </c:pt>
                <c:pt idx="145">
                  <c:v>81</c:v>
                </c:pt>
                <c:pt idx="146">
                  <c:v>459</c:v>
                </c:pt>
                <c:pt idx="147">
                  <c:v>3</c:v>
                </c:pt>
                <c:pt idx="148">
                  <c:v>288</c:v>
                </c:pt>
                <c:pt idx="149">
                  <c:v>96</c:v>
                </c:pt>
                <c:pt idx="150">
                  <c:v>366</c:v>
                </c:pt>
                <c:pt idx="151">
                  <c:v>123</c:v>
                </c:pt>
                <c:pt idx="152">
                  <c:v>75</c:v>
                </c:pt>
                <c:pt idx="153">
                  <c:v>39</c:v>
                </c:pt>
                <c:pt idx="154">
                  <c:v>348</c:v>
                </c:pt>
                <c:pt idx="155">
                  <c:v>75</c:v>
                </c:pt>
                <c:pt idx="156">
                  <c:v>72</c:v>
                </c:pt>
                <c:pt idx="157">
                  <c:v>306</c:v>
                </c:pt>
                <c:pt idx="158">
                  <c:v>54</c:v>
                </c:pt>
                <c:pt idx="159">
                  <c:v>225</c:v>
                </c:pt>
                <c:pt idx="160">
                  <c:v>246</c:v>
                </c:pt>
                <c:pt idx="161">
                  <c:v>27</c:v>
                </c:pt>
                <c:pt idx="162">
                  <c:v>378</c:v>
                </c:pt>
                <c:pt idx="163">
                  <c:v>3</c:v>
                </c:pt>
                <c:pt idx="164">
                  <c:v>189</c:v>
                </c:pt>
                <c:pt idx="165">
                  <c:v>9</c:v>
                </c:pt>
                <c:pt idx="166">
                  <c:v>45</c:v>
                </c:pt>
                <c:pt idx="167">
                  <c:v>93</c:v>
                </c:pt>
                <c:pt idx="168">
                  <c:v>102</c:v>
                </c:pt>
                <c:pt idx="169">
                  <c:v>300</c:v>
                </c:pt>
                <c:pt idx="170">
                  <c:v>42</c:v>
                </c:pt>
                <c:pt idx="171">
                  <c:v>246</c:v>
                </c:pt>
                <c:pt idx="172">
                  <c:v>114</c:v>
                </c:pt>
                <c:pt idx="173">
                  <c:v>75</c:v>
                </c:pt>
                <c:pt idx="174">
                  <c:v>9</c:v>
                </c:pt>
                <c:pt idx="175">
                  <c:v>93</c:v>
                </c:pt>
                <c:pt idx="176">
                  <c:v>363</c:v>
                </c:pt>
                <c:pt idx="177">
                  <c:v>54</c:v>
                </c:pt>
                <c:pt idx="178">
                  <c:v>120</c:v>
                </c:pt>
                <c:pt idx="179">
                  <c:v>177</c:v>
                </c:pt>
                <c:pt idx="180">
                  <c:v>204</c:v>
                </c:pt>
                <c:pt idx="181">
                  <c:v>18</c:v>
                </c:pt>
                <c:pt idx="182">
                  <c:v>6</c:v>
                </c:pt>
                <c:pt idx="183">
                  <c:v>90</c:v>
                </c:pt>
                <c:pt idx="184">
                  <c:v>45</c:v>
                </c:pt>
                <c:pt idx="185">
                  <c:v>21</c:v>
                </c:pt>
                <c:pt idx="186">
                  <c:v>342</c:v>
                </c:pt>
                <c:pt idx="187">
                  <c:v>234</c:v>
                </c:pt>
                <c:pt idx="188">
                  <c:v>99</c:v>
                </c:pt>
                <c:pt idx="189">
                  <c:v>144</c:v>
                </c:pt>
                <c:pt idx="190">
                  <c:v>255</c:v>
                </c:pt>
                <c:pt idx="191">
                  <c:v>15</c:v>
                </c:pt>
                <c:pt idx="192">
                  <c:v>9</c:v>
                </c:pt>
                <c:pt idx="193">
                  <c:v>177</c:v>
                </c:pt>
                <c:pt idx="194">
                  <c:v>261</c:v>
                </c:pt>
                <c:pt idx="195">
                  <c:v>123</c:v>
                </c:pt>
                <c:pt idx="196">
                  <c:v>135</c:v>
                </c:pt>
                <c:pt idx="197">
                  <c:v>447</c:v>
                </c:pt>
                <c:pt idx="198">
                  <c:v>63</c:v>
                </c:pt>
                <c:pt idx="199">
                  <c:v>48</c:v>
                </c:pt>
                <c:pt idx="200">
                  <c:v>75</c:v>
                </c:pt>
                <c:pt idx="201">
                  <c:v>117</c:v>
                </c:pt>
                <c:pt idx="202">
                  <c:v>141</c:v>
                </c:pt>
                <c:pt idx="203">
                  <c:v>138</c:v>
                </c:pt>
                <c:pt idx="204">
                  <c:v>117</c:v>
                </c:pt>
                <c:pt idx="205">
                  <c:v>114</c:v>
                </c:pt>
                <c:pt idx="206">
                  <c:v>27</c:v>
                </c:pt>
                <c:pt idx="207">
                  <c:v>66</c:v>
                </c:pt>
                <c:pt idx="208">
                  <c:v>186</c:v>
                </c:pt>
                <c:pt idx="209">
                  <c:v>414</c:v>
                </c:pt>
                <c:pt idx="210">
                  <c:v>168</c:v>
                </c:pt>
                <c:pt idx="211">
                  <c:v>78</c:v>
                </c:pt>
                <c:pt idx="212">
                  <c:v>117</c:v>
                </c:pt>
                <c:pt idx="213">
                  <c:v>219</c:v>
                </c:pt>
                <c:pt idx="214">
                  <c:v>39</c:v>
                </c:pt>
                <c:pt idx="215">
                  <c:v>195</c:v>
                </c:pt>
                <c:pt idx="216">
                  <c:v>369</c:v>
                </c:pt>
                <c:pt idx="217">
                  <c:v>192</c:v>
                </c:pt>
                <c:pt idx="218">
                  <c:v>405</c:v>
                </c:pt>
                <c:pt idx="219">
                  <c:v>195</c:v>
                </c:pt>
                <c:pt idx="220">
                  <c:v>462</c:v>
                </c:pt>
                <c:pt idx="221">
                  <c:v>270</c:v>
                </c:pt>
                <c:pt idx="222">
                  <c:v>204</c:v>
                </c:pt>
                <c:pt idx="223">
                  <c:v>234</c:v>
                </c:pt>
                <c:pt idx="224">
                  <c:v>93</c:v>
                </c:pt>
                <c:pt idx="225">
                  <c:v>102</c:v>
                </c:pt>
                <c:pt idx="226">
                  <c:v>63</c:v>
                </c:pt>
                <c:pt idx="227">
                  <c:v>48</c:v>
                </c:pt>
                <c:pt idx="228">
                  <c:v>114</c:v>
                </c:pt>
                <c:pt idx="229">
                  <c:v>126</c:v>
                </c:pt>
                <c:pt idx="230">
                  <c:v>303</c:v>
                </c:pt>
                <c:pt idx="231">
                  <c:v>96</c:v>
                </c:pt>
                <c:pt idx="232">
                  <c:v>141</c:v>
                </c:pt>
                <c:pt idx="233">
                  <c:v>27</c:v>
                </c:pt>
                <c:pt idx="234">
                  <c:v>240</c:v>
                </c:pt>
                <c:pt idx="235">
                  <c:v>105</c:v>
                </c:pt>
                <c:pt idx="236">
                  <c:v>102</c:v>
                </c:pt>
                <c:pt idx="237">
                  <c:v>39</c:v>
                </c:pt>
                <c:pt idx="238">
                  <c:v>15</c:v>
                </c:pt>
                <c:pt idx="239">
                  <c:v>93</c:v>
                </c:pt>
                <c:pt idx="240">
                  <c:v>72</c:v>
                </c:pt>
                <c:pt idx="241">
                  <c:v>135</c:v>
                </c:pt>
                <c:pt idx="242">
                  <c:v>402</c:v>
                </c:pt>
                <c:pt idx="243">
                  <c:v>75</c:v>
                </c:pt>
                <c:pt idx="244">
                  <c:v>18</c:v>
                </c:pt>
                <c:pt idx="245">
                  <c:v>225</c:v>
                </c:pt>
                <c:pt idx="246">
                  <c:v>282</c:v>
                </c:pt>
                <c:pt idx="247">
                  <c:v>273</c:v>
                </c:pt>
                <c:pt idx="248">
                  <c:v>270</c:v>
                </c:pt>
                <c:pt idx="249">
                  <c:v>54</c:v>
                </c:pt>
                <c:pt idx="250">
                  <c:v>162</c:v>
                </c:pt>
                <c:pt idx="251">
                  <c:v>198</c:v>
                </c:pt>
                <c:pt idx="252">
                  <c:v>147</c:v>
                </c:pt>
                <c:pt idx="253">
                  <c:v>135</c:v>
                </c:pt>
                <c:pt idx="254">
                  <c:v>75</c:v>
                </c:pt>
                <c:pt idx="255">
                  <c:v>6</c:v>
                </c:pt>
                <c:pt idx="256">
                  <c:v>189</c:v>
                </c:pt>
                <c:pt idx="257">
                  <c:v>366</c:v>
                </c:pt>
                <c:pt idx="258">
                  <c:v>195</c:v>
                </c:pt>
                <c:pt idx="259">
                  <c:v>309</c:v>
                </c:pt>
                <c:pt idx="260">
                  <c:v>129</c:v>
                </c:pt>
                <c:pt idx="261">
                  <c:v>510</c:v>
                </c:pt>
                <c:pt idx="262">
                  <c:v>306</c:v>
                </c:pt>
                <c:pt idx="263">
                  <c:v>519</c:v>
                </c:pt>
                <c:pt idx="264">
                  <c:v>231</c:v>
                </c:pt>
                <c:pt idx="265">
                  <c:v>174</c:v>
                </c:pt>
                <c:pt idx="266">
                  <c:v>87</c:v>
                </c:pt>
                <c:pt idx="267">
                  <c:v>36</c:v>
                </c:pt>
                <c:pt idx="268">
                  <c:v>51</c:v>
                </c:pt>
                <c:pt idx="269">
                  <c:v>87</c:v>
                </c:pt>
                <c:pt idx="270">
                  <c:v>99</c:v>
                </c:pt>
                <c:pt idx="271">
                  <c:v>228</c:v>
                </c:pt>
                <c:pt idx="272">
                  <c:v>81</c:v>
                </c:pt>
                <c:pt idx="273">
                  <c:v>15</c:v>
                </c:pt>
                <c:pt idx="274">
                  <c:v>48</c:v>
                </c:pt>
                <c:pt idx="275">
                  <c:v>75</c:v>
                </c:pt>
                <c:pt idx="276">
                  <c:v>63</c:v>
                </c:pt>
                <c:pt idx="277">
                  <c:v>84</c:v>
                </c:pt>
                <c:pt idx="278">
                  <c:v>75</c:v>
                </c:pt>
                <c:pt idx="279">
                  <c:v>87</c:v>
                </c:pt>
                <c:pt idx="280">
                  <c:v>249</c:v>
                </c:pt>
                <c:pt idx="281">
                  <c:v>126</c:v>
                </c:pt>
                <c:pt idx="282">
                  <c:v>144</c:v>
                </c:pt>
                <c:pt idx="283">
                  <c:v>87</c:v>
                </c:pt>
                <c:pt idx="284">
                  <c:v>207</c:v>
                </c:pt>
                <c:pt idx="285">
                  <c:v>54</c:v>
                </c:pt>
                <c:pt idx="286">
                  <c:v>288</c:v>
                </c:pt>
                <c:pt idx="287">
                  <c:v>18</c:v>
                </c:pt>
                <c:pt idx="288">
                  <c:v>36</c:v>
                </c:pt>
                <c:pt idx="289">
                  <c:v>48</c:v>
                </c:pt>
                <c:pt idx="290">
                  <c:v>48</c:v>
                </c:pt>
                <c:pt idx="291">
                  <c:v>84</c:v>
                </c:pt>
                <c:pt idx="292">
                  <c:v>21</c:v>
                </c:pt>
                <c:pt idx="293">
                  <c:v>159</c:v>
                </c:pt>
                <c:pt idx="294">
                  <c:v>204</c:v>
                </c:pt>
                <c:pt idx="295">
                  <c:v>123</c:v>
                </c:pt>
                <c:pt idx="296">
                  <c:v>51</c:v>
                </c:pt>
                <c:pt idx="297">
                  <c:v>150</c:v>
                </c:pt>
                <c:pt idx="298">
                  <c:v>168</c:v>
                </c:pt>
                <c:pt idx="299">
                  <c:v>135</c:v>
                </c:pt>
              </c:numCache>
            </c:numRef>
          </c:yVal>
          <c:smooth val="0"/>
          <c:extLst>
            <c:ext xmlns:c16="http://schemas.microsoft.com/office/drawing/2014/chart" uri="{C3380CC4-5D6E-409C-BE32-E72D297353CC}">
              <c16:uniqueId val="{00000000-B708-4737-AE65-C8B8663EA5EA}"/>
            </c:ext>
          </c:extLst>
        </c:ser>
        <c:dLbls>
          <c:showLegendKey val="0"/>
          <c:showVal val="0"/>
          <c:showCatName val="0"/>
          <c:showSerName val="0"/>
          <c:showPercent val="0"/>
          <c:showBubbleSize val="0"/>
        </c:dLbls>
        <c:axId val="1007587471"/>
        <c:axId val="836219887"/>
      </c:scatterChart>
      <c:valAx>
        <c:axId val="100758747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Amounts Gained</a:t>
                </a:r>
              </a:p>
            </c:rich>
          </c:tx>
          <c:layout>
            <c:manualLayout>
              <c:xMode val="edge"/>
              <c:yMode val="edge"/>
              <c:x val="0.4346766715109775"/>
              <c:y val="0.885751034352010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quot;$&quot;#,##0_);[Red]\(&quot;$&quot;#,##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solidFill>
                <a:latin typeface="+mn-lt"/>
                <a:ea typeface="+mn-ea"/>
                <a:cs typeface="+mn-cs"/>
              </a:defRPr>
            </a:pPr>
            <a:endParaRPr lang="en-US"/>
          </a:p>
        </c:txPr>
        <c:crossAx val="836219887"/>
        <c:crosses val="autoZero"/>
        <c:crossBetween val="midCat"/>
      </c:valAx>
      <c:valAx>
        <c:axId val="83621988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r>
                  <a:rPr lang="en-US">
                    <a:latin typeface="Open Sans" panose="020B0606030504020204" pitchFamily="34" charset="0"/>
                    <a:ea typeface="Open Sans" panose="020B0606030504020204" pitchFamily="34" charset="0"/>
                    <a:cs typeface="Open Sans" panose="020B0606030504020204" pitchFamily="34" charset="0"/>
                  </a:rPr>
                  <a:t>Units Sold</a:t>
                </a:r>
              </a:p>
            </c:rich>
          </c:tx>
          <c:layout>
            <c:manualLayout>
              <c:xMode val="edge"/>
              <c:yMode val="edge"/>
              <c:x val="1.9672124376016738E-2"/>
              <c:y val="0.3701322598534215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solidFill>
                <a:latin typeface="+mn-lt"/>
                <a:ea typeface="+mn-ea"/>
                <a:cs typeface="+mn-cs"/>
              </a:defRPr>
            </a:pPr>
            <a:endParaRPr lang="en-US"/>
          </a:p>
        </c:txPr>
        <c:crossAx val="1007587471"/>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latin typeface="Open Sans" panose="020B0606030504020204" pitchFamily="34" charset="0"/>
              <a:ea typeface="Open Sans" panose="020B0606030504020204" pitchFamily="34" charset="0"/>
              <a:cs typeface="Open Sans" panose="020B0606030504020204" pitchFamily="34" charset="0"/>
            </a:defRPr>
          </a:pPr>
          <a:r>
            <a:rPr lang="en-US" sz="1400" b="0" i="0" u="none" strike="noStrike" baseline="0">
              <a:solidFill>
                <a:schemeClr val="tx1"/>
              </a:solidFill>
              <a:latin typeface="Open Sans" panose="020B0606030504020204" pitchFamily="34" charset="0"/>
              <a:ea typeface="Open Sans" panose="020B0606030504020204" pitchFamily="34" charset="0"/>
              <a:cs typeface="Open Sans" panose="020B0606030504020204" pitchFamily="34" charset="0"/>
            </a:rPr>
            <a:t>Distribution of Sales By Country</a:t>
          </a:r>
        </a:p>
      </cx:txPr>
    </cx:title>
    <cx:plotArea>
      <cx:plotAreaRegion>
        <cx:series layoutId="boxWhisker" uniqueId="{6F81F910-C71A-4D6F-A935-02555D9ED26B}">
          <cx:dataId val="0"/>
          <cx:layoutPr>
            <cx:visibility meanLine="0" meanMarker="1" nonoutliers="0" outliers="1"/>
            <cx:statistics quartileMethod="exclusive"/>
          </cx:layoutPr>
        </cx:series>
      </cx:plotAreaRegion>
      <cx:axis id="0">
        <cx:catScaling gapWidth="1"/>
        <cx:title>
          <cx:tx>
            <cx:txData>
              <cx:v>Countries</cx:v>
            </cx:txData>
          </cx:tx>
          <cx:txPr>
            <a:bodyPr spcFirstLastPara="1" vertOverflow="ellipsis" horzOverflow="overflow" wrap="square" lIns="0" tIns="0" rIns="0" bIns="0" anchor="ctr" anchorCtr="1"/>
            <a:lstStyle/>
            <a:p>
              <a:pPr algn="ctr" rtl="0">
                <a:defRPr>
                  <a:latin typeface="Open Sans" panose="020B0606030504020204" pitchFamily="34" charset="0"/>
                  <a:ea typeface="Open Sans" panose="020B0606030504020204" pitchFamily="34" charset="0"/>
                  <a:cs typeface="Open Sans" panose="020B0606030504020204" pitchFamily="34" charset="0"/>
                </a:defRPr>
              </a:pPr>
              <a:r>
                <a:rPr lang="en-US" sz="900" b="0" i="0" u="none" strike="noStrike" baseline="0">
                  <a:solidFill>
                    <a:sysClr val="windowText" lastClr="000000">
                      <a:lumMod val="65000"/>
                      <a:lumOff val="35000"/>
                    </a:sysClr>
                  </a:solidFill>
                  <a:latin typeface="Open Sans" panose="020B0606030504020204" pitchFamily="34" charset="0"/>
                  <a:ea typeface="Open Sans" panose="020B0606030504020204" pitchFamily="34" charset="0"/>
                  <a:cs typeface="Open Sans" panose="020B0606030504020204" pitchFamily="34" charset="0"/>
                </a:rPr>
                <a:t>Countries</a:t>
              </a:r>
            </a:p>
          </cx:txPr>
        </cx:title>
        <cx:tickLabels/>
      </cx:axis>
      <cx:axis id="1">
        <cx:valScaling/>
        <cx:title>
          <cx:tx>
            <cx:txData>
              <cx:v>Gained Amount</cx:v>
            </cx:txData>
          </cx:tx>
          <cx:txPr>
            <a:bodyPr spcFirstLastPara="1" vertOverflow="ellipsis" horzOverflow="overflow" wrap="square" lIns="0" tIns="0" rIns="0" bIns="0" anchor="ctr" anchorCtr="1"/>
            <a:lstStyle/>
            <a:p>
              <a:pPr algn="ctr" rtl="0">
                <a:defRPr>
                  <a:latin typeface="Open Sans" panose="020B0606030504020204" pitchFamily="34" charset="0"/>
                  <a:ea typeface="Open Sans" panose="020B0606030504020204" pitchFamily="34" charset="0"/>
                  <a:cs typeface="Open Sans" panose="020B0606030504020204" pitchFamily="34" charset="0"/>
                </a:defRPr>
              </a:pPr>
              <a:r>
                <a:rPr lang="en-US" sz="900" b="0" i="0" u="none" strike="noStrike" baseline="0">
                  <a:solidFill>
                    <a:sysClr val="windowText" lastClr="000000">
                      <a:lumMod val="65000"/>
                      <a:lumOff val="35000"/>
                    </a:sysClr>
                  </a:solidFill>
                  <a:latin typeface="Open Sans" panose="020B0606030504020204" pitchFamily="34" charset="0"/>
                  <a:ea typeface="Open Sans" panose="020B0606030504020204" pitchFamily="34" charset="0"/>
                  <a:cs typeface="Open Sans" panose="020B0606030504020204" pitchFamily="34" charset="0"/>
                </a:rPr>
                <a:t>Gained Amount</a:t>
              </a:r>
            </a:p>
          </cx:txPr>
        </cx:title>
        <cx:majorGridlines/>
        <cx:tickLabels/>
      </cx:axis>
    </cx:plotArea>
  </cx:chart>
  <cx:spPr>
    <a:solidFill>
      <a:schemeClr val="lt1"/>
    </a:solidFill>
    <a:ln w="12700" cap="flat" cmpd="sng" algn="ctr">
      <a:solidFill>
        <a:schemeClr val="accent1"/>
      </a:solidFill>
      <a:prstDash val="solid"/>
      <a:miter lim="800000"/>
    </a:ln>
    <a:effectLst/>
  </cx:spPr>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159214</xdr:colOff>
      <xdr:row>0</xdr:row>
      <xdr:rowOff>140957</xdr:rowOff>
    </xdr:from>
    <xdr:to>
      <xdr:col>2</xdr:col>
      <xdr:colOff>848091</xdr:colOff>
      <xdr:row>2</xdr:row>
      <xdr:rowOff>190499</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275631" y="140957"/>
          <a:ext cx="932293" cy="927959"/>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14816</xdr:colOff>
      <xdr:row>4</xdr:row>
      <xdr:rowOff>5291</xdr:rowOff>
    </xdr:from>
    <xdr:to>
      <xdr:col>3</xdr:col>
      <xdr:colOff>635000</xdr:colOff>
      <xdr:row>12</xdr:row>
      <xdr:rowOff>74083</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D50F03D-551F-450C-88B3-4F5B6A5B666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2399" y="1423458"/>
              <a:ext cx="2133601"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645582</xdr:colOff>
      <xdr:row>3</xdr:row>
      <xdr:rowOff>4234</xdr:rowOff>
    </xdr:from>
    <xdr:to>
      <xdr:col>11</xdr:col>
      <xdr:colOff>0</xdr:colOff>
      <xdr:row>18</xdr:row>
      <xdr:rowOff>0</xdr:rowOff>
    </xdr:to>
    <xdr:graphicFrame macro="">
      <xdr:nvGraphicFramePr>
        <xdr:cNvPr id="2" name="Chart 1">
          <a:extLst>
            <a:ext uri="{FF2B5EF4-FFF2-40B4-BE49-F238E27FC236}">
              <a16:creationId xmlns:a16="http://schemas.microsoft.com/office/drawing/2014/main" id="{D8B2C734-7682-404B-94B6-7F5DDEC4D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29</xdr:row>
      <xdr:rowOff>10584</xdr:rowOff>
    </xdr:from>
    <xdr:to>
      <xdr:col>11</xdr:col>
      <xdr:colOff>0</xdr:colOff>
      <xdr:row>44</xdr:row>
      <xdr:rowOff>1</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0921CEE-1C61-4692-8F71-B64FE2102A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1050" y="6659034"/>
              <a:ext cx="5829300" cy="313266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14816</xdr:colOff>
      <xdr:row>3</xdr:row>
      <xdr:rowOff>14817</xdr:rowOff>
    </xdr:from>
    <xdr:to>
      <xdr:col>7</xdr:col>
      <xdr:colOff>361949</xdr:colOff>
      <xdr:row>12</xdr:row>
      <xdr:rowOff>127000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676F590-8496-4D85-9559-27A7CA4CE1E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898899" y="1221317"/>
              <a:ext cx="1828800" cy="2017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46568</xdr:colOff>
      <xdr:row>2</xdr:row>
      <xdr:rowOff>184150</xdr:rowOff>
    </xdr:from>
    <xdr:to>
      <xdr:col>11</xdr:col>
      <xdr:colOff>2118</xdr:colOff>
      <xdr:row>14</xdr:row>
      <xdr:rowOff>168275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A567EAC6-74CB-41FB-B5D7-6C6A3BCC8965}"/>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952068" y="117898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Roaming\Microsoft\AddIns\UNIQUE.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NIQUE"/>
    </sheetNames>
    <definedNames>
      <definedName name="UNIQUE"/>
    </defined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58.983021643522" createdVersion="6" refreshedVersion="6" minRefreshableVersion="3" recordCount="300" xr:uid="{22B43AAC-7137-4F33-AF33-A7B90A02F6F7}">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9682298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359.888602199077" backgroundQuery="1" createdVersion="6" refreshedVersion="6" minRefreshableVersion="3" recordCount="0" supportSubquery="1" supportAdvancedDrill="1" xr:uid="{1D67B9AB-8C92-44DF-9197-03F533E8AD0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359.891581828706" backgroundQuery="1" createdVersion="6" refreshedVersion="6" minRefreshableVersion="3" recordCount="0" supportSubquery="1" supportAdvancedDrill="1" xr:uid="{04EC2578-EB34-40F7-95AF-EEF3D517E788}">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360.027315740743" backgroundQuery="1" createdVersion="6" refreshedVersion="6" minRefreshableVersion="3" recordCount="0" supportSubquery="1" supportAdvancedDrill="1" xr:uid="{2FFD904F-6E85-4E10-954C-1BD4C8464ABC}">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359.891577314818" backgroundQuery="1" createdVersion="3" refreshedVersion="6" minRefreshableVersion="3" recordCount="0" supportSubquery="1" supportAdvancedDrill="1" xr:uid="{20602D79-134A-4E07-B3AF-370BBB2BE0FF}">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185617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360.01925740741" backgroundQuery="1" createdVersion="3" refreshedVersion="6" minRefreshableVersion="3" recordCount="0" supportSubquery="1" supportAdvancedDrill="1" xr:uid="{7E7BF6B3-4B38-4A49-8766-D79B5E8A875D}">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199735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E9E77-ED49-462D-8531-1E0F9A9D3BC4}"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E5:H11"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5"/>
    <dataField name="Bar     " fld="3" baseField="1" baseItem="4"/>
    <dataField name="Sum of Units" fld="4" baseField="0" baseItem="0" numFmtId="164"/>
  </dataFields>
  <formats count="16">
    <format dxfId="56">
      <pivotArea outline="0" collapsedLevelsAreSubtotals="1" fieldPosition="0">
        <references count="1">
          <reference field="4294967294" count="1" selected="0">
            <x v="0"/>
          </reference>
        </references>
      </pivotArea>
    </format>
    <format dxfId="55">
      <pivotArea outline="0" collapsedLevelsAreSubtotals="1" fieldPosition="0">
        <references count="1">
          <reference field="4294967294" count="1" selected="0">
            <x v="2"/>
          </reference>
        </references>
      </pivotArea>
    </format>
    <format dxfId="54">
      <pivotArea collapsedLevelsAreSubtotals="1" fieldPosition="0">
        <references count="2">
          <reference field="4294967294" count="1" selected="0">
            <x v="2"/>
          </reference>
          <reference field="1" count="0"/>
        </references>
      </pivotArea>
    </format>
    <format dxfId="53">
      <pivotArea dataOnly="0" labelOnly="1" outline="0" fieldPosition="0">
        <references count="1">
          <reference field="4294967294" count="1">
            <x v="0"/>
          </reference>
        </references>
      </pivotArea>
    </format>
    <format dxfId="52">
      <pivotArea dataOnly="0" labelOnly="1" outline="0" fieldPosition="0">
        <references count="1">
          <reference field="4294967294" count="1">
            <x v="2"/>
          </reference>
        </references>
      </pivotArea>
    </format>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outline="0" fieldPosition="0">
        <references count="1">
          <reference field="4294967294" count="3">
            <x v="0"/>
            <x v="1"/>
            <x v="2"/>
          </reference>
        </references>
      </pivotArea>
    </format>
    <format dxfId="46">
      <pivotArea type="all" dataOnly="0" outline="0" fieldPosition="0"/>
    </format>
    <format dxfId="45">
      <pivotArea outline="0" collapsedLevelsAreSubtotals="1" fieldPosition="0"/>
    </format>
    <format dxfId="44">
      <pivotArea field="1" type="button" dataOnly="0" labelOnly="1" outline="0" axis="axisRow" fieldPosition="0"/>
    </format>
    <format dxfId="43">
      <pivotArea dataOnly="0" labelOnly="1" fieldPosition="0">
        <references count="1">
          <reference field="1" count="0"/>
        </references>
      </pivotArea>
    </format>
    <format dxfId="42">
      <pivotArea dataOnly="0" labelOnly="1" outline="0" fieldPosition="0">
        <references count="1">
          <reference field="4294967294" count="3">
            <x v="0"/>
            <x v="1"/>
            <x v="2"/>
          </reference>
        </references>
      </pivotArea>
    </format>
    <format dxfId="41">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519F2F-74E8-4662-AAF6-9476623F00C9}"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9">
    <format dxfId="40">
      <pivotArea dataOnly="0" labelOnly="1" outline="0" axis="axisValues" fieldPosition="0"/>
    </format>
    <format dxfId="39">
      <pivotArea type="all" dataOnly="0" outline="0" fieldPosition="0"/>
    </format>
    <format dxfId="38">
      <pivotArea outline="0" collapsedLevelsAreSubtotals="1"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outline="0" axis="axisValues" fieldPosition="0"/>
    </format>
    <format dxfId="33">
      <pivotArea collapsedLevelsAreSubtotals="1" fieldPosition="0">
        <references count="1">
          <reference field="0" count="0"/>
        </references>
      </pivotArea>
    </format>
    <format dxfId="32">
      <pivotArea dataOnly="0" labelOnly="1" fieldPosition="0">
        <references count="1">
          <reference field="0" count="0"/>
        </references>
      </pivotArea>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Chocolate - Excel Project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A4212-D51C-425D-8D48-F086C6BB51D5}"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6:D19" firstHeaderRow="1" firstDataRow="1" firstDataCol="1"/>
  <pivotFields count="5">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5"/>
  </dataFields>
  <formats count="1">
    <format dxfId="12">
      <pivotArea outline="0" collapsedLevelsAreSubtotals="1" fieldPosition="0"/>
    </format>
  </format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A73DB1-5C4A-4B00-8F30-825CB11AAE8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27" firstHeaderRow="1" firstDataRow="1" firstDataCol="1"/>
  <pivotFields count="2">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3">
    <format dxfId="11">
      <pivotArea dataOnly="0" labelOnly="1" outline="0" fieldPosition="0">
        <references count="1">
          <reference field="4294967294" count="1">
            <x v="0"/>
          </reference>
        </references>
      </pivotArea>
    </format>
    <format dxfId="10">
      <pivotArea outline="0" collapsedLevelsAreSubtotals="1" fieldPosition="0"/>
    </format>
    <format dxfId="9">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Chocolate - Excel Project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7B41A3-ADE8-4C7A-882E-18455A79856A}"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1" baseField="0" baseItem="0" numFmtId="165"/>
    <dataField name="Sum of Units" fld="2" baseField="0" baseItem="0"/>
    <dataField fld="3" subtotal="count" baseField="0" baseItem="0"/>
    <dataField fld="4" subtotal="count" baseField="0" baseItem="0"/>
  </dataFields>
  <formats count="8">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fieldPosition="0">
        <references count="1">
          <reference field="4294967294" count="4">
            <x v="0"/>
            <x v="1"/>
            <x v="2"/>
            <x v="3"/>
          </reference>
        </references>
      </pivotArea>
    </format>
    <format dxfId="1">
      <pivotArea dataOnly="0" labelOnly="1" outline="0" fieldPosition="0">
        <references count="1">
          <reference field="4294967294" count="4">
            <x v="0"/>
            <x v="1"/>
            <x v="2"/>
            <x v="3"/>
          </reference>
        </references>
      </pivotArea>
    </format>
    <format dxfId="0">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wesome Chocolate - Excel Project 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51FE1B5-C40C-47E1-9CC9-FC2D105FEE55}" sourceName="Sales Person">
  <pivotTables>
    <pivotTable tabId="6" name="PivotTable2"/>
  </pivotTables>
  <data>
    <tabular pivotCacheId="968229837">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D5A6A25-2EB4-4C4D-8626-8D08B0F3B797}" sourceName="[data].[Geography]">
  <pivotTables>
    <pivotTable tabId="11" name="PivotTable2"/>
  </pivotTables>
  <data>
    <olap pivotCacheId="100185617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ED770D74-1C65-4ECA-8D7D-5A65170186BB}" sourceName="[data].[Geography]">
  <pivotTables>
    <pivotTable tabId="15" name="PivotTable3"/>
  </pivotTables>
  <data>
    <olap pivotCacheId="152199735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191D94F-CF6F-47EB-8872-224F72F1D731}"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3D0DAC2B-7AD0-4BC4-AF26-665E9F055813}"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C5D78968-7216-4602-8E31-17A86ACE7BB9}"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Q7:R29" totalsRowShown="0" headerRowDxfId="77" dataDxfId="76">
  <autoFilter ref="Q7:R29" xr:uid="{6DAC1E92-D947-4232-891E-65555AD7A47E}"/>
  <tableColumns count="2">
    <tableColumn id="1" xr3:uid="{1B8963D1-E60F-4400-A175-651A513B826F}" name="Product" dataDxfId="75"/>
    <tableColumn id="2" xr3:uid="{1798A7DA-FB9F-46D3-AA0A-B6BCA4A81AC3}" name="Cost per unit" dataDxfId="7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8422B7-5652-4634-964E-6D56386D0015}" name="Data" displayName="Data" ref="C7:I307" totalsRowShown="0" headerRowDxfId="73" dataDxfId="72">
  <autoFilter ref="C7:I307" xr:uid="{F1D7CDB4-1509-4749-A9FF-D8B8498D116C}"/>
  <tableColumns count="7">
    <tableColumn id="1" xr3:uid="{A7A72895-0258-4C73-BF3B-67AE429C5B30}" name="Sales Person" dataDxfId="71"/>
    <tableColumn id="2" xr3:uid="{533A9CF0-708B-4002-8362-8A4F538DA6F1}" name="Geography" dataDxfId="70"/>
    <tableColumn id="3" xr3:uid="{DDECB48F-BB5C-4C33-A94E-13AC2C72AD29}" name="Product" dataDxfId="69"/>
    <tableColumn id="4" xr3:uid="{B79AA27F-B7A0-4050-A964-E1ADAA771CBB}" name="Amount" dataDxfId="68"/>
    <tableColumn id="5" xr3:uid="{04D87BF2-3675-4DD9-990D-769CF2AF8C17}" name="Units" dataDxfId="67"/>
    <tableColumn id="6" xr3:uid="{9FB8C4E9-503E-47B3-A2A6-D2E722EF818B}" name="Cost Per Unit" dataDxfId="66">
      <calculatedColumnFormula>_xll.XLOOKUP(Data[[#This Row],[Product]],products[Product],products[Cost per unit])</calculatedColumnFormula>
    </tableColumn>
    <tableColumn id="7" xr3:uid="{E0E8A00A-3FD0-4AEA-A504-6AF0E4563E92}" name="Cost" dataDxfId="65">
      <calculatedColumnFormula>(Data[[#This Row],[Units]]*Data[[#This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152CEE-33FB-4C01-BAD7-9889A6E7C5F9}" name="Data8" displayName="Data8" ref="C4:G304" totalsRowShown="0" headerRowDxfId="63" dataDxfId="62">
  <sortState ref="C5:G304">
    <sortCondition descending="1" ref="F4:F304"/>
  </sortState>
  <tableColumns count="5">
    <tableColumn id="1" xr3:uid="{42E8352B-4CC1-4C07-B974-CE024F80FCAA}" name="Sales Person" dataDxfId="61"/>
    <tableColumn id="2" xr3:uid="{48F02F13-0000-4616-BAED-C7E36FD27CC6}" name="Geography" dataDxfId="60"/>
    <tableColumn id="3" xr3:uid="{AA610274-7C94-473A-9C75-EE999F26E9FE}" name="Product" dataDxfId="59"/>
    <tableColumn id="4" xr3:uid="{BA7F001E-F731-4B15-8FD1-B9E5C568E0D1}" name="Amount" dataDxfId="58"/>
    <tableColumn id="5" xr3:uid="{2FCEF146-AABE-43AB-B391-52D477C50904}" name="Units"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D62F0F7-4169-4AA0-B0F9-F197CB690C8E}" name="Data13" displayName="Data13" ref="N4:R304" totalsRowShown="0" headerRowDxfId="31" dataDxfId="30">
  <sortState ref="N5:R304">
    <sortCondition descending="1" ref="Q4:Q304"/>
  </sortState>
  <tableColumns count="5">
    <tableColumn id="1" xr3:uid="{A33E4A78-91DB-4BA6-9D3E-DCA60B66674E}" name="Sales Person" dataDxfId="29"/>
    <tableColumn id="2" xr3:uid="{BAB9C210-E0AD-4958-A2F2-9674DF9B94C2}" name="Geography" dataDxfId="28"/>
    <tableColumn id="3" xr3:uid="{C25FB1F4-0D0C-417F-ABFE-224CD0221209}" name="Product" dataDxfId="27"/>
    <tableColumn id="4" xr3:uid="{98CC72BE-34BB-4D2A-A466-1590FCBEE686}" name="Amount" dataDxfId="26"/>
    <tableColumn id="5" xr3:uid="{5AF0A18E-EC32-412E-B3C5-89D6889617C8}" name="Units"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1.bin"/><Relationship Id="rId1" Type="http://schemas.openxmlformats.org/officeDocument/2006/relationships/pivotTable" Target="../pivotTables/pivotTable5.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R654"/>
  <sheetViews>
    <sheetView showGridLines="0" zoomScale="90" zoomScaleNormal="90" workbookViewId="0">
      <selection activeCell="M22" sqref="M22"/>
    </sheetView>
  </sheetViews>
  <sheetFormatPr defaultRowHeight="16.5" x14ac:dyDescent="0.3"/>
  <cols>
    <col min="1" max="1" width="1.7109375" style="2" customWidth="1"/>
    <col min="2" max="2" width="3.7109375" style="2" customWidth="1"/>
    <col min="3" max="3" width="19" style="2" customWidth="1"/>
    <col min="4" max="4" width="14.7109375" style="2" customWidth="1"/>
    <col min="5" max="5" width="21.85546875" style="2" bestFit="1" customWidth="1"/>
    <col min="6" max="6" width="13.5703125" style="2" customWidth="1"/>
    <col min="7" max="7" width="11.7109375" style="2" customWidth="1"/>
    <col min="8" max="8" width="17.42578125" style="2" customWidth="1"/>
    <col min="9" max="9" width="17" style="2" customWidth="1"/>
    <col min="10" max="11" width="9.140625" style="2"/>
    <col min="12" max="12" width="3.85546875" style="2" customWidth="1"/>
    <col min="13" max="13" width="53.85546875" style="2" customWidth="1"/>
    <col min="14" max="16" width="9.140625" style="2"/>
    <col min="17" max="17" width="26" style="2" customWidth="1"/>
    <col min="18" max="18" width="14.42578125" style="2" customWidth="1"/>
    <col min="19" max="22" width="9.140625" style="2"/>
    <col min="23" max="23" width="21.85546875" style="2" customWidth="1"/>
    <col min="24" max="16384" width="9.140625" style="2"/>
  </cols>
  <sheetData>
    <row r="1" spans="1:18" s="7" customFormat="1" ht="52.5" customHeight="1" x14ac:dyDescent="0.3">
      <c r="A1" s="1"/>
      <c r="D1" s="85" t="s">
        <v>55</v>
      </c>
      <c r="E1" s="86"/>
      <c r="F1" s="86"/>
      <c r="G1" s="86"/>
      <c r="H1" s="86"/>
      <c r="I1" s="86"/>
      <c r="J1" s="86"/>
      <c r="K1" s="86"/>
      <c r="L1" s="86"/>
    </row>
    <row r="2" spans="1:18" s="7" customFormat="1" ht="16.5" customHeight="1" x14ac:dyDescent="0.3">
      <c r="A2" s="1"/>
      <c r="D2" s="86"/>
      <c r="E2" s="86"/>
      <c r="F2" s="86"/>
      <c r="G2" s="86"/>
      <c r="H2" s="86"/>
      <c r="I2" s="86"/>
      <c r="J2" s="86"/>
      <c r="K2" s="86"/>
      <c r="L2" s="86"/>
    </row>
    <row r="3" spans="1:18" s="7" customFormat="1" ht="16.5" customHeight="1" x14ac:dyDescent="0.3">
      <c r="A3" s="1"/>
      <c r="D3" s="86"/>
      <c r="E3" s="86"/>
      <c r="F3" s="86"/>
      <c r="G3" s="86"/>
      <c r="H3" s="86"/>
      <c r="I3" s="86"/>
      <c r="J3" s="86"/>
      <c r="K3" s="86"/>
      <c r="L3" s="86"/>
    </row>
    <row r="4" spans="1:18" s="7" customFormat="1" ht="7.5" customHeight="1" x14ac:dyDescent="0.3">
      <c r="A4" s="1"/>
      <c r="D4" s="86"/>
      <c r="E4" s="86"/>
      <c r="F4" s="86"/>
      <c r="G4" s="86"/>
      <c r="H4" s="86"/>
      <c r="I4" s="86"/>
      <c r="J4" s="86"/>
      <c r="K4" s="86"/>
      <c r="L4" s="86"/>
    </row>
    <row r="7" spans="1:18" s="10" customFormat="1" x14ac:dyDescent="0.25">
      <c r="C7" s="22" t="s">
        <v>11</v>
      </c>
      <c r="D7" s="22" t="s">
        <v>12</v>
      </c>
      <c r="E7" s="22" t="s">
        <v>0</v>
      </c>
      <c r="F7" s="11" t="s">
        <v>1</v>
      </c>
      <c r="G7" s="11" t="s">
        <v>49</v>
      </c>
      <c r="H7" s="11" t="s">
        <v>86</v>
      </c>
      <c r="I7" s="11" t="s">
        <v>87</v>
      </c>
      <c r="L7" s="12" t="s">
        <v>42</v>
      </c>
      <c r="M7" s="13"/>
      <c r="Q7" s="10" t="s">
        <v>0</v>
      </c>
      <c r="R7" s="10" t="s">
        <v>50</v>
      </c>
    </row>
    <row r="8" spans="1:18" x14ac:dyDescent="0.3">
      <c r="C8" s="2" t="s">
        <v>40</v>
      </c>
      <c r="D8" s="2" t="s">
        <v>37</v>
      </c>
      <c r="E8" s="2" t="s">
        <v>30</v>
      </c>
      <c r="F8" s="4">
        <v>1624</v>
      </c>
      <c r="G8" s="5">
        <v>114</v>
      </c>
      <c r="H8" s="57">
        <f>_xll.XLOOKUP(Data[[#This Row],[Product]],products[Product],products[Cost per unit])</f>
        <v>14.49</v>
      </c>
      <c r="I8" s="57">
        <f>(Data[[#This Row],[Units]]*Data[[#This Row],[Cost Per Unit]])</f>
        <v>1651.8600000000001</v>
      </c>
      <c r="L8" s="8">
        <v>1</v>
      </c>
      <c r="M8" s="9" t="s">
        <v>43</v>
      </c>
      <c r="Q8" s="2" t="s">
        <v>13</v>
      </c>
      <c r="R8" s="6">
        <v>9.33</v>
      </c>
    </row>
    <row r="9" spans="1:18" x14ac:dyDescent="0.3">
      <c r="C9" s="2" t="s">
        <v>8</v>
      </c>
      <c r="D9" s="2" t="s">
        <v>35</v>
      </c>
      <c r="E9" s="2" t="s">
        <v>32</v>
      </c>
      <c r="F9" s="4">
        <v>6706</v>
      </c>
      <c r="G9" s="5">
        <v>459</v>
      </c>
      <c r="H9" s="57">
        <f>_xll.XLOOKUP(Data[[#This Row],[Product]],products[Product],products[Cost per unit])</f>
        <v>8.65</v>
      </c>
      <c r="I9" s="57">
        <f>(Data[[#This Row],[Units]]*Data[[#This Row],[Cost Per Unit]])</f>
        <v>3970.3500000000004</v>
      </c>
      <c r="L9" s="8">
        <v>2</v>
      </c>
      <c r="M9" s="9" t="s">
        <v>52</v>
      </c>
      <c r="Q9" s="2" t="s">
        <v>14</v>
      </c>
      <c r="R9" s="6">
        <v>11.7</v>
      </c>
    </row>
    <row r="10" spans="1:18" x14ac:dyDescent="0.3">
      <c r="C10" s="2" t="s">
        <v>9</v>
      </c>
      <c r="D10" s="2" t="s">
        <v>35</v>
      </c>
      <c r="E10" s="2" t="s">
        <v>4</v>
      </c>
      <c r="F10" s="4">
        <v>959</v>
      </c>
      <c r="G10" s="5">
        <v>147</v>
      </c>
      <c r="H10" s="57">
        <f>_xll.XLOOKUP(Data[[#This Row],[Product]],products[Product],products[Cost per unit])</f>
        <v>11.88</v>
      </c>
      <c r="I10" s="57">
        <f>(Data[[#This Row],[Units]]*Data[[#This Row],[Cost Per Unit]])</f>
        <v>1746.3600000000001</v>
      </c>
      <c r="L10" s="8">
        <v>3</v>
      </c>
      <c r="M10" s="9" t="s">
        <v>44</v>
      </c>
      <c r="Q10" s="2" t="s">
        <v>4</v>
      </c>
      <c r="R10" s="6">
        <v>11.88</v>
      </c>
    </row>
    <row r="11" spans="1:18" x14ac:dyDescent="0.3">
      <c r="C11" s="2" t="s">
        <v>41</v>
      </c>
      <c r="D11" s="2" t="s">
        <v>36</v>
      </c>
      <c r="E11" s="2" t="s">
        <v>18</v>
      </c>
      <c r="F11" s="4">
        <v>9632</v>
      </c>
      <c r="G11" s="5">
        <v>288</v>
      </c>
      <c r="H11" s="57">
        <f>_xll.XLOOKUP(Data[[#This Row],[Product]],products[Product],products[Cost per unit])</f>
        <v>6.47</v>
      </c>
      <c r="I11" s="57">
        <f>(Data[[#This Row],[Units]]*Data[[#This Row],[Cost Per Unit]])</f>
        <v>1863.36</v>
      </c>
      <c r="L11" s="8">
        <v>4</v>
      </c>
      <c r="M11" s="9" t="s">
        <v>45</v>
      </c>
      <c r="Q11" s="2" t="s">
        <v>15</v>
      </c>
      <c r="R11" s="6">
        <v>11.73</v>
      </c>
    </row>
    <row r="12" spans="1:18" x14ac:dyDescent="0.3">
      <c r="C12" s="2" t="s">
        <v>6</v>
      </c>
      <c r="D12" s="2" t="s">
        <v>39</v>
      </c>
      <c r="E12" s="2" t="s">
        <v>25</v>
      </c>
      <c r="F12" s="4">
        <v>2100</v>
      </c>
      <c r="G12" s="5">
        <v>414</v>
      </c>
      <c r="H12" s="57">
        <f>_xll.XLOOKUP(Data[[#This Row],[Product]],products[Product],products[Cost per unit])</f>
        <v>13.15</v>
      </c>
      <c r="I12" s="57">
        <f>(Data[[#This Row],[Units]]*Data[[#This Row],[Cost Per Unit]])</f>
        <v>5444.1</v>
      </c>
      <c r="L12" s="8">
        <v>5</v>
      </c>
      <c r="M12" s="9" t="s">
        <v>53</v>
      </c>
      <c r="Q12" s="2" t="s">
        <v>16</v>
      </c>
      <c r="R12" s="6">
        <v>8.7899999999999991</v>
      </c>
    </row>
    <row r="13" spans="1:18" x14ac:dyDescent="0.3">
      <c r="C13" s="2" t="s">
        <v>40</v>
      </c>
      <c r="D13" s="2" t="s">
        <v>35</v>
      </c>
      <c r="E13" s="2" t="s">
        <v>33</v>
      </c>
      <c r="F13" s="4">
        <v>8869</v>
      </c>
      <c r="G13" s="5">
        <v>432</v>
      </c>
      <c r="H13" s="57">
        <f>_xll.XLOOKUP(Data[[#This Row],[Product]],products[Product],products[Cost per unit])</f>
        <v>12.37</v>
      </c>
      <c r="I13" s="57">
        <f>(Data[[#This Row],[Units]]*Data[[#This Row],[Cost Per Unit]])</f>
        <v>5343.8399999999992</v>
      </c>
      <c r="L13" s="8">
        <v>6</v>
      </c>
      <c r="M13" s="9" t="s">
        <v>54</v>
      </c>
      <c r="Q13" s="2" t="s">
        <v>17</v>
      </c>
      <c r="R13" s="6">
        <v>3.11</v>
      </c>
    </row>
    <row r="14" spans="1:18" x14ac:dyDescent="0.3">
      <c r="C14" s="2" t="s">
        <v>6</v>
      </c>
      <c r="D14" s="2" t="s">
        <v>38</v>
      </c>
      <c r="E14" s="2" t="s">
        <v>31</v>
      </c>
      <c r="F14" s="4">
        <v>2681</v>
      </c>
      <c r="G14" s="5">
        <v>54</v>
      </c>
      <c r="H14" s="57">
        <f>_xll.XLOOKUP(Data[[#This Row],[Product]],products[Product],products[Cost per unit])</f>
        <v>5.79</v>
      </c>
      <c r="I14" s="57">
        <f>(Data[[#This Row],[Units]]*Data[[#This Row],[Cost Per Unit]])</f>
        <v>312.66000000000003</v>
      </c>
      <c r="L14" s="8">
        <v>7</v>
      </c>
      <c r="M14" s="9" t="s">
        <v>48</v>
      </c>
      <c r="Q14" s="2" t="s">
        <v>18</v>
      </c>
      <c r="R14" s="6">
        <v>6.47</v>
      </c>
    </row>
    <row r="15" spans="1:18" x14ac:dyDescent="0.3">
      <c r="C15" s="2" t="s">
        <v>8</v>
      </c>
      <c r="D15" s="2" t="s">
        <v>35</v>
      </c>
      <c r="E15" s="2" t="s">
        <v>22</v>
      </c>
      <c r="F15" s="4">
        <v>5012</v>
      </c>
      <c r="G15" s="5">
        <v>210</v>
      </c>
      <c r="H15" s="57">
        <f>_xll.XLOOKUP(Data[[#This Row],[Product]],products[Product],products[Cost per unit])</f>
        <v>9.77</v>
      </c>
      <c r="I15" s="57">
        <f>(Data[[#This Row],[Units]]*Data[[#This Row],[Cost Per Unit]])</f>
        <v>2051.6999999999998</v>
      </c>
      <c r="L15" s="8">
        <v>8</v>
      </c>
      <c r="M15" s="9" t="s">
        <v>51</v>
      </c>
      <c r="Q15" s="2" t="s">
        <v>19</v>
      </c>
      <c r="R15" s="6">
        <v>7.64</v>
      </c>
    </row>
    <row r="16" spans="1:18" x14ac:dyDescent="0.3">
      <c r="C16" s="2" t="s">
        <v>7</v>
      </c>
      <c r="D16" s="2" t="s">
        <v>38</v>
      </c>
      <c r="E16" s="2" t="s">
        <v>14</v>
      </c>
      <c r="F16" s="4">
        <v>1281</v>
      </c>
      <c r="G16" s="5">
        <v>75</v>
      </c>
      <c r="H16" s="57">
        <f>_xll.XLOOKUP(Data[[#This Row],[Product]],products[Product],products[Cost per unit])</f>
        <v>11.7</v>
      </c>
      <c r="I16" s="57">
        <f>(Data[[#This Row],[Units]]*Data[[#This Row],[Cost Per Unit]])</f>
        <v>877.5</v>
      </c>
      <c r="L16" s="8">
        <v>9</v>
      </c>
      <c r="M16" s="9" t="s">
        <v>46</v>
      </c>
      <c r="Q16" s="2" t="s">
        <v>20</v>
      </c>
      <c r="R16" s="6">
        <v>10.62</v>
      </c>
    </row>
    <row r="17" spans="3:18" x14ac:dyDescent="0.3">
      <c r="C17" s="2" t="s">
        <v>5</v>
      </c>
      <c r="D17" s="2" t="s">
        <v>37</v>
      </c>
      <c r="E17" s="2" t="s">
        <v>14</v>
      </c>
      <c r="F17" s="4">
        <v>4991</v>
      </c>
      <c r="G17" s="5">
        <v>12</v>
      </c>
      <c r="H17" s="57">
        <f>_xll.XLOOKUP(Data[[#This Row],[Product]],products[Product],products[Cost per unit])</f>
        <v>11.7</v>
      </c>
      <c r="I17" s="57">
        <f>(Data[[#This Row],[Units]]*Data[[#This Row],[Cost Per Unit]])</f>
        <v>140.39999999999998</v>
      </c>
      <c r="L17" s="8">
        <v>10</v>
      </c>
      <c r="M17" s="9" t="s">
        <v>47</v>
      </c>
      <c r="Q17" s="2" t="s">
        <v>21</v>
      </c>
      <c r="R17" s="6">
        <v>9</v>
      </c>
    </row>
    <row r="18" spans="3:18" x14ac:dyDescent="0.3">
      <c r="C18" s="2" t="s">
        <v>2</v>
      </c>
      <c r="D18" s="2" t="s">
        <v>39</v>
      </c>
      <c r="E18" s="2" t="s">
        <v>25</v>
      </c>
      <c r="F18" s="4">
        <v>1785</v>
      </c>
      <c r="G18" s="5">
        <v>462</v>
      </c>
      <c r="H18" s="57">
        <f>_xll.XLOOKUP(Data[[#This Row],[Product]],products[Product],products[Cost per unit])</f>
        <v>13.15</v>
      </c>
      <c r="I18" s="57">
        <f>(Data[[#This Row],[Units]]*Data[[#This Row],[Cost Per Unit]])</f>
        <v>6075.3</v>
      </c>
      <c r="Q18" s="2" t="s">
        <v>22</v>
      </c>
      <c r="R18" s="6">
        <v>9.77</v>
      </c>
    </row>
    <row r="19" spans="3:18" x14ac:dyDescent="0.3">
      <c r="C19" s="2" t="s">
        <v>3</v>
      </c>
      <c r="D19" s="2" t="s">
        <v>37</v>
      </c>
      <c r="E19" s="2" t="s">
        <v>17</v>
      </c>
      <c r="F19" s="4">
        <v>3983</v>
      </c>
      <c r="G19" s="5">
        <v>144</v>
      </c>
      <c r="H19" s="57">
        <f>_xll.XLOOKUP(Data[[#This Row],[Product]],products[Product],products[Cost per unit])</f>
        <v>3.11</v>
      </c>
      <c r="I19" s="57">
        <f>(Data[[#This Row],[Units]]*Data[[#This Row],[Cost Per Unit]])</f>
        <v>447.84</v>
      </c>
      <c r="Q19" s="2" t="s">
        <v>23</v>
      </c>
      <c r="R19" s="6">
        <v>6.49</v>
      </c>
    </row>
    <row r="20" spans="3:18" x14ac:dyDescent="0.3">
      <c r="C20" s="2" t="s">
        <v>9</v>
      </c>
      <c r="D20" s="2" t="s">
        <v>38</v>
      </c>
      <c r="E20" s="2" t="s">
        <v>16</v>
      </c>
      <c r="F20" s="4">
        <v>2646</v>
      </c>
      <c r="G20" s="5">
        <v>120</v>
      </c>
      <c r="H20" s="57">
        <f>_xll.XLOOKUP(Data[[#This Row],[Product]],products[Product],products[Cost per unit])</f>
        <v>8.7899999999999991</v>
      </c>
      <c r="I20" s="57">
        <f>(Data[[#This Row],[Units]]*Data[[#This Row],[Cost Per Unit]])</f>
        <v>1054.8</v>
      </c>
      <c r="Q20" s="2" t="s">
        <v>24</v>
      </c>
      <c r="R20" s="6">
        <v>4.97</v>
      </c>
    </row>
    <row r="21" spans="3:18" x14ac:dyDescent="0.3">
      <c r="C21" s="2" t="s">
        <v>2</v>
      </c>
      <c r="D21" s="2" t="s">
        <v>34</v>
      </c>
      <c r="E21" s="2" t="s">
        <v>13</v>
      </c>
      <c r="F21" s="4">
        <v>252</v>
      </c>
      <c r="G21" s="5">
        <v>54</v>
      </c>
      <c r="H21" s="57">
        <f>_xll.XLOOKUP(Data[[#This Row],[Product]],products[Product],products[Cost per unit])</f>
        <v>9.33</v>
      </c>
      <c r="I21" s="57">
        <f>(Data[[#This Row],[Units]]*Data[[#This Row],[Cost Per Unit]])</f>
        <v>503.82</v>
      </c>
      <c r="Q21" s="2" t="s">
        <v>25</v>
      </c>
      <c r="R21" s="6">
        <v>13.15</v>
      </c>
    </row>
    <row r="22" spans="3:18" x14ac:dyDescent="0.3">
      <c r="C22" s="2" t="s">
        <v>3</v>
      </c>
      <c r="D22" s="2" t="s">
        <v>35</v>
      </c>
      <c r="E22" s="2" t="s">
        <v>25</v>
      </c>
      <c r="F22" s="4">
        <v>2464</v>
      </c>
      <c r="G22" s="5">
        <v>234</v>
      </c>
      <c r="H22" s="57">
        <f>_xll.XLOOKUP(Data[[#This Row],[Product]],products[Product],products[Cost per unit])</f>
        <v>13.15</v>
      </c>
      <c r="I22" s="57">
        <f>(Data[[#This Row],[Units]]*Data[[#This Row],[Cost Per Unit]])</f>
        <v>3077.1</v>
      </c>
      <c r="Q22" s="2" t="s">
        <v>26</v>
      </c>
      <c r="R22" s="6">
        <v>5.6</v>
      </c>
    </row>
    <row r="23" spans="3:18" x14ac:dyDescent="0.3">
      <c r="C23" s="2" t="s">
        <v>3</v>
      </c>
      <c r="D23" s="2" t="s">
        <v>35</v>
      </c>
      <c r="E23" s="2" t="s">
        <v>29</v>
      </c>
      <c r="F23" s="4">
        <v>2114</v>
      </c>
      <c r="G23" s="5">
        <v>66</v>
      </c>
      <c r="H23" s="57">
        <f>_xll.XLOOKUP(Data[[#This Row],[Product]],products[Product],products[Cost per unit])</f>
        <v>7.16</v>
      </c>
      <c r="I23" s="57">
        <f>(Data[[#This Row],[Units]]*Data[[#This Row],[Cost Per Unit]])</f>
        <v>472.56</v>
      </c>
      <c r="Q23" s="2" t="s">
        <v>27</v>
      </c>
      <c r="R23" s="6">
        <v>16.73</v>
      </c>
    </row>
    <row r="24" spans="3:18" x14ac:dyDescent="0.3">
      <c r="C24" s="2" t="s">
        <v>6</v>
      </c>
      <c r="D24" s="2" t="s">
        <v>37</v>
      </c>
      <c r="E24" s="2" t="s">
        <v>31</v>
      </c>
      <c r="F24" s="4">
        <v>7693</v>
      </c>
      <c r="G24" s="5">
        <v>87</v>
      </c>
      <c r="H24" s="57">
        <f>_xll.XLOOKUP(Data[[#This Row],[Product]],products[Product],products[Cost per unit])</f>
        <v>5.79</v>
      </c>
      <c r="I24" s="57">
        <f>(Data[[#This Row],[Units]]*Data[[#This Row],[Cost Per Unit]])</f>
        <v>503.73</v>
      </c>
      <c r="Q24" s="2" t="s">
        <v>28</v>
      </c>
      <c r="R24" s="6">
        <v>10.38</v>
      </c>
    </row>
    <row r="25" spans="3:18" x14ac:dyDescent="0.3">
      <c r="C25" s="2" t="s">
        <v>5</v>
      </c>
      <c r="D25" s="2" t="s">
        <v>34</v>
      </c>
      <c r="E25" s="2" t="s">
        <v>20</v>
      </c>
      <c r="F25" s="4">
        <v>15610</v>
      </c>
      <c r="G25" s="5">
        <v>339</v>
      </c>
      <c r="H25" s="57">
        <f>_xll.XLOOKUP(Data[[#This Row],[Product]],products[Product],products[Cost per unit])</f>
        <v>10.62</v>
      </c>
      <c r="I25" s="57">
        <f>(Data[[#This Row],[Units]]*Data[[#This Row],[Cost Per Unit]])</f>
        <v>3600.18</v>
      </c>
      <c r="Q25" s="2" t="s">
        <v>29</v>
      </c>
      <c r="R25" s="6">
        <v>7.16</v>
      </c>
    </row>
    <row r="26" spans="3:18" x14ac:dyDescent="0.3">
      <c r="C26" s="2" t="s">
        <v>41</v>
      </c>
      <c r="D26" s="2" t="s">
        <v>34</v>
      </c>
      <c r="E26" s="2" t="s">
        <v>22</v>
      </c>
      <c r="F26" s="4">
        <v>336</v>
      </c>
      <c r="G26" s="5">
        <v>144</v>
      </c>
      <c r="H26" s="57">
        <f>_xll.XLOOKUP(Data[[#This Row],[Product]],products[Product],products[Cost per unit])</f>
        <v>9.77</v>
      </c>
      <c r="I26" s="57">
        <f>(Data[[#This Row],[Units]]*Data[[#This Row],[Cost Per Unit]])</f>
        <v>1406.8799999999999</v>
      </c>
      <c r="Q26" s="2" t="s">
        <v>30</v>
      </c>
      <c r="R26" s="6">
        <v>14.49</v>
      </c>
    </row>
    <row r="27" spans="3:18" x14ac:dyDescent="0.3">
      <c r="C27" s="2" t="s">
        <v>2</v>
      </c>
      <c r="D27" s="2" t="s">
        <v>39</v>
      </c>
      <c r="E27" s="2" t="s">
        <v>20</v>
      </c>
      <c r="F27" s="4">
        <v>9443</v>
      </c>
      <c r="G27" s="5">
        <v>162</v>
      </c>
      <c r="H27" s="57">
        <f>_xll.XLOOKUP(Data[[#This Row],[Product]],products[Product],products[Cost per unit])</f>
        <v>10.62</v>
      </c>
      <c r="I27" s="57">
        <f>(Data[[#This Row],[Units]]*Data[[#This Row],[Cost Per Unit]])</f>
        <v>1720.4399999999998</v>
      </c>
      <c r="Q27" s="2" t="s">
        <v>31</v>
      </c>
      <c r="R27" s="6">
        <v>5.79</v>
      </c>
    </row>
    <row r="28" spans="3:18" x14ac:dyDescent="0.3">
      <c r="C28" s="2" t="s">
        <v>9</v>
      </c>
      <c r="D28" s="2" t="s">
        <v>34</v>
      </c>
      <c r="E28" s="2" t="s">
        <v>23</v>
      </c>
      <c r="F28" s="4">
        <v>8155</v>
      </c>
      <c r="G28" s="5">
        <v>90</v>
      </c>
      <c r="H28" s="57">
        <f>_xll.XLOOKUP(Data[[#This Row],[Product]],products[Product],products[Cost per unit])</f>
        <v>6.49</v>
      </c>
      <c r="I28" s="57">
        <f>(Data[[#This Row],[Units]]*Data[[#This Row],[Cost Per Unit]])</f>
        <v>584.1</v>
      </c>
      <c r="Q28" s="2" t="s">
        <v>32</v>
      </c>
      <c r="R28" s="6">
        <v>8.65</v>
      </c>
    </row>
    <row r="29" spans="3:18" x14ac:dyDescent="0.3">
      <c r="C29" s="2" t="s">
        <v>8</v>
      </c>
      <c r="D29" s="2" t="s">
        <v>38</v>
      </c>
      <c r="E29" s="2" t="s">
        <v>23</v>
      </c>
      <c r="F29" s="4">
        <v>1701</v>
      </c>
      <c r="G29" s="5">
        <v>234</v>
      </c>
      <c r="H29" s="57">
        <f>_xll.XLOOKUP(Data[[#This Row],[Product]],products[Product],products[Cost per unit])</f>
        <v>6.49</v>
      </c>
      <c r="I29" s="57">
        <f>(Data[[#This Row],[Units]]*Data[[#This Row],[Cost Per Unit]])</f>
        <v>1518.66</v>
      </c>
      <c r="Q29" s="2" t="s">
        <v>33</v>
      </c>
      <c r="R29" s="6">
        <v>12.37</v>
      </c>
    </row>
    <row r="30" spans="3:18" x14ac:dyDescent="0.3">
      <c r="C30" s="2" t="s">
        <v>10</v>
      </c>
      <c r="D30" s="2" t="s">
        <v>38</v>
      </c>
      <c r="E30" s="2" t="s">
        <v>22</v>
      </c>
      <c r="F30" s="4">
        <v>2205</v>
      </c>
      <c r="G30" s="5">
        <v>141</v>
      </c>
      <c r="H30" s="57">
        <f>_xll.XLOOKUP(Data[[#This Row],[Product]],products[Product],products[Cost per unit])</f>
        <v>9.77</v>
      </c>
      <c r="I30" s="57">
        <f>(Data[[#This Row],[Units]]*Data[[#This Row],[Cost Per Unit]])</f>
        <v>1377.57</v>
      </c>
    </row>
    <row r="31" spans="3:18" x14ac:dyDescent="0.3">
      <c r="C31" s="2" t="s">
        <v>8</v>
      </c>
      <c r="D31" s="2" t="s">
        <v>37</v>
      </c>
      <c r="E31" s="2" t="s">
        <v>19</v>
      </c>
      <c r="F31" s="4">
        <v>1771</v>
      </c>
      <c r="G31" s="5">
        <v>204</v>
      </c>
      <c r="H31" s="57">
        <f>_xll.XLOOKUP(Data[[#This Row],[Product]],products[Product],products[Cost per unit])</f>
        <v>7.64</v>
      </c>
      <c r="I31" s="57">
        <f>(Data[[#This Row],[Units]]*Data[[#This Row],[Cost Per Unit]])</f>
        <v>1558.56</v>
      </c>
    </row>
    <row r="32" spans="3:18" x14ac:dyDescent="0.3">
      <c r="C32" s="2" t="s">
        <v>41</v>
      </c>
      <c r="D32" s="2" t="s">
        <v>35</v>
      </c>
      <c r="E32" s="2" t="s">
        <v>15</v>
      </c>
      <c r="F32" s="4">
        <v>2114</v>
      </c>
      <c r="G32" s="5">
        <v>186</v>
      </c>
      <c r="H32" s="57">
        <f>_xll.XLOOKUP(Data[[#This Row],[Product]],products[Product],products[Cost per unit])</f>
        <v>11.73</v>
      </c>
      <c r="I32" s="57">
        <f>(Data[[#This Row],[Units]]*Data[[#This Row],[Cost Per Unit]])</f>
        <v>2181.7800000000002</v>
      </c>
    </row>
    <row r="33" spans="3:9" x14ac:dyDescent="0.3">
      <c r="C33" s="2" t="s">
        <v>41</v>
      </c>
      <c r="D33" s="2" t="s">
        <v>36</v>
      </c>
      <c r="E33" s="2" t="s">
        <v>13</v>
      </c>
      <c r="F33" s="4">
        <v>10311</v>
      </c>
      <c r="G33" s="5">
        <v>231</v>
      </c>
      <c r="H33" s="57">
        <f>_xll.XLOOKUP(Data[[#This Row],[Product]],products[Product],products[Cost per unit])</f>
        <v>9.33</v>
      </c>
      <c r="I33" s="57">
        <f>(Data[[#This Row],[Units]]*Data[[#This Row],[Cost Per Unit]])</f>
        <v>2155.23</v>
      </c>
    </row>
    <row r="34" spans="3:9" x14ac:dyDescent="0.3">
      <c r="C34" s="2" t="s">
        <v>3</v>
      </c>
      <c r="D34" s="2" t="s">
        <v>39</v>
      </c>
      <c r="E34" s="2" t="s">
        <v>16</v>
      </c>
      <c r="F34" s="4">
        <v>21</v>
      </c>
      <c r="G34" s="5">
        <v>168</v>
      </c>
      <c r="H34" s="57">
        <f>_xll.XLOOKUP(Data[[#This Row],[Product]],products[Product],products[Cost per unit])</f>
        <v>8.7899999999999991</v>
      </c>
      <c r="I34" s="57">
        <f>(Data[[#This Row],[Units]]*Data[[#This Row],[Cost Per Unit]])</f>
        <v>1476.7199999999998</v>
      </c>
    </row>
    <row r="35" spans="3:9" x14ac:dyDescent="0.3">
      <c r="C35" s="2" t="s">
        <v>10</v>
      </c>
      <c r="D35" s="2" t="s">
        <v>35</v>
      </c>
      <c r="E35" s="2" t="s">
        <v>20</v>
      </c>
      <c r="F35" s="4">
        <v>1974</v>
      </c>
      <c r="G35" s="5">
        <v>195</v>
      </c>
      <c r="H35" s="57">
        <f>_xll.XLOOKUP(Data[[#This Row],[Product]],products[Product],products[Cost per unit])</f>
        <v>10.62</v>
      </c>
      <c r="I35" s="57">
        <f>(Data[[#This Row],[Units]]*Data[[#This Row],[Cost Per Unit]])</f>
        <v>2070.8999999999996</v>
      </c>
    </row>
    <row r="36" spans="3:9" x14ac:dyDescent="0.3">
      <c r="C36" s="2" t="s">
        <v>5</v>
      </c>
      <c r="D36" s="2" t="s">
        <v>36</v>
      </c>
      <c r="E36" s="2" t="s">
        <v>23</v>
      </c>
      <c r="F36" s="4">
        <v>6314</v>
      </c>
      <c r="G36" s="5">
        <v>15</v>
      </c>
      <c r="H36" s="57">
        <f>_xll.XLOOKUP(Data[[#This Row],[Product]],products[Product],products[Cost per unit])</f>
        <v>6.49</v>
      </c>
      <c r="I36" s="57">
        <f>(Data[[#This Row],[Units]]*Data[[#This Row],[Cost Per Unit]])</f>
        <v>97.350000000000009</v>
      </c>
    </row>
    <row r="37" spans="3:9" x14ac:dyDescent="0.3">
      <c r="C37" s="2" t="s">
        <v>10</v>
      </c>
      <c r="D37" s="2" t="s">
        <v>37</v>
      </c>
      <c r="E37" s="2" t="s">
        <v>23</v>
      </c>
      <c r="F37" s="4">
        <v>4683</v>
      </c>
      <c r="G37" s="5">
        <v>30</v>
      </c>
      <c r="H37" s="57">
        <f>_xll.XLOOKUP(Data[[#This Row],[Product]],products[Product],products[Cost per unit])</f>
        <v>6.49</v>
      </c>
      <c r="I37" s="57">
        <f>(Data[[#This Row],[Units]]*Data[[#This Row],[Cost Per Unit]])</f>
        <v>194.70000000000002</v>
      </c>
    </row>
    <row r="38" spans="3:9" x14ac:dyDescent="0.3">
      <c r="C38" s="2" t="s">
        <v>41</v>
      </c>
      <c r="D38" s="2" t="s">
        <v>37</v>
      </c>
      <c r="E38" s="2" t="s">
        <v>24</v>
      </c>
      <c r="F38" s="4">
        <v>6398</v>
      </c>
      <c r="G38" s="5">
        <v>102</v>
      </c>
      <c r="H38" s="57">
        <f>_xll.XLOOKUP(Data[[#This Row],[Product]],products[Product],products[Cost per unit])</f>
        <v>4.97</v>
      </c>
      <c r="I38" s="57">
        <f>(Data[[#This Row],[Units]]*Data[[#This Row],[Cost Per Unit]])</f>
        <v>506.94</v>
      </c>
    </row>
    <row r="39" spans="3:9" x14ac:dyDescent="0.3">
      <c r="C39" s="2" t="s">
        <v>2</v>
      </c>
      <c r="D39" s="2" t="s">
        <v>35</v>
      </c>
      <c r="E39" s="2" t="s">
        <v>19</v>
      </c>
      <c r="F39" s="4">
        <v>553</v>
      </c>
      <c r="G39" s="5">
        <v>15</v>
      </c>
      <c r="H39" s="57">
        <f>_xll.XLOOKUP(Data[[#This Row],[Product]],products[Product],products[Cost per unit])</f>
        <v>7.64</v>
      </c>
      <c r="I39" s="57">
        <f>(Data[[#This Row],[Units]]*Data[[#This Row],[Cost Per Unit]])</f>
        <v>114.6</v>
      </c>
    </row>
    <row r="40" spans="3:9" x14ac:dyDescent="0.3">
      <c r="C40" s="2" t="s">
        <v>8</v>
      </c>
      <c r="D40" s="2" t="s">
        <v>39</v>
      </c>
      <c r="E40" s="2" t="s">
        <v>30</v>
      </c>
      <c r="F40" s="4">
        <v>7021</v>
      </c>
      <c r="G40" s="5">
        <v>183</v>
      </c>
      <c r="H40" s="57">
        <f>_xll.XLOOKUP(Data[[#This Row],[Product]],products[Product],products[Cost per unit])</f>
        <v>14.49</v>
      </c>
      <c r="I40" s="57">
        <f>(Data[[#This Row],[Units]]*Data[[#This Row],[Cost Per Unit]])</f>
        <v>2651.67</v>
      </c>
    </row>
    <row r="41" spans="3:9" x14ac:dyDescent="0.3">
      <c r="C41" s="2" t="s">
        <v>40</v>
      </c>
      <c r="D41" s="2" t="s">
        <v>39</v>
      </c>
      <c r="E41" s="2" t="s">
        <v>22</v>
      </c>
      <c r="F41" s="4">
        <v>5817</v>
      </c>
      <c r="G41" s="5">
        <v>12</v>
      </c>
      <c r="H41" s="57">
        <f>_xll.XLOOKUP(Data[[#This Row],[Product]],products[Product],products[Cost per unit])</f>
        <v>9.77</v>
      </c>
      <c r="I41" s="57">
        <f>(Data[[#This Row],[Units]]*Data[[#This Row],[Cost Per Unit]])</f>
        <v>117.24</v>
      </c>
    </row>
    <row r="42" spans="3:9" x14ac:dyDescent="0.3">
      <c r="C42" s="2" t="s">
        <v>41</v>
      </c>
      <c r="D42" s="2" t="s">
        <v>39</v>
      </c>
      <c r="E42" s="2" t="s">
        <v>14</v>
      </c>
      <c r="F42" s="4">
        <v>3976</v>
      </c>
      <c r="G42" s="5">
        <v>72</v>
      </c>
      <c r="H42" s="57">
        <f>_xll.XLOOKUP(Data[[#This Row],[Product]],products[Product],products[Cost per unit])</f>
        <v>11.7</v>
      </c>
      <c r="I42" s="57">
        <f>(Data[[#This Row],[Units]]*Data[[#This Row],[Cost Per Unit]])</f>
        <v>842.4</v>
      </c>
    </row>
    <row r="43" spans="3:9" x14ac:dyDescent="0.3">
      <c r="C43" s="2" t="s">
        <v>6</v>
      </c>
      <c r="D43" s="2" t="s">
        <v>38</v>
      </c>
      <c r="E43" s="2" t="s">
        <v>27</v>
      </c>
      <c r="F43" s="4">
        <v>1134</v>
      </c>
      <c r="G43" s="5">
        <v>282</v>
      </c>
      <c r="H43" s="57">
        <f>_xll.XLOOKUP(Data[[#This Row],[Product]],products[Product],products[Cost per unit])</f>
        <v>16.73</v>
      </c>
      <c r="I43" s="57">
        <f>(Data[[#This Row],[Units]]*Data[[#This Row],[Cost Per Unit]])</f>
        <v>4717.8599999999997</v>
      </c>
    </row>
    <row r="44" spans="3:9" x14ac:dyDescent="0.3">
      <c r="C44" s="2" t="s">
        <v>2</v>
      </c>
      <c r="D44" s="2" t="s">
        <v>39</v>
      </c>
      <c r="E44" s="2" t="s">
        <v>28</v>
      </c>
      <c r="F44" s="4">
        <v>6027</v>
      </c>
      <c r="G44" s="5">
        <v>144</v>
      </c>
      <c r="H44" s="57">
        <f>_xll.XLOOKUP(Data[[#This Row],[Product]],products[Product],products[Cost per unit])</f>
        <v>10.38</v>
      </c>
      <c r="I44" s="57">
        <f>(Data[[#This Row],[Units]]*Data[[#This Row],[Cost Per Unit]])</f>
        <v>1494.72</v>
      </c>
    </row>
    <row r="45" spans="3:9" x14ac:dyDescent="0.3">
      <c r="C45" s="2" t="s">
        <v>6</v>
      </c>
      <c r="D45" s="2" t="s">
        <v>37</v>
      </c>
      <c r="E45" s="2" t="s">
        <v>16</v>
      </c>
      <c r="F45" s="4">
        <v>1904</v>
      </c>
      <c r="G45" s="5">
        <v>405</v>
      </c>
      <c r="H45" s="57">
        <f>_xll.XLOOKUP(Data[[#This Row],[Product]],products[Product],products[Cost per unit])</f>
        <v>8.7899999999999991</v>
      </c>
      <c r="I45" s="57">
        <f>(Data[[#This Row],[Units]]*Data[[#This Row],[Cost Per Unit]])</f>
        <v>3559.95</v>
      </c>
    </row>
    <row r="46" spans="3:9" x14ac:dyDescent="0.3">
      <c r="C46" s="2" t="s">
        <v>7</v>
      </c>
      <c r="D46" s="2" t="s">
        <v>34</v>
      </c>
      <c r="E46" s="2" t="s">
        <v>32</v>
      </c>
      <c r="F46" s="4">
        <v>3262</v>
      </c>
      <c r="G46" s="5">
        <v>75</v>
      </c>
      <c r="H46" s="57">
        <f>_xll.XLOOKUP(Data[[#This Row],[Product]],products[Product],products[Cost per unit])</f>
        <v>8.65</v>
      </c>
      <c r="I46" s="57">
        <f>(Data[[#This Row],[Units]]*Data[[#This Row],[Cost Per Unit]])</f>
        <v>648.75</v>
      </c>
    </row>
    <row r="47" spans="3:9" x14ac:dyDescent="0.3">
      <c r="C47" s="2" t="s">
        <v>40</v>
      </c>
      <c r="D47" s="2" t="s">
        <v>34</v>
      </c>
      <c r="E47" s="2" t="s">
        <v>27</v>
      </c>
      <c r="F47" s="4">
        <v>2289</v>
      </c>
      <c r="G47" s="5">
        <v>135</v>
      </c>
      <c r="H47" s="57">
        <f>_xll.XLOOKUP(Data[[#This Row],[Product]],products[Product],products[Cost per unit])</f>
        <v>16.73</v>
      </c>
      <c r="I47" s="57">
        <f>(Data[[#This Row],[Units]]*Data[[#This Row],[Cost Per Unit]])</f>
        <v>2258.5500000000002</v>
      </c>
    </row>
    <row r="48" spans="3:9" x14ac:dyDescent="0.3">
      <c r="C48" s="2" t="s">
        <v>5</v>
      </c>
      <c r="D48" s="2" t="s">
        <v>34</v>
      </c>
      <c r="E48" s="2" t="s">
        <v>27</v>
      </c>
      <c r="F48" s="4">
        <v>6986</v>
      </c>
      <c r="G48" s="5">
        <v>21</v>
      </c>
      <c r="H48" s="57">
        <f>_xll.XLOOKUP(Data[[#This Row],[Product]],products[Product],products[Cost per unit])</f>
        <v>16.73</v>
      </c>
      <c r="I48" s="57">
        <f>(Data[[#This Row],[Units]]*Data[[#This Row],[Cost Per Unit]])</f>
        <v>351.33</v>
      </c>
    </row>
    <row r="49" spans="3:9" x14ac:dyDescent="0.3">
      <c r="C49" s="2" t="s">
        <v>2</v>
      </c>
      <c r="D49" s="2" t="s">
        <v>38</v>
      </c>
      <c r="E49" s="2" t="s">
        <v>23</v>
      </c>
      <c r="F49" s="4">
        <v>4417</v>
      </c>
      <c r="G49" s="5">
        <v>153</v>
      </c>
      <c r="H49" s="57">
        <f>_xll.XLOOKUP(Data[[#This Row],[Product]],products[Product],products[Cost per unit])</f>
        <v>6.49</v>
      </c>
      <c r="I49" s="57">
        <f>(Data[[#This Row],[Units]]*Data[[#This Row],[Cost Per Unit]])</f>
        <v>992.97</v>
      </c>
    </row>
    <row r="50" spans="3:9" x14ac:dyDescent="0.3">
      <c r="C50" s="2" t="s">
        <v>6</v>
      </c>
      <c r="D50" s="2" t="s">
        <v>34</v>
      </c>
      <c r="E50" s="2" t="s">
        <v>15</v>
      </c>
      <c r="F50" s="4">
        <v>1442</v>
      </c>
      <c r="G50" s="5">
        <v>15</v>
      </c>
      <c r="H50" s="57">
        <f>_xll.XLOOKUP(Data[[#This Row],[Product]],products[Product],products[Cost per unit])</f>
        <v>11.73</v>
      </c>
      <c r="I50" s="57">
        <f>(Data[[#This Row],[Units]]*Data[[#This Row],[Cost Per Unit]])</f>
        <v>175.95000000000002</v>
      </c>
    </row>
    <row r="51" spans="3:9" x14ac:dyDescent="0.3">
      <c r="C51" s="2" t="s">
        <v>3</v>
      </c>
      <c r="D51" s="2" t="s">
        <v>35</v>
      </c>
      <c r="E51" s="2" t="s">
        <v>14</v>
      </c>
      <c r="F51" s="4">
        <v>2415</v>
      </c>
      <c r="G51" s="5">
        <v>255</v>
      </c>
      <c r="H51" s="57">
        <f>_xll.XLOOKUP(Data[[#This Row],[Product]],products[Product],products[Cost per unit])</f>
        <v>11.7</v>
      </c>
      <c r="I51" s="57">
        <f>(Data[[#This Row],[Units]]*Data[[#This Row],[Cost Per Unit]])</f>
        <v>2983.5</v>
      </c>
    </row>
    <row r="52" spans="3:9" x14ac:dyDescent="0.3">
      <c r="C52" s="2" t="s">
        <v>2</v>
      </c>
      <c r="D52" s="2" t="s">
        <v>37</v>
      </c>
      <c r="E52" s="2" t="s">
        <v>19</v>
      </c>
      <c r="F52" s="4">
        <v>238</v>
      </c>
      <c r="G52" s="5">
        <v>18</v>
      </c>
      <c r="H52" s="57">
        <f>_xll.XLOOKUP(Data[[#This Row],[Product]],products[Product],products[Cost per unit])</f>
        <v>7.64</v>
      </c>
      <c r="I52" s="57">
        <f>(Data[[#This Row],[Units]]*Data[[#This Row],[Cost Per Unit]])</f>
        <v>137.51999999999998</v>
      </c>
    </row>
    <row r="53" spans="3:9" x14ac:dyDescent="0.3">
      <c r="C53" s="2" t="s">
        <v>6</v>
      </c>
      <c r="D53" s="2" t="s">
        <v>37</v>
      </c>
      <c r="E53" s="2" t="s">
        <v>23</v>
      </c>
      <c r="F53" s="4">
        <v>4949</v>
      </c>
      <c r="G53" s="5">
        <v>189</v>
      </c>
      <c r="H53" s="57">
        <f>_xll.XLOOKUP(Data[[#This Row],[Product]],products[Product],products[Cost per unit])</f>
        <v>6.49</v>
      </c>
      <c r="I53" s="57">
        <f>(Data[[#This Row],[Units]]*Data[[#This Row],[Cost Per Unit]])</f>
        <v>1226.6100000000001</v>
      </c>
    </row>
    <row r="54" spans="3:9" x14ac:dyDescent="0.3">
      <c r="C54" s="2" t="s">
        <v>5</v>
      </c>
      <c r="D54" s="2" t="s">
        <v>38</v>
      </c>
      <c r="E54" s="2" t="s">
        <v>32</v>
      </c>
      <c r="F54" s="4">
        <v>5075</v>
      </c>
      <c r="G54" s="5">
        <v>21</v>
      </c>
      <c r="H54" s="57">
        <f>_xll.XLOOKUP(Data[[#This Row],[Product]],products[Product],products[Cost per unit])</f>
        <v>8.65</v>
      </c>
      <c r="I54" s="57">
        <f>(Data[[#This Row],[Units]]*Data[[#This Row],[Cost Per Unit]])</f>
        <v>181.65</v>
      </c>
    </row>
    <row r="55" spans="3:9" x14ac:dyDescent="0.3">
      <c r="C55" s="2" t="s">
        <v>3</v>
      </c>
      <c r="D55" s="2" t="s">
        <v>36</v>
      </c>
      <c r="E55" s="2" t="s">
        <v>16</v>
      </c>
      <c r="F55" s="4">
        <v>9198</v>
      </c>
      <c r="G55" s="5">
        <v>36</v>
      </c>
      <c r="H55" s="57">
        <f>_xll.XLOOKUP(Data[[#This Row],[Product]],products[Product],products[Cost per unit])</f>
        <v>8.7899999999999991</v>
      </c>
      <c r="I55" s="57">
        <f>(Data[[#This Row],[Units]]*Data[[#This Row],[Cost Per Unit]])</f>
        <v>316.43999999999994</v>
      </c>
    </row>
    <row r="56" spans="3:9" x14ac:dyDescent="0.3">
      <c r="C56" s="2" t="s">
        <v>6</v>
      </c>
      <c r="D56" s="2" t="s">
        <v>34</v>
      </c>
      <c r="E56" s="2" t="s">
        <v>29</v>
      </c>
      <c r="F56" s="4">
        <v>3339</v>
      </c>
      <c r="G56" s="5">
        <v>75</v>
      </c>
      <c r="H56" s="57">
        <f>_xll.XLOOKUP(Data[[#This Row],[Product]],products[Product],products[Cost per unit])</f>
        <v>7.16</v>
      </c>
      <c r="I56" s="57">
        <f>(Data[[#This Row],[Units]]*Data[[#This Row],[Cost Per Unit]])</f>
        <v>537</v>
      </c>
    </row>
    <row r="57" spans="3:9" x14ac:dyDescent="0.3">
      <c r="C57" s="2" t="s">
        <v>40</v>
      </c>
      <c r="D57" s="2" t="s">
        <v>34</v>
      </c>
      <c r="E57" s="2" t="s">
        <v>17</v>
      </c>
      <c r="F57" s="4">
        <v>5019</v>
      </c>
      <c r="G57" s="5">
        <v>156</v>
      </c>
      <c r="H57" s="57">
        <f>_xll.XLOOKUP(Data[[#This Row],[Product]],products[Product],products[Cost per unit])</f>
        <v>3.11</v>
      </c>
      <c r="I57" s="57">
        <f>(Data[[#This Row],[Units]]*Data[[#This Row],[Cost Per Unit]])</f>
        <v>485.15999999999997</v>
      </c>
    </row>
    <row r="58" spans="3:9" x14ac:dyDescent="0.3">
      <c r="C58" s="2" t="s">
        <v>5</v>
      </c>
      <c r="D58" s="2" t="s">
        <v>36</v>
      </c>
      <c r="E58" s="2" t="s">
        <v>16</v>
      </c>
      <c r="F58" s="4">
        <v>16184</v>
      </c>
      <c r="G58" s="5">
        <v>39</v>
      </c>
      <c r="H58" s="57">
        <f>_xll.XLOOKUP(Data[[#This Row],[Product]],products[Product],products[Cost per unit])</f>
        <v>8.7899999999999991</v>
      </c>
      <c r="I58" s="57">
        <f>(Data[[#This Row],[Units]]*Data[[#This Row],[Cost Per Unit]])</f>
        <v>342.80999999999995</v>
      </c>
    </row>
    <row r="59" spans="3:9" x14ac:dyDescent="0.3">
      <c r="C59" s="2" t="s">
        <v>6</v>
      </c>
      <c r="D59" s="2" t="s">
        <v>36</v>
      </c>
      <c r="E59" s="2" t="s">
        <v>21</v>
      </c>
      <c r="F59" s="4">
        <v>497</v>
      </c>
      <c r="G59" s="5">
        <v>63</v>
      </c>
      <c r="H59" s="57">
        <f>_xll.XLOOKUP(Data[[#This Row],[Product]],products[Product],products[Cost per unit])</f>
        <v>9</v>
      </c>
      <c r="I59" s="57">
        <f>(Data[[#This Row],[Units]]*Data[[#This Row],[Cost Per Unit]])</f>
        <v>567</v>
      </c>
    </row>
    <row r="60" spans="3:9" x14ac:dyDescent="0.3">
      <c r="C60" s="2" t="s">
        <v>2</v>
      </c>
      <c r="D60" s="2" t="s">
        <v>36</v>
      </c>
      <c r="E60" s="2" t="s">
        <v>29</v>
      </c>
      <c r="F60" s="4">
        <v>8211</v>
      </c>
      <c r="G60" s="5">
        <v>75</v>
      </c>
      <c r="H60" s="57">
        <f>_xll.XLOOKUP(Data[[#This Row],[Product]],products[Product],products[Cost per unit])</f>
        <v>7.16</v>
      </c>
      <c r="I60" s="57">
        <f>(Data[[#This Row],[Units]]*Data[[#This Row],[Cost Per Unit]])</f>
        <v>537</v>
      </c>
    </row>
    <row r="61" spans="3:9" x14ac:dyDescent="0.3">
      <c r="C61" s="2" t="s">
        <v>2</v>
      </c>
      <c r="D61" s="2" t="s">
        <v>38</v>
      </c>
      <c r="E61" s="2" t="s">
        <v>28</v>
      </c>
      <c r="F61" s="4">
        <v>6580</v>
      </c>
      <c r="G61" s="5">
        <v>183</v>
      </c>
      <c r="H61" s="57">
        <f>_xll.XLOOKUP(Data[[#This Row],[Product]],products[Product],products[Cost per unit])</f>
        <v>10.38</v>
      </c>
      <c r="I61" s="57">
        <f>(Data[[#This Row],[Units]]*Data[[#This Row],[Cost Per Unit]])</f>
        <v>1899.5400000000002</v>
      </c>
    </row>
    <row r="62" spans="3:9" x14ac:dyDescent="0.3">
      <c r="C62" s="2" t="s">
        <v>41</v>
      </c>
      <c r="D62" s="2" t="s">
        <v>35</v>
      </c>
      <c r="E62" s="2" t="s">
        <v>13</v>
      </c>
      <c r="F62" s="4">
        <v>4760</v>
      </c>
      <c r="G62" s="5">
        <v>69</v>
      </c>
      <c r="H62" s="57">
        <f>_xll.XLOOKUP(Data[[#This Row],[Product]],products[Product],products[Cost per unit])</f>
        <v>9.33</v>
      </c>
      <c r="I62" s="57">
        <f>(Data[[#This Row],[Units]]*Data[[#This Row],[Cost Per Unit]])</f>
        <v>643.77</v>
      </c>
    </row>
    <row r="63" spans="3:9" x14ac:dyDescent="0.3">
      <c r="C63" s="2" t="s">
        <v>40</v>
      </c>
      <c r="D63" s="2" t="s">
        <v>36</v>
      </c>
      <c r="E63" s="2" t="s">
        <v>25</v>
      </c>
      <c r="F63" s="4">
        <v>5439</v>
      </c>
      <c r="G63" s="5">
        <v>30</v>
      </c>
      <c r="H63" s="57">
        <f>_xll.XLOOKUP(Data[[#This Row],[Product]],products[Product],products[Cost per unit])</f>
        <v>13.15</v>
      </c>
      <c r="I63" s="57">
        <f>(Data[[#This Row],[Units]]*Data[[#This Row],[Cost Per Unit]])</f>
        <v>394.5</v>
      </c>
    </row>
    <row r="64" spans="3:9" x14ac:dyDescent="0.3">
      <c r="C64" s="2" t="s">
        <v>41</v>
      </c>
      <c r="D64" s="2" t="s">
        <v>34</v>
      </c>
      <c r="E64" s="2" t="s">
        <v>17</v>
      </c>
      <c r="F64" s="4">
        <v>1463</v>
      </c>
      <c r="G64" s="5">
        <v>39</v>
      </c>
      <c r="H64" s="57">
        <f>_xll.XLOOKUP(Data[[#This Row],[Product]],products[Product],products[Cost per unit])</f>
        <v>3.11</v>
      </c>
      <c r="I64" s="57">
        <f>(Data[[#This Row],[Units]]*Data[[#This Row],[Cost Per Unit]])</f>
        <v>121.28999999999999</v>
      </c>
    </row>
    <row r="65" spans="3:9" x14ac:dyDescent="0.3">
      <c r="C65" s="2" t="s">
        <v>3</v>
      </c>
      <c r="D65" s="2" t="s">
        <v>34</v>
      </c>
      <c r="E65" s="2" t="s">
        <v>32</v>
      </c>
      <c r="F65" s="4">
        <v>7777</v>
      </c>
      <c r="G65" s="5">
        <v>504</v>
      </c>
      <c r="H65" s="57">
        <f>_xll.XLOOKUP(Data[[#This Row],[Product]],products[Product],products[Cost per unit])</f>
        <v>8.65</v>
      </c>
      <c r="I65" s="57">
        <f>(Data[[#This Row],[Units]]*Data[[#This Row],[Cost Per Unit]])</f>
        <v>4359.6000000000004</v>
      </c>
    </row>
    <row r="66" spans="3:9" x14ac:dyDescent="0.3">
      <c r="C66" s="2" t="s">
        <v>9</v>
      </c>
      <c r="D66" s="2" t="s">
        <v>37</v>
      </c>
      <c r="E66" s="2" t="s">
        <v>29</v>
      </c>
      <c r="F66" s="4">
        <v>1085</v>
      </c>
      <c r="G66" s="5">
        <v>273</v>
      </c>
      <c r="H66" s="57">
        <f>_xll.XLOOKUP(Data[[#This Row],[Product]],products[Product],products[Cost per unit])</f>
        <v>7.16</v>
      </c>
      <c r="I66" s="57">
        <f>(Data[[#This Row],[Units]]*Data[[#This Row],[Cost Per Unit]])</f>
        <v>1954.68</v>
      </c>
    </row>
    <row r="67" spans="3:9" x14ac:dyDescent="0.3">
      <c r="C67" s="2" t="s">
        <v>5</v>
      </c>
      <c r="D67" s="2" t="s">
        <v>37</v>
      </c>
      <c r="E67" s="2" t="s">
        <v>31</v>
      </c>
      <c r="F67" s="4">
        <v>182</v>
      </c>
      <c r="G67" s="5">
        <v>48</v>
      </c>
      <c r="H67" s="57">
        <f>_xll.XLOOKUP(Data[[#This Row],[Product]],products[Product],products[Cost per unit])</f>
        <v>5.79</v>
      </c>
      <c r="I67" s="57">
        <f>(Data[[#This Row],[Units]]*Data[[#This Row],[Cost Per Unit]])</f>
        <v>277.92</v>
      </c>
    </row>
    <row r="68" spans="3:9" x14ac:dyDescent="0.3">
      <c r="C68" s="2" t="s">
        <v>6</v>
      </c>
      <c r="D68" s="2" t="s">
        <v>34</v>
      </c>
      <c r="E68" s="2" t="s">
        <v>27</v>
      </c>
      <c r="F68" s="4">
        <v>4242</v>
      </c>
      <c r="G68" s="5">
        <v>207</v>
      </c>
      <c r="H68" s="57">
        <f>_xll.XLOOKUP(Data[[#This Row],[Product]],products[Product],products[Cost per unit])</f>
        <v>16.73</v>
      </c>
      <c r="I68" s="57">
        <f>(Data[[#This Row],[Units]]*Data[[#This Row],[Cost Per Unit]])</f>
        <v>3463.11</v>
      </c>
    </row>
    <row r="69" spans="3:9" x14ac:dyDescent="0.3">
      <c r="C69" s="2" t="s">
        <v>6</v>
      </c>
      <c r="D69" s="2" t="s">
        <v>36</v>
      </c>
      <c r="E69" s="2" t="s">
        <v>32</v>
      </c>
      <c r="F69" s="4">
        <v>6118</v>
      </c>
      <c r="G69" s="5">
        <v>9</v>
      </c>
      <c r="H69" s="57">
        <f>_xll.XLOOKUP(Data[[#This Row],[Product]],products[Product],products[Cost per unit])</f>
        <v>8.65</v>
      </c>
      <c r="I69" s="57">
        <f>(Data[[#This Row],[Units]]*Data[[#This Row],[Cost Per Unit]])</f>
        <v>77.850000000000009</v>
      </c>
    </row>
    <row r="70" spans="3:9" x14ac:dyDescent="0.3">
      <c r="C70" s="2" t="s">
        <v>10</v>
      </c>
      <c r="D70" s="2" t="s">
        <v>36</v>
      </c>
      <c r="E70" s="2" t="s">
        <v>23</v>
      </c>
      <c r="F70" s="4">
        <v>2317</v>
      </c>
      <c r="G70" s="5">
        <v>261</v>
      </c>
      <c r="H70" s="57">
        <f>_xll.XLOOKUP(Data[[#This Row],[Product]],products[Product],products[Cost per unit])</f>
        <v>6.49</v>
      </c>
      <c r="I70" s="57">
        <f>(Data[[#This Row],[Units]]*Data[[#This Row],[Cost Per Unit]])</f>
        <v>1693.89</v>
      </c>
    </row>
    <row r="71" spans="3:9" x14ac:dyDescent="0.3">
      <c r="C71" s="2" t="s">
        <v>6</v>
      </c>
      <c r="D71" s="2" t="s">
        <v>38</v>
      </c>
      <c r="E71" s="2" t="s">
        <v>16</v>
      </c>
      <c r="F71" s="4">
        <v>938</v>
      </c>
      <c r="G71" s="5">
        <v>6</v>
      </c>
      <c r="H71" s="57">
        <f>_xll.XLOOKUP(Data[[#This Row],[Product]],products[Product],products[Cost per unit])</f>
        <v>8.7899999999999991</v>
      </c>
      <c r="I71" s="57">
        <f>(Data[[#This Row],[Units]]*Data[[#This Row],[Cost Per Unit]])</f>
        <v>52.739999999999995</v>
      </c>
    </row>
    <row r="72" spans="3:9" x14ac:dyDescent="0.3">
      <c r="C72" s="2" t="s">
        <v>8</v>
      </c>
      <c r="D72" s="2" t="s">
        <v>37</v>
      </c>
      <c r="E72" s="2" t="s">
        <v>15</v>
      </c>
      <c r="F72" s="4">
        <v>9709</v>
      </c>
      <c r="G72" s="5">
        <v>30</v>
      </c>
      <c r="H72" s="57">
        <f>_xll.XLOOKUP(Data[[#This Row],[Product]],products[Product],products[Cost per unit])</f>
        <v>11.73</v>
      </c>
      <c r="I72" s="57">
        <f>(Data[[#This Row],[Units]]*Data[[#This Row],[Cost Per Unit]])</f>
        <v>351.90000000000003</v>
      </c>
    </row>
    <row r="73" spans="3:9" x14ac:dyDescent="0.3">
      <c r="C73" s="2" t="s">
        <v>7</v>
      </c>
      <c r="D73" s="2" t="s">
        <v>34</v>
      </c>
      <c r="E73" s="2" t="s">
        <v>20</v>
      </c>
      <c r="F73" s="4">
        <v>2205</v>
      </c>
      <c r="G73" s="5">
        <v>138</v>
      </c>
      <c r="H73" s="57">
        <f>_xll.XLOOKUP(Data[[#This Row],[Product]],products[Product],products[Cost per unit])</f>
        <v>10.62</v>
      </c>
      <c r="I73" s="57">
        <f>(Data[[#This Row],[Units]]*Data[[#This Row],[Cost Per Unit]])</f>
        <v>1465.56</v>
      </c>
    </row>
    <row r="74" spans="3:9" x14ac:dyDescent="0.3">
      <c r="C74" s="2" t="s">
        <v>7</v>
      </c>
      <c r="D74" s="2" t="s">
        <v>37</v>
      </c>
      <c r="E74" s="2" t="s">
        <v>17</v>
      </c>
      <c r="F74" s="4">
        <v>4487</v>
      </c>
      <c r="G74" s="5">
        <v>111</v>
      </c>
      <c r="H74" s="57">
        <f>_xll.XLOOKUP(Data[[#This Row],[Product]],products[Product],products[Cost per unit])</f>
        <v>3.11</v>
      </c>
      <c r="I74" s="57">
        <f>(Data[[#This Row],[Units]]*Data[[#This Row],[Cost Per Unit]])</f>
        <v>345.21</v>
      </c>
    </row>
    <row r="75" spans="3:9" x14ac:dyDescent="0.3">
      <c r="C75" s="2" t="s">
        <v>5</v>
      </c>
      <c r="D75" s="2" t="s">
        <v>35</v>
      </c>
      <c r="E75" s="2" t="s">
        <v>18</v>
      </c>
      <c r="F75" s="4">
        <v>2415</v>
      </c>
      <c r="G75" s="5">
        <v>15</v>
      </c>
      <c r="H75" s="57">
        <f>_xll.XLOOKUP(Data[[#This Row],[Product]],products[Product],products[Cost per unit])</f>
        <v>6.47</v>
      </c>
      <c r="I75" s="57">
        <f>(Data[[#This Row],[Units]]*Data[[#This Row],[Cost Per Unit]])</f>
        <v>97.05</v>
      </c>
    </row>
    <row r="76" spans="3:9" x14ac:dyDescent="0.3">
      <c r="C76" s="2" t="s">
        <v>40</v>
      </c>
      <c r="D76" s="2" t="s">
        <v>34</v>
      </c>
      <c r="E76" s="2" t="s">
        <v>19</v>
      </c>
      <c r="F76" s="4">
        <v>4018</v>
      </c>
      <c r="G76" s="5">
        <v>162</v>
      </c>
      <c r="H76" s="57">
        <f>_xll.XLOOKUP(Data[[#This Row],[Product]],products[Product],products[Cost per unit])</f>
        <v>7.64</v>
      </c>
      <c r="I76" s="57">
        <f>(Data[[#This Row],[Units]]*Data[[#This Row],[Cost Per Unit]])</f>
        <v>1237.6799999999998</v>
      </c>
    </row>
    <row r="77" spans="3:9" x14ac:dyDescent="0.3">
      <c r="C77" s="2" t="s">
        <v>5</v>
      </c>
      <c r="D77" s="2" t="s">
        <v>34</v>
      </c>
      <c r="E77" s="2" t="s">
        <v>19</v>
      </c>
      <c r="F77" s="4">
        <v>861</v>
      </c>
      <c r="G77" s="5">
        <v>195</v>
      </c>
      <c r="H77" s="57">
        <f>_xll.XLOOKUP(Data[[#This Row],[Product]],products[Product],products[Cost per unit])</f>
        <v>7.64</v>
      </c>
      <c r="I77" s="57">
        <f>(Data[[#This Row],[Units]]*Data[[#This Row],[Cost Per Unit]])</f>
        <v>1489.8</v>
      </c>
    </row>
    <row r="78" spans="3:9" x14ac:dyDescent="0.3">
      <c r="C78" s="2" t="s">
        <v>10</v>
      </c>
      <c r="D78" s="2" t="s">
        <v>38</v>
      </c>
      <c r="E78" s="2" t="s">
        <v>14</v>
      </c>
      <c r="F78" s="4">
        <v>5586</v>
      </c>
      <c r="G78" s="5">
        <v>525</v>
      </c>
      <c r="H78" s="57">
        <f>_xll.XLOOKUP(Data[[#This Row],[Product]],products[Product],products[Cost per unit])</f>
        <v>11.7</v>
      </c>
      <c r="I78" s="57">
        <f>(Data[[#This Row],[Units]]*Data[[#This Row],[Cost Per Unit]])</f>
        <v>6142.5</v>
      </c>
    </row>
    <row r="79" spans="3:9" x14ac:dyDescent="0.3">
      <c r="C79" s="2" t="s">
        <v>7</v>
      </c>
      <c r="D79" s="2" t="s">
        <v>34</v>
      </c>
      <c r="E79" s="2" t="s">
        <v>33</v>
      </c>
      <c r="F79" s="4">
        <v>2226</v>
      </c>
      <c r="G79" s="5">
        <v>48</v>
      </c>
      <c r="H79" s="57">
        <f>_xll.XLOOKUP(Data[[#This Row],[Product]],products[Product],products[Cost per unit])</f>
        <v>12.37</v>
      </c>
      <c r="I79" s="57">
        <f>(Data[[#This Row],[Units]]*Data[[#This Row],[Cost Per Unit]])</f>
        <v>593.76</v>
      </c>
    </row>
    <row r="80" spans="3:9" x14ac:dyDescent="0.3">
      <c r="C80" s="2" t="s">
        <v>9</v>
      </c>
      <c r="D80" s="2" t="s">
        <v>34</v>
      </c>
      <c r="E80" s="2" t="s">
        <v>28</v>
      </c>
      <c r="F80" s="4">
        <v>14329</v>
      </c>
      <c r="G80" s="5">
        <v>150</v>
      </c>
      <c r="H80" s="57">
        <f>_xll.XLOOKUP(Data[[#This Row],[Product]],products[Product],products[Cost per unit])</f>
        <v>10.38</v>
      </c>
      <c r="I80" s="57">
        <f>(Data[[#This Row],[Units]]*Data[[#This Row],[Cost Per Unit]])</f>
        <v>1557.0000000000002</v>
      </c>
    </row>
    <row r="81" spans="3:9" x14ac:dyDescent="0.3">
      <c r="C81" s="2" t="s">
        <v>9</v>
      </c>
      <c r="D81" s="2" t="s">
        <v>34</v>
      </c>
      <c r="E81" s="2" t="s">
        <v>20</v>
      </c>
      <c r="F81" s="4">
        <v>8463</v>
      </c>
      <c r="G81" s="5">
        <v>492</v>
      </c>
      <c r="H81" s="57">
        <f>_xll.XLOOKUP(Data[[#This Row],[Product]],products[Product],products[Cost per unit])</f>
        <v>10.62</v>
      </c>
      <c r="I81" s="57">
        <f>(Data[[#This Row],[Units]]*Data[[#This Row],[Cost Per Unit]])</f>
        <v>5225.04</v>
      </c>
    </row>
    <row r="82" spans="3:9" x14ac:dyDescent="0.3">
      <c r="C82" s="2" t="s">
        <v>5</v>
      </c>
      <c r="D82" s="2" t="s">
        <v>34</v>
      </c>
      <c r="E82" s="2" t="s">
        <v>29</v>
      </c>
      <c r="F82" s="4">
        <v>2891</v>
      </c>
      <c r="G82" s="5">
        <v>102</v>
      </c>
      <c r="H82" s="57">
        <f>_xll.XLOOKUP(Data[[#This Row],[Product]],products[Product],products[Cost per unit])</f>
        <v>7.16</v>
      </c>
      <c r="I82" s="57">
        <f>(Data[[#This Row],[Units]]*Data[[#This Row],[Cost Per Unit]])</f>
        <v>730.32</v>
      </c>
    </row>
    <row r="83" spans="3:9" x14ac:dyDescent="0.3">
      <c r="C83" s="2" t="s">
        <v>3</v>
      </c>
      <c r="D83" s="2" t="s">
        <v>36</v>
      </c>
      <c r="E83" s="2" t="s">
        <v>23</v>
      </c>
      <c r="F83" s="4">
        <v>3773</v>
      </c>
      <c r="G83" s="5">
        <v>165</v>
      </c>
      <c r="H83" s="57">
        <f>_xll.XLOOKUP(Data[[#This Row],[Product]],products[Product],products[Cost per unit])</f>
        <v>6.49</v>
      </c>
      <c r="I83" s="57">
        <f>(Data[[#This Row],[Units]]*Data[[#This Row],[Cost Per Unit]])</f>
        <v>1070.8500000000001</v>
      </c>
    </row>
    <row r="84" spans="3:9" x14ac:dyDescent="0.3">
      <c r="C84" s="2" t="s">
        <v>41</v>
      </c>
      <c r="D84" s="2" t="s">
        <v>36</v>
      </c>
      <c r="E84" s="2" t="s">
        <v>28</v>
      </c>
      <c r="F84" s="4">
        <v>854</v>
      </c>
      <c r="G84" s="5">
        <v>309</v>
      </c>
      <c r="H84" s="57">
        <f>_xll.XLOOKUP(Data[[#This Row],[Product]],products[Product],products[Cost per unit])</f>
        <v>10.38</v>
      </c>
      <c r="I84" s="57">
        <f>(Data[[#This Row],[Units]]*Data[[#This Row],[Cost Per Unit]])</f>
        <v>3207.42</v>
      </c>
    </row>
    <row r="85" spans="3:9" x14ac:dyDescent="0.3">
      <c r="C85" s="2" t="s">
        <v>6</v>
      </c>
      <c r="D85" s="2" t="s">
        <v>36</v>
      </c>
      <c r="E85" s="2" t="s">
        <v>17</v>
      </c>
      <c r="F85" s="4">
        <v>4970</v>
      </c>
      <c r="G85" s="5">
        <v>156</v>
      </c>
      <c r="H85" s="57">
        <f>_xll.XLOOKUP(Data[[#This Row],[Product]],products[Product],products[Cost per unit])</f>
        <v>3.11</v>
      </c>
      <c r="I85" s="57">
        <f>(Data[[#This Row],[Units]]*Data[[#This Row],[Cost Per Unit]])</f>
        <v>485.15999999999997</v>
      </c>
    </row>
    <row r="86" spans="3:9" x14ac:dyDescent="0.3">
      <c r="C86" s="2" t="s">
        <v>9</v>
      </c>
      <c r="D86" s="2" t="s">
        <v>35</v>
      </c>
      <c r="E86" s="2" t="s">
        <v>26</v>
      </c>
      <c r="F86" s="4">
        <v>98</v>
      </c>
      <c r="G86" s="5">
        <v>159</v>
      </c>
      <c r="H86" s="57">
        <f>_xll.XLOOKUP(Data[[#This Row],[Product]],products[Product],products[Cost per unit])</f>
        <v>5.6</v>
      </c>
      <c r="I86" s="57">
        <f>(Data[[#This Row],[Units]]*Data[[#This Row],[Cost Per Unit]])</f>
        <v>890.4</v>
      </c>
    </row>
    <row r="87" spans="3:9" x14ac:dyDescent="0.3">
      <c r="C87" s="2" t="s">
        <v>5</v>
      </c>
      <c r="D87" s="2" t="s">
        <v>35</v>
      </c>
      <c r="E87" s="2" t="s">
        <v>15</v>
      </c>
      <c r="F87" s="4">
        <v>13391</v>
      </c>
      <c r="G87" s="5">
        <v>201</v>
      </c>
      <c r="H87" s="57">
        <f>_xll.XLOOKUP(Data[[#This Row],[Product]],products[Product],products[Cost per unit])</f>
        <v>11.73</v>
      </c>
      <c r="I87" s="57">
        <f>(Data[[#This Row],[Units]]*Data[[#This Row],[Cost Per Unit]])</f>
        <v>2357.73</v>
      </c>
    </row>
    <row r="88" spans="3:9" x14ac:dyDescent="0.3">
      <c r="C88" s="2" t="s">
        <v>8</v>
      </c>
      <c r="D88" s="2" t="s">
        <v>39</v>
      </c>
      <c r="E88" s="2" t="s">
        <v>31</v>
      </c>
      <c r="F88" s="4">
        <v>8890</v>
      </c>
      <c r="G88" s="5">
        <v>210</v>
      </c>
      <c r="H88" s="57">
        <f>_xll.XLOOKUP(Data[[#This Row],[Product]],products[Product],products[Cost per unit])</f>
        <v>5.79</v>
      </c>
      <c r="I88" s="57">
        <f>(Data[[#This Row],[Units]]*Data[[#This Row],[Cost Per Unit]])</f>
        <v>1215.9000000000001</v>
      </c>
    </row>
    <row r="89" spans="3:9" x14ac:dyDescent="0.3">
      <c r="C89" s="2" t="s">
        <v>2</v>
      </c>
      <c r="D89" s="2" t="s">
        <v>38</v>
      </c>
      <c r="E89" s="2" t="s">
        <v>13</v>
      </c>
      <c r="F89" s="4">
        <v>56</v>
      </c>
      <c r="G89" s="5">
        <v>51</v>
      </c>
      <c r="H89" s="57">
        <f>_xll.XLOOKUP(Data[[#This Row],[Product]],products[Product],products[Cost per unit])</f>
        <v>9.33</v>
      </c>
      <c r="I89" s="57">
        <f>(Data[[#This Row],[Units]]*Data[[#This Row],[Cost Per Unit]])</f>
        <v>475.83</v>
      </c>
    </row>
    <row r="90" spans="3:9" x14ac:dyDescent="0.3">
      <c r="C90" s="2" t="s">
        <v>3</v>
      </c>
      <c r="D90" s="2" t="s">
        <v>36</v>
      </c>
      <c r="E90" s="2" t="s">
        <v>25</v>
      </c>
      <c r="F90" s="4">
        <v>3339</v>
      </c>
      <c r="G90" s="5">
        <v>39</v>
      </c>
      <c r="H90" s="57">
        <f>_xll.XLOOKUP(Data[[#This Row],[Product]],products[Product],products[Cost per unit])</f>
        <v>13.15</v>
      </c>
      <c r="I90" s="57">
        <f>(Data[[#This Row],[Units]]*Data[[#This Row],[Cost Per Unit]])</f>
        <v>512.85</v>
      </c>
    </row>
    <row r="91" spans="3:9" x14ac:dyDescent="0.3">
      <c r="C91" s="2" t="s">
        <v>10</v>
      </c>
      <c r="D91" s="2" t="s">
        <v>35</v>
      </c>
      <c r="E91" s="2" t="s">
        <v>18</v>
      </c>
      <c r="F91" s="4">
        <v>3808</v>
      </c>
      <c r="G91" s="5">
        <v>279</v>
      </c>
      <c r="H91" s="57">
        <f>_xll.XLOOKUP(Data[[#This Row],[Product]],products[Product],products[Cost per unit])</f>
        <v>6.47</v>
      </c>
      <c r="I91" s="57">
        <f>(Data[[#This Row],[Units]]*Data[[#This Row],[Cost Per Unit]])</f>
        <v>1805.1299999999999</v>
      </c>
    </row>
    <row r="92" spans="3:9" x14ac:dyDescent="0.3">
      <c r="C92" s="2" t="s">
        <v>10</v>
      </c>
      <c r="D92" s="2" t="s">
        <v>38</v>
      </c>
      <c r="E92" s="2" t="s">
        <v>13</v>
      </c>
      <c r="F92" s="4">
        <v>63</v>
      </c>
      <c r="G92" s="5">
        <v>123</v>
      </c>
      <c r="H92" s="57">
        <f>_xll.XLOOKUP(Data[[#This Row],[Product]],products[Product],products[Cost per unit])</f>
        <v>9.33</v>
      </c>
      <c r="I92" s="57">
        <f>(Data[[#This Row],[Units]]*Data[[#This Row],[Cost Per Unit]])</f>
        <v>1147.5899999999999</v>
      </c>
    </row>
    <row r="93" spans="3:9" x14ac:dyDescent="0.3">
      <c r="C93" s="2" t="s">
        <v>2</v>
      </c>
      <c r="D93" s="2" t="s">
        <v>39</v>
      </c>
      <c r="E93" s="2" t="s">
        <v>27</v>
      </c>
      <c r="F93" s="4">
        <v>7812</v>
      </c>
      <c r="G93" s="5">
        <v>81</v>
      </c>
      <c r="H93" s="57">
        <f>_xll.XLOOKUP(Data[[#This Row],[Product]],products[Product],products[Cost per unit])</f>
        <v>16.73</v>
      </c>
      <c r="I93" s="57">
        <f>(Data[[#This Row],[Units]]*Data[[#This Row],[Cost Per Unit]])</f>
        <v>1355.13</v>
      </c>
    </row>
    <row r="94" spans="3:9" x14ac:dyDescent="0.3">
      <c r="C94" s="2" t="s">
        <v>40</v>
      </c>
      <c r="D94" s="2" t="s">
        <v>37</v>
      </c>
      <c r="E94" s="2" t="s">
        <v>19</v>
      </c>
      <c r="F94" s="4">
        <v>7693</v>
      </c>
      <c r="G94" s="5">
        <v>21</v>
      </c>
      <c r="H94" s="57">
        <f>_xll.XLOOKUP(Data[[#This Row],[Product]],products[Product],products[Cost per unit])</f>
        <v>7.64</v>
      </c>
      <c r="I94" s="57">
        <f>(Data[[#This Row],[Units]]*Data[[#This Row],[Cost Per Unit]])</f>
        <v>160.44</v>
      </c>
    </row>
    <row r="95" spans="3:9" x14ac:dyDescent="0.3">
      <c r="C95" s="2" t="s">
        <v>3</v>
      </c>
      <c r="D95" s="2" t="s">
        <v>36</v>
      </c>
      <c r="E95" s="2" t="s">
        <v>28</v>
      </c>
      <c r="F95" s="4">
        <v>973</v>
      </c>
      <c r="G95" s="5">
        <v>162</v>
      </c>
      <c r="H95" s="57">
        <f>_xll.XLOOKUP(Data[[#This Row],[Product]],products[Product],products[Cost per unit])</f>
        <v>10.38</v>
      </c>
      <c r="I95" s="57">
        <f>(Data[[#This Row],[Units]]*Data[[#This Row],[Cost Per Unit]])</f>
        <v>1681.5600000000002</v>
      </c>
    </row>
    <row r="96" spans="3:9" x14ac:dyDescent="0.3">
      <c r="C96" s="2" t="s">
        <v>10</v>
      </c>
      <c r="D96" s="2" t="s">
        <v>35</v>
      </c>
      <c r="E96" s="2" t="s">
        <v>21</v>
      </c>
      <c r="F96" s="4">
        <v>567</v>
      </c>
      <c r="G96" s="5">
        <v>228</v>
      </c>
      <c r="H96" s="57">
        <f>_xll.XLOOKUP(Data[[#This Row],[Product]],products[Product],products[Cost per unit])</f>
        <v>9</v>
      </c>
      <c r="I96" s="57">
        <f>(Data[[#This Row],[Units]]*Data[[#This Row],[Cost Per Unit]])</f>
        <v>2052</v>
      </c>
    </row>
    <row r="97" spans="3:9" x14ac:dyDescent="0.3">
      <c r="C97" s="2" t="s">
        <v>10</v>
      </c>
      <c r="D97" s="2" t="s">
        <v>36</v>
      </c>
      <c r="E97" s="2" t="s">
        <v>29</v>
      </c>
      <c r="F97" s="4">
        <v>2471</v>
      </c>
      <c r="G97" s="5">
        <v>342</v>
      </c>
      <c r="H97" s="57">
        <f>_xll.XLOOKUP(Data[[#This Row],[Product]],products[Product],products[Cost per unit])</f>
        <v>7.16</v>
      </c>
      <c r="I97" s="57">
        <f>(Data[[#This Row],[Units]]*Data[[#This Row],[Cost Per Unit]])</f>
        <v>2448.7200000000003</v>
      </c>
    </row>
    <row r="98" spans="3:9" x14ac:dyDescent="0.3">
      <c r="C98" s="2" t="s">
        <v>5</v>
      </c>
      <c r="D98" s="2" t="s">
        <v>38</v>
      </c>
      <c r="E98" s="2" t="s">
        <v>13</v>
      </c>
      <c r="F98" s="4">
        <v>7189</v>
      </c>
      <c r="G98" s="5">
        <v>54</v>
      </c>
      <c r="H98" s="57">
        <f>_xll.XLOOKUP(Data[[#This Row],[Product]],products[Product],products[Cost per unit])</f>
        <v>9.33</v>
      </c>
      <c r="I98" s="57">
        <f>(Data[[#This Row],[Units]]*Data[[#This Row],[Cost Per Unit]])</f>
        <v>503.82</v>
      </c>
    </row>
    <row r="99" spans="3:9" x14ac:dyDescent="0.3">
      <c r="C99" s="2" t="s">
        <v>41</v>
      </c>
      <c r="D99" s="2" t="s">
        <v>35</v>
      </c>
      <c r="E99" s="2" t="s">
        <v>28</v>
      </c>
      <c r="F99" s="4">
        <v>7455</v>
      </c>
      <c r="G99" s="5">
        <v>216</v>
      </c>
      <c r="H99" s="57">
        <f>_xll.XLOOKUP(Data[[#This Row],[Product]],products[Product],products[Cost per unit])</f>
        <v>10.38</v>
      </c>
      <c r="I99" s="57">
        <f>(Data[[#This Row],[Units]]*Data[[#This Row],[Cost Per Unit]])</f>
        <v>2242.0800000000004</v>
      </c>
    </row>
    <row r="100" spans="3:9" x14ac:dyDescent="0.3">
      <c r="C100" s="2" t="s">
        <v>3</v>
      </c>
      <c r="D100" s="2" t="s">
        <v>34</v>
      </c>
      <c r="E100" s="2" t="s">
        <v>26</v>
      </c>
      <c r="F100" s="4">
        <v>3108</v>
      </c>
      <c r="G100" s="5">
        <v>54</v>
      </c>
      <c r="H100" s="57">
        <f>_xll.XLOOKUP(Data[[#This Row],[Product]],products[Product],products[Cost per unit])</f>
        <v>5.6</v>
      </c>
      <c r="I100" s="57">
        <f>(Data[[#This Row],[Units]]*Data[[#This Row],[Cost Per Unit]])</f>
        <v>302.39999999999998</v>
      </c>
    </row>
    <row r="101" spans="3:9" x14ac:dyDescent="0.3">
      <c r="C101" s="2" t="s">
        <v>6</v>
      </c>
      <c r="D101" s="2" t="s">
        <v>38</v>
      </c>
      <c r="E101" s="2" t="s">
        <v>25</v>
      </c>
      <c r="F101" s="4">
        <v>469</v>
      </c>
      <c r="G101" s="5">
        <v>75</v>
      </c>
      <c r="H101" s="57">
        <f>_xll.XLOOKUP(Data[[#This Row],[Product]],products[Product],products[Cost per unit])</f>
        <v>13.15</v>
      </c>
      <c r="I101" s="57">
        <f>(Data[[#This Row],[Units]]*Data[[#This Row],[Cost Per Unit]])</f>
        <v>986.25</v>
      </c>
    </row>
    <row r="102" spans="3:9" x14ac:dyDescent="0.3">
      <c r="C102" s="2" t="s">
        <v>9</v>
      </c>
      <c r="D102" s="2" t="s">
        <v>37</v>
      </c>
      <c r="E102" s="2" t="s">
        <v>23</v>
      </c>
      <c r="F102" s="4">
        <v>2737</v>
      </c>
      <c r="G102" s="5">
        <v>93</v>
      </c>
      <c r="H102" s="57">
        <f>_xll.XLOOKUP(Data[[#This Row],[Product]],products[Product],products[Cost per unit])</f>
        <v>6.49</v>
      </c>
      <c r="I102" s="57">
        <f>(Data[[#This Row],[Units]]*Data[[#This Row],[Cost Per Unit]])</f>
        <v>603.57000000000005</v>
      </c>
    </row>
    <row r="103" spans="3:9" x14ac:dyDescent="0.3">
      <c r="C103" s="2" t="s">
        <v>9</v>
      </c>
      <c r="D103" s="2" t="s">
        <v>37</v>
      </c>
      <c r="E103" s="2" t="s">
        <v>25</v>
      </c>
      <c r="F103" s="4">
        <v>4305</v>
      </c>
      <c r="G103" s="5">
        <v>156</v>
      </c>
      <c r="H103" s="57">
        <f>_xll.XLOOKUP(Data[[#This Row],[Product]],products[Product],products[Cost per unit])</f>
        <v>13.15</v>
      </c>
      <c r="I103" s="57">
        <f>(Data[[#This Row],[Units]]*Data[[#This Row],[Cost Per Unit]])</f>
        <v>2051.4</v>
      </c>
    </row>
    <row r="104" spans="3:9" x14ac:dyDescent="0.3">
      <c r="C104" s="2" t="s">
        <v>9</v>
      </c>
      <c r="D104" s="2" t="s">
        <v>38</v>
      </c>
      <c r="E104" s="2" t="s">
        <v>17</v>
      </c>
      <c r="F104" s="4">
        <v>2408</v>
      </c>
      <c r="G104" s="5">
        <v>9</v>
      </c>
      <c r="H104" s="57">
        <f>_xll.XLOOKUP(Data[[#This Row],[Product]],products[Product],products[Cost per unit])</f>
        <v>3.11</v>
      </c>
      <c r="I104" s="57">
        <f>(Data[[#This Row],[Units]]*Data[[#This Row],[Cost Per Unit]])</f>
        <v>27.99</v>
      </c>
    </row>
    <row r="105" spans="3:9" x14ac:dyDescent="0.3">
      <c r="C105" s="2" t="s">
        <v>3</v>
      </c>
      <c r="D105" s="2" t="s">
        <v>36</v>
      </c>
      <c r="E105" s="2" t="s">
        <v>19</v>
      </c>
      <c r="F105" s="4">
        <v>1281</v>
      </c>
      <c r="G105" s="5">
        <v>18</v>
      </c>
      <c r="H105" s="57">
        <f>_xll.XLOOKUP(Data[[#This Row],[Product]],products[Product],products[Cost per unit])</f>
        <v>7.64</v>
      </c>
      <c r="I105" s="57">
        <f>(Data[[#This Row],[Units]]*Data[[#This Row],[Cost Per Unit]])</f>
        <v>137.51999999999998</v>
      </c>
    </row>
    <row r="106" spans="3:9" x14ac:dyDescent="0.3">
      <c r="C106" s="2" t="s">
        <v>40</v>
      </c>
      <c r="D106" s="2" t="s">
        <v>35</v>
      </c>
      <c r="E106" s="2" t="s">
        <v>32</v>
      </c>
      <c r="F106" s="4">
        <v>12348</v>
      </c>
      <c r="G106" s="5">
        <v>234</v>
      </c>
      <c r="H106" s="57">
        <f>_xll.XLOOKUP(Data[[#This Row],[Product]],products[Product],products[Cost per unit])</f>
        <v>8.65</v>
      </c>
      <c r="I106" s="57">
        <f>(Data[[#This Row],[Units]]*Data[[#This Row],[Cost Per Unit]])</f>
        <v>2024.1000000000001</v>
      </c>
    </row>
    <row r="107" spans="3:9" x14ac:dyDescent="0.3">
      <c r="C107" s="2" t="s">
        <v>3</v>
      </c>
      <c r="D107" s="2" t="s">
        <v>34</v>
      </c>
      <c r="E107" s="2" t="s">
        <v>28</v>
      </c>
      <c r="F107" s="4">
        <v>3689</v>
      </c>
      <c r="G107" s="5">
        <v>312</v>
      </c>
      <c r="H107" s="57">
        <f>_xll.XLOOKUP(Data[[#This Row],[Product]],products[Product],products[Cost per unit])</f>
        <v>10.38</v>
      </c>
      <c r="I107" s="57">
        <f>(Data[[#This Row],[Units]]*Data[[#This Row],[Cost Per Unit]])</f>
        <v>3238.5600000000004</v>
      </c>
    </row>
    <row r="108" spans="3:9" x14ac:dyDescent="0.3">
      <c r="C108" s="2" t="s">
        <v>7</v>
      </c>
      <c r="D108" s="2" t="s">
        <v>36</v>
      </c>
      <c r="E108" s="2" t="s">
        <v>19</v>
      </c>
      <c r="F108" s="4">
        <v>2870</v>
      </c>
      <c r="G108" s="5">
        <v>300</v>
      </c>
      <c r="H108" s="57">
        <f>_xll.XLOOKUP(Data[[#This Row],[Product]],products[Product],products[Cost per unit])</f>
        <v>7.64</v>
      </c>
      <c r="I108" s="57">
        <f>(Data[[#This Row],[Units]]*Data[[#This Row],[Cost Per Unit]])</f>
        <v>2292</v>
      </c>
    </row>
    <row r="109" spans="3:9" x14ac:dyDescent="0.3">
      <c r="C109" s="2" t="s">
        <v>2</v>
      </c>
      <c r="D109" s="2" t="s">
        <v>36</v>
      </c>
      <c r="E109" s="2" t="s">
        <v>27</v>
      </c>
      <c r="F109" s="4">
        <v>798</v>
      </c>
      <c r="G109" s="5">
        <v>519</v>
      </c>
      <c r="H109" s="57">
        <f>_xll.XLOOKUP(Data[[#This Row],[Product]],products[Product],products[Cost per unit])</f>
        <v>16.73</v>
      </c>
      <c r="I109" s="57">
        <f>(Data[[#This Row],[Units]]*Data[[#This Row],[Cost Per Unit]])</f>
        <v>8682.8700000000008</v>
      </c>
    </row>
    <row r="110" spans="3:9" x14ac:dyDescent="0.3">
      <c r="C110" s="2" t="s">
        <v>41</v>
      </c>
      <c r="D110" s="2" t="s">
        <v>37</v>
      </c>
      <c r="E110" s="2" t="s">
        <v>21</v>
      </c>
      <c r="F110" s="4">
        <v>2933</v>
      </c>
      <c r="G110" s="5">
        <v>9</v>
      </c>
      <c r="H110" s="57">
        <f>_xll.XLOOKUP(Data[[#This Row],[Product]],products[Product],products[Cost per unit])</f>
        <v>9</v>
      </c>
      <c r="I110" s="57">
        <f>(Data[[#This Row],[Units]]*Data[[#This Row],[Cost Per Unit]])</f>
        <v>81</v>
      </c>
    </row>
    <row r="111" spans="3:9" x14ac:dyDescent="0.3">
      <c r="C111" s="2" t="s">
        <v>5</v>
      </c>
      <c r="D111" s="2" t="s">
        <v>35</v>
      </c>
      <c r="E111" s="2" t="s">
        <v>4</v>
      </c>
      <c r="F111" s="4">
        <v>2744</v>
      </c>
      <c r="G111" s="5">
        <v>9</v>
      </c>
      <c r="H111" s="57">
        <f>_xll.XLOOKUP(Data[[#This Row],[Product]],products[Product],products[Cost per unit])</f>
        <v>11.88</v>
      </c>
      <c r="I111" s="57">
        <f>(Data[[#This Row],[Units]]*Data[[#This Row],[Cost Per Unit]])</f>
        <v>106.92</v>
      </c>
    </row>
    <row r="112" spans="3:9" x14ac:dyDescent="0.3">
      <c r="C112" s="2" t="s">
        <v>40</v>
      </c>
      <c r="D112" s="2" t="s">
        <v>36</v>
      </c>
      <c r="E112" s="2" t="s">
        <v>33</v>
      </c>
      <c r="F112" s="4">
        <v>9772</v>
      </c>
      <c r="G112" s="5">
        <v>90</v>
      </c>
      <c r="H112" s="57">
        <f>_xll.XLOOKUP(Data[[#This Row],[Product]],products[Product],products[Cost per unit])</f>
        <v>12.37</v>
      </c>
      <c r="I112" s="57">
        <f>(Data[[#This Row],[Units]]*Data[[#This Row],[Cost Per Unit]])</f>
        <v>1113.3</v>
      </c>
    </row>
    <row r="113" spans="3:9" x14ac:dyDescent="0.3">
      <c r="C113" s="2" t="s">
        <v>7</v>
      </c>
      <c r="D113" s="2" t="s">
        <v>34</v>
      </c>
      <c r="E113" s="2" t="s">
        <v>25</v>
      </c>
      <c r="F113" s="4">
        <v>1568</v>
      </c>
      <c r="G113" s="5">
        <v>96</v>
      </c>
      <c r="H113" s="57">
        <f>_xll.XLOOKUP(Data[[#This Row],[Product]],products[Product],products[Cost per unit])</f>
        <v>13.15</v>
      </c>
      <c r="I113" s="57">
        <f>(Data[[#This Row],[Units]]*Data[[#This Row],[Cost Per Unit]])</f>
        <v>1262.4000000000001</v>
      </c>
    </row>
    <row r="114" spans="3:9" x14ac:dyDescent="0.3">
      <c r="C114" s="2" t="s">
        <v>2</v>
      </c>
      <c r="D114" s="2" t="s">
        <v>36</v>
      </c>
      <c r="E114" s="2" t="s">
        <v>16</v>
      </c>
      <c r="F114" s="4">
        <v>11417</v>
      </c>
      <c r="G114" s="5">
        <v>21</v>
      </c>
      <c r="H114" s="57">
        <f>_xll.XLOOKUP(Data[[#This Row],[Product]],products[Product],products[Cost per unit])</f>
        <v>8.7899999999999991</v>
      </c>
      <c r="I114" s="57">
        <f>(Data[[#This Row],[Units]]*Data[[#This Row],[Cost Per Unit]])</f>
        <v>184.58999999999997</v>
      </c>
    </row>
    <row r="115" spans="3:9" x14ac:dyDescent="0.3">
      <c r="C115" s="2" t="s">
        <v>40</v>
      </c>
      <c r="D115" s="2" t="s">
        <v>34</v>
      </c>
      <c r="E115" s="2" t="s">
        <v>26</v>
      </c>
      <c r="F115" s="4">
        <v>6748</v>
      </c>
      <c r="G115" s="5">
        <v>48</v>
      </c>
      <c r="H115" s="57">
        <f>_xll.XLOOKUP(Data[[#This Row],[Product]],products[Product],products[Cost per unit])</f>
        <v>5.6</v>
      </c>
      <c r="I115" s="57">
        <f>(Data[[#This Row],[Units]]*Data[[#This Row],[Cost Per Unit]])</f>
        <v>268.79999999999995</v>
      </c>
    </row>
    <row r="116" spans="3:9" x14ac:dyDescent="0.3">
      <c r="C116" s="2" t="s">
        <v>10</v>
      </c>
      <c r="D116" s="2" t="s">
        <v>36</v>
      </c>
      <c r="E116" s="2" t="s">
        <v>27</v>
      </c>
      <c r="F116" s="4">
        <v>1407</v>
      </c>
      <c r="G116" s="5">
        <v>72</v>
      </c>
      <c r="H116" s="57">
        <f>_xll.XLOOKUP(Data[[#This Row],[Product]],products[Product],products[Cost per unit])</f>
        <v>16.73</v>
      </c>
      <c r="I116" s="57">
        <f>(Data[[#This Row],[Units]]*Data[[#This Row],[Cost Per Unit]])</f>
        <v>1204.56</v>
      </c>
    </row>
    <row r="117" spans="3:9" x14ac:dyDescent="0.3">
      <c r="C117" s="2" t="s">
        <v>8</v>
      </c>
      <c r="D117" s="2" t="s">
        <v>35</v>
      </c>
      <c r="E117" s="2" t="s">
        <v>29</v>
      </c>
      <c r="F117" s="4">
        <v>2023</v>
      </c>
      <c r="G117" s="5">
        <v>168</v>
      </c>
      <c r="H117" s="57">
        <f>_xll.XLOOKUP(Data[[#This Row],[Product]],products[Product],products[Cost per unit])</f>
        <v>7.16</v>
      </c>
      <c r="I117" s="57">
        <f>(Data[[#This Row],[Units]]*Data[[#This Row],[Cost Per Unit]])</f>
        <v>1202.8800000000001</v>
      </c>
    </row>
    <row r="118" spans="3:9" x14ac:dyDescent="0.3">
      <c r="C118" s="2" t="s">
        <v>5</v>
      </c>
      <c r="D118" s="2" t="s">
        <v>39</v>
      </c>
      <c r="E118" s="2" t="s">
        <v>26</v>
      </c>
      <c r="F118" s="4">
        <v>5236</v>
      </c>
      <c r="G118" s="5">
        <v>51</v>
      </c>
      <c r="H118" s="57">
        <f>_xll.XLOOKUP(Data[[#This Row],[Product]],products[Product],products[Cost per unit])</f>
        <v>5.6</v>
      </c>
      <c r="I118" s="57">
        <f>(Data[[#This Row],[Units]]*Data[[#This Row],[Cost Per Unit]])</f>
        <v>285.59999999999997</v>
      </c>
    </row>
    <row r="119" spans="3:9" x14ac:dyDescent="0.3">
      <c r="C119" s="2" t="s">
        <v>41</v>
      </c>
      <c r="D119" s="2" t="s">
        <v>36</v>
      </c>
      <c r="E119" s="2" t="s">
        <v>19</v>
      </c>
      <c r="F119" s="4">
        <v>1925</v>
      </c>
      <c r="G119" s="5">
        <v>192</v>
      </c>
      <c r="H119" s="57">
        <f>_xll.XLOOKUP(Data[[#This Row],[Product]],products[Product],products[Cost per unit])</f>
        <v>7.64</v>
      </c>
      <c r="I119" s="57">
        <f>(Data[[#This Row],[Units]]*Data[[#This Row],[Cost Per Unit]])</f>
        <v>1466.8799999999999</v>
      </c>
    </row>
    <row r="120" spans="3:9" x14ac:dyDescent="0.3">
      <c r="C120" s="2" t="s">
        <v>7</v>
      </c>
      <c r="D120" s="2" t="s">
        <v>37</v>
      </c>
      <c r="E120" s="2" t="s">
        <v>14</v>
      </c>
      <c r="F120" s="4">
        <v>6608</v>
      </c>
      <c r="G120" s="5">
        <v>225</v>
      </c>
      <c r="H120" s="57">
        <f>_xll.XLOOKUP(Data[[#This Row],[Product]],products[Product],products[Cost per unit])</f>
        <v>11.7</v>
      </c>
      <c r="I120" s="57">
        <f>(Data[[#This Row],[Units]]*Data[[#This Row],[Cost Per Unit]])</f>
        <v>2632.5</v>
      </c>
    </row>
    <row r="121" spans="3:9" x14ac:dyDescent="0.3">
      <c r="C121" s="2" t="s">
        <v>6</v>
      </c>
      <c r="D121" s="2" t="s">
        <v>34</v>
      </c>
      <c r="E121" s="2" t="s">
        <v>26</v>
      </c>
      <c r="F121" s="4">
        <v>8008</v>
      </c>
      <c r="G121" s="5">
        <v>456</v>
      </c>
      <c r="H121" s="57">
        <f>_xll.XLOOKUP(Data[[#This Row],[Product]],products[Product],products[Cost per unit])</f>
        <v>5.6</v>
      </c>
      <c r="I121" s="57">
        <f>(Data[[#This Row],[Units]]*Data[[#This Row],[Cost Per Unit]])</f>
        <v>2553.6</v>
      </c>
    </row>
    <row r="122" spans="3:9" x14ac:dyDescent="0.3">
      <c r="C122" s="2" t="s">
        <v>10</v>
      </c>
      <c r="D122" s="2" t="s">
        <v>34</v>
      </c>
      <c r="E122" s="2" t="s">
        <v>25</v>
      </c>
      <c r="F122" s="4">
        <v>1428</v>
      </c>
      <c r="G122" s="5">
        <v>93</v>
      </c>
      <c r="H122" s="57">
        <f>_xll.XLOOKUP(Data[[#This Row],[Product]],products[Product],products[Cost per unit])</f>
        <v>13.15</v>
      </c>
      <c r="I122" s="57">
        <f>(Data[[#This Row],[Units]]*Data[[#This Row],[Cost Per Unit]])</f>
        <v>1222.95</v>
      </c>
    </row>
    <row r="123" spans="3:9" x14ac:dyDescent="0.3">
      <c r="C123" s="2" t="s">
        <v>6</v>
      </c>
      <c r="D123" s="2" t="s">
        <v>34</v>
      </c>
      <c r="E123" s="2" t="s">
        <v>4</v>
      </c>
      <c r="F123" s="4">
        <v>525</v>
      </c>
      <c r="G123" s="5">
        <v>48</v>
      </c>
      <c r="H123" s="57">
        <f>_xll.XLOOKUP(Data[[#This Row],[Product]],products[Product],products[Cost per unit])</f>
        <v>11.88</v>
      </c>
      <c r="I123" s="57">
        <f>(Data[[#This Row],[Units]]*Data[[#This Row],[Cost Per Unit]])</f>
        <v>570.24</v>
      </c>
    </row>
    <row r="124" spans="3:9" x14ac:dyDescent="0.3">
      <c r="C124" s="2" t="s">
        <v>6</v>
      </c>
      <c r="D124" s="2" t="s">
        <v>37</v>
      </c>
      <c r="E124" s="2" t="s">
        <v>18</v>
      </c>
      <c r="F124" s="4">
        <v>1505</v>
      </c>
      <c r="G124" s="5">
        <v>102</v>
      </c>
      <c r="H124" s="57">
        <f>_xll.XLOOKUP(Data[[#This Row],[Product]],products[Product],products[Cost per unit])</f>
        <v>6.47</v>
      </c>
      <c r="I124" s="57">
        <f>(Data[[#This Row],[Units]]*Data[[#This Row],[Cost Per Unit]])</f>
        <v>659.93999999999994</v>
      </c>
    </row>
    <row r="125" spans="3:9" x14ac:dyDescent="0.3">
      <c r="C125" s="2" t="s">
        <v>7</v>
      </c>
      <c r="D125" s="2" t="s">
        <v>35</v>
      </c>
      <c r="E125" s="2" t="s">
        <v>30</v>
      </c>
      <c r="F125" s="4">
        <v>6755</v>
      </c>
      <c r="G125" s="5">
        <v>252</v>
      </c>
      <c r="H125" s="57">
        <f>_xll.XLOOKUP(Data[[#This Row],[Product]],products[Product],products[Cost per unit])</f>
        <v>14.49</v>
      </c>
      <c r="I125" s="57">
        <f>(Data[[#This Row],[Units]]*Data[[#This Row],[Cost Per Unit]])</f>
        <v>3651.48</v>
      </c>
    </row>
    <row r="126" spans="3:9" x14ac:dyDescent="0.3">
      <c r="C126" s="2" t="s">
        <v>2</v>
      </c>
      <c r="D126" s="2" t="s">
        <v>37</v>
      </c>
      <c r="E126" s="2" t="s">
        <v>18</v>
      </c>
      <c r="F126" s="4">
        <v>11571</v>
      </c>
      <c r="G126" s="5">
        <v>138</v>
      </c>
      <c r="H126" s="57">
        <f>_xll.XLOOKUP(Data[[#This Row],[Product]],products[Product],products[Cost per unit])</f>
        <v>6.47</v>
      </c>
      <c r="I126" s="57">
        <f>(Data[[#This Row],[Units]]*Data[[#This Row],[Cost Per Unit]])</f>
        <v>892.86</v>
      </c>
    </row>
    <row r="127" spans="3:9" x14ac:dyDescent="0.3">
      <c r="C127" s="2" t="s">
        <v>40</v>
      </c>
      <c r="D127" s="2" t="s">
        <v>38</v>
      </c>
      <c r="E127" s="2" t="s">
        <v>25</v>
      </c>
      <c r="F127" s="4">
        <v>2541</v>
      </c>
      <c r="G127" s="5">
        <v>90</v>
      </c>
      <c r="H127" s="57">
        <f>_xll.XLOOKUP(Data[[#This Row],[Product]],products[Product],products[Cost per unit])</f>
        <v>13.15</v>
      </c>
      <c r="I127" s="57">
        <f>(Data[[#This Row],[Units]]*Data[[#This Row],[Cost Per Unit]])</f>
        <v>1183.5</v>
      </c>
    </row>
    <row r="128" spans="3:9" x14ac:dyDescent="0.3">
      <c r="C128" s="2" t="s">
        <v>41</v>
      </c>
      <c r="D128" s="2" t="s">
        <v>37</v>
      </c>
      <c r="E128" s="2" t="s">
        <v>30</v>
      </c>
      <c r="F128" s="4">
        <v>1526</v>
      </c>
      <c r="G128" s="5">
        <v>240</v>
      </c>
      <c r="H128" s="57">
        <f>_xll.XLOOKUP(Data[[#This Row],[Product]],products[Product],products[Cost per unit])</f>
        <v>14.49</v>
      </c>
      <c r="I128" s="57">
        <f>(Data[[#This Row],[Units]]*Data[[#This Row],[Cost Per Unit]])</f>
        <v>3477.6</v>
      </c>
    </row>
    <row r="129" spans="3:9" x14ac:dyDescent="0.3">
      <c r="C129" s="2" t="s">
        <v>40</v>
      </c>
      <c r="D129" s="2" t="s">
        <v>38</v>
      </c>
      <c r="E129" s="2" t="s">
        <v>4</v>
      </c>
      <c r="F129" s="4">
        <v>6125</v>
      </c>
      <c r="G129" s="5">
        <v>102</v>
      </c>
      <c r="H129" s="57">
        <f>_xll.XLOOKUP(Data[[#This Row],[Product]],products[Product],products[Cost per unit])</f>
        <v>11.88</v>
      </c>
      <c r="I129" s="57">
        <f>(Data[[#This Row],[Units]]*Data[[#This Row],[Cost Per Unit]])</f>
        <v>1211.76</v>
      </c>
    </row>
    <row r="130" spans="3:9" x14ac:dyDescent="0.3">
      <c r="C130" s="2" t="s">
        <v>41</v>
      </c>
      <c r="D130" s="2" t="s">
        <v>35</v>
      </c>
      <c r="E130" s="2" t="s">
        <v>27</v>
      </c>
      <c r="F130" s="4">
        <v>847</v>
      </c>
      <c r="G130" s="5">
        <v>129</v>
      </c>
      <c r="H130" s="57">
        <f>_xll.XLOOKUP(Data[[#This Row],[Product]],products[Product],products[Cost per unit])</f>
        <v>16.73</v>
      </c>
      <c r="I130" s="57">
        <f>(Data[[#This Row],[Units]]*Data[[#This Row],[Cost Per Unit]])</f>
        <v>2158.17</v>
      </c>
    </row>
    <row r="131" spans="3:9" x14ac:dyDescent="0.3">
      <c r="C131" s="2" t="s">
        <v>8</v>
      </c>
      <c r="D131" s="2" t="s">
        <v>35</v>
      </c>
      <c r="E131" s="2" t="s">
        <v>27</v>
      </c>
      <c r="F131" s="4">
        <v>4753</v>
      </c>
      <c r="G131" s="5">
        <v>300</v>
      </c>
      <c r="H131" s="57">
        <f>_xll.XLOOKUP(Data[[#This Row],[Product]],products[Product],products[Cost per unit])</f>
        <v>16.73</v>
      </c>
      <c r="I131" s="57">
        <f>(Data[[#This Row],[Units]]*Data[[#This Row],[Cost Per Unit]])</f>
        <v>5019</v>
      </c>
    </row>
    <row r="132" spans="3:9" x14ac:dyDescent="0.3">
      <c r="C132" s="2" t="s">
        <v>6</v>
      </c>
      <c r="D132" s="2" t="s">
        <v>38</v>
      </c>
      <c r="E132" s="2" t="s">
        <v>33</v>
      </c>
      <c r="F132" s="4">
        <v>959</v>
      </c>
      <c r="G132" s="5">
        <v>135</v>
      </c>
      <c r="H132" s="57">
        <f>_xll.XLOOKUP(Data[[#This Row],[Product]],products[Product],products[Cost per unit])</f>
        <v>12.37</v>
      </c>
      <c r="I132" s="57">
        <f>(Data[[#This Row],[Units]]*Data[[#This Row],[Cost Per Unit]])</f>
        <v>1669.9499999999998</v>
      </c>
    </row>
    <row r="133" spans="3:9" x14ac:dyDescent="0.3">
      <c r="C133" s="2" t="s">
        <v>7</v>
      </c>
      <c r="D133" s="2" t="s">
        <v>35</v>
      </c>
      <c r="E133" s="2" t="s">
        <v>24</v>
      </c>
      <c r="F133" s="4">
        <v>2793</v>
      </c>
      <c r="G133" s="5">
        <v>114</v>
      </c>
      <c r="H133" s="57">
        <f>_xll.XLOOKUP(Data[[#This Row],[Product]],products[Product],products[Cost per unit])</f>
        <v>4.97</v>
      </c>
      <c r="I133" s="57">
        <f>(Data[[#This Row],[Units]]*Data[[#This Row],[Cost Per Unit]])</f>
        <v>566.57999999999993</v>
      </c>
    </row>
    <row r="134" spans="3:9" x14ac:dyDescent="0.3">
      <c r="C134" s="2" t="s">
        <v>7</v>
      </c>
      <c r="D134" s="2" t="s">
        <v>35</v>
      </c>
      <c r="E134" s="2" t="s">
        <v>14</v>
      </c>
      <c r="F134" s="4">
        <v>4606</v>
      </c>
      <c r="G134" s="5">
        <v>63</v>
      </c>
      <c r="H134" s="57">
        <f>_xll.XLOOKUP(Data[[#This Row],[Product]],products[Product],products[Cost per unit])</f>
        <v>11.7</v>
      </c>
      <c r="I134" s="57">
        <f>(Data[[#This Row],[Units]]*Data[[#This Row],[Cost Per Unit]])</f>
        <v>737.09999999999991</v>
      </c>
    </row>
    <row r="135" spans="3:9" x14ac:dyDescent="0.3">
      <c r="C135" s="2" t="s">
        <v>7</v>
      </c>
      <c r="D135" s="2" t="s">
        <v>36</v>
      </c>
      <c r="E135" s="2" t="s">
        <v>29</v>
      </c>
      <c r="F135" s="4">
        <v>5551</v>
      </c>
      <c r="G135" s="5">
        <v>252</v>
      </c>
      <c r="H135" s="57">
        <f>_xll.XLOOKUP(Data[[#This Row],[Product]],products[Product],products[Cost per unit])</f>
        <v>7.16</v>
      </c>
      <c r="I135" s="57">
        <f>(Data[[#This Row],[Units]]*Data[[#This Row],[Cost Per Unit]])</f>
        <v>1804.32</v>
      </c>
    </row>
    <row r="136" spans="3:9" x14ac:dyDescent="0.3">
      <c r="C136" s="2" t="s">
        <v>10</v>
      </c>
      <c r="D136" s="2" t="s">
        <v>36</v>
      </c>
      <c r="E136" s="2" t="s">
        <v>32</v>
      </c>
      <c r="F136" s="4">
        <v>6657</v>
      </c>
      <c r="G136" s="5">
        <v>303</v>
      </c>
      <c r="H136" s="57">
        <f>_xll.XLOOKUP(Data[[#This Row],[Product]],products[Product],products[Cost per unit])</f>
        <v>8.65</v>
      </c>
      <c r="I136" s="57">
        <f>(Data[[#This Row],[Units]]*Data[[#This Row],[Cost Per Unit]])</f>
        <v>2620.9500000000003</v>
      </c>
    </row>
    <row r="137" spans="3:9" x14ac:dyDescent="0.3">
      <c r="C137" s="2" t="s">
        <v>7</v>
      </c>
      <c r="D137" s="2" t="s">
        <v>39</v>
      </c>
      <c r="E137" s="2" t="s">
        <v>17</v>
      </c>
      <c r="F137" s="4">
        <v>4438</v>
      </c>
      <c r="G137" s="5">
        <v>246</v>
      </c>
      <c r="H137" s="57">
        <f>_xll.XLOOKUP(Data[[#This Row],[Product]],products[Product],products[Cost per unit])</f>
        <v>3.11</v>
      </c>
      <c r="I137" s="57">
        <f>(Data[[#This Row],[Units]]*Data[[#This Row],[Cost Per Unit]])</f>
        <v>765.06</v>
      </c>
    </row>
    <row r="138" spans="3:9" x14ac:dyDescent="0.3">
      <c r="C138" s="2" t="s">
        <v>8</v>
      </c>
      <c r="D138" s="2" t="s">
        <v>38</v>
      </c>
      <c r="E138" s="2" t="s">
        <v>22</v>
      </c>
      <c r="F138" s="4">
        <v>168</v>
      </c>
      <c r="G138" s="5">
        <v>84</v>
      </c>
      <c r="H138" s="57">
        <f>_xll.XLOOKUP(Data[[#This Row],[Product]],products[Product],products[Cost per unit])</f>
        <v>9.77</v>
      </c>
      <c r="I138" s="57">
        <f>(Data[[#This Row],[Units]]*Data[[#This Row],[Cost Per Unit]])</f>
        <v>820.68</v>
      </c>
    </row>
    <row r="139" spans="3:9" x14ac:dyDescent="0.3">
      <c r="C139" s="2" t="s">
        <v>7</v>
      </c>
      <c r="D139" s="2" t="s">
        <v>34</v>
      </c>
      <c r="E139" s="2" t="s">
        <v>17</v>
      </c>
      <c r="F139" s="4">
        <v>7777</v>
      </c>
      <c r="G139" s="5">
        <v>39</v>
      </c>
      <c r="H139" s="57">
        <f>_xll.XLOOKUP(Data[[#This Row],[Product]],products[Product],products[Cost per unit])</f>
        <v>3.11</v>
      </c>
      <c r="I139" s="57">
        <f>(Data[[#This Row],[Units]]*Data[[#This Row],[Cost Per Unit]])</f>
        <v>121.28999999999999</v>
      </c>
    </row>
    <row r="140" spans="3:9" x14ac:dyDescent="0.3">
      <c r="C140" s="2" t="s">
        <v>5</v>
      </c>
      <c r="D140" s="2" t="s">
        <v>36</v>
      </c>
      <c r="E140" s="2" t="s">
        <v>17</v>
      </c>
      <c r="F140" s="4">
        <v>3339</v>
      </c>
      <c r="G140" s="5">
        <v>348</v>
      </c>
      <c r="H140" s="57">
        <f>_xll.XLOOKUP(Data[[#This Row],[Product]],products[Product],products[Cost per unit])</f>
        <v>3.11</v>
      </c>
      <c r="I140" s="57">
        <f>(Data[[#This Row],[Units]]*Data[[#This Row],[Cost Per Unit]])</f>
        <v>1082.28</v>
      </c>
    </row>
    <row r="141" spans="3:9" x14ac:dyDescent="0.3">
      <c r="C141" s="2" t="s">
        <v>7</v>
      </c>
      <c r="D141" s="2" t="s">
        <v>37</v>
      </c>
      <c r="E141" s="2" t="s">
        <v>33</v>
      </c>
      <c r="F141" s="4">
        <v>6391</v>
      </c>
      <c r="G141" s="5">
        <v>48</v>
      </c>
      <c r="H141" s="57">
        <f>_xll.XLOOKUP(Data[[#This Row],[Product]],products[Product],products[Cost per unit])</f>
        <v>12.37</v>
      </c>
      <c r="I141" s="57">
        <f>(Data[[#This Row],[Units]]*Data[[#This Row],[Cost Per Unit]])</f>
        <v>593.76</v>
      </c>
    </row>
    <row r="142" spans="3:9" x14ac:dyDescent="0.3">
      <c r="C142" s="2" t="s">
        <v>5</v>
      </c>
      <c r="D142" s="2" t="s">
        <v>37</v>
      </c>
      <c r="E142" s="2" t="s">
        <v>22</v>
      </c>
      <c r="F142" s="4">
        <v>518</v>
      </c>
      <c r="G142" s="5">
        <v>75</v>
      </c>
      <c r="H142" s="57">
        <f>_xll.XLOOKUP(Data[[#This Row],[Product]],products[Product],products[Cost per unit])</f>
        <v>9.77</v>
      </c>
      <c r="I142" s="57">
        <f>(Data[[#This Row],[Units]]*Data[[#This Row],[Cost Per Unit]])</f>
        <v>732.75</v>
      </c>
    </row>
    <row r="143" spans="3:9" x14ac:dyDescent="0.3">
      <c r="C143" s="2" t="s">
        <v>7</v>
      </c>
      <c r="D143" s="2" t="s">
        <v>38</v>
      </c>
      <c r="E143" s="2" t="s">
        <v>28</v>
      </c>
      <c r="F143" s="4">
        <v>5677</v>
      </c>
      <c r="G143" s="5">
        <v>258</v>
      </c>
      <c r="H143" s="57">
        <f>_xll.XLOOKUP(Data[[#This Row],[Product]],products[Product],products[Cost per unit])</f>
        <v>10.38</v>
      </c>
      <c r="I143" s="57">
        <f>(Data[[#This Row],[Units]]*Data[[#This Row],[Cost Per Unit]])</f>
        <v>2678.0400000000004</v>
      </c>
    </row>
    <row r="144" spans="3:9" x14ac:dyDescent="0.3">
      <c r="C144" s="2" t="s">
        <v>6</v>
      </c>
      <c r="D144" s="2" t="s">
        <v>39</v>
      </c>
      <c r="E144" s="2" t="s">
        <v>17</v>
      </c>
      <c r="F144" s="4">
        <v>6048</v>
      </c>
      <c r="G144" s="5">
        <v>27</v>
      </c>
      <c r="H144" s="57">
        <f>_xll.XLOOKUP(Data[[#This Row],[Product]],products[Product],products[Cost per unit])</f>
        <v>3.11</v>
      </c>
      <c r="I144" s="57">
        <f>(Data[[#This Row],[Units]]*Data[[#This Row],[Cost Per Unit]])</f>
        <v>83.97</v>
      </c>
    </row>
    <row r="145" spans="3:9" x14ac:dyDescent="0.3">
      <c r="C145" s="2" t="s">
        <v>8</v>
      </c>
      <c r="D145" s="2" t="s">
        <v>38</v>
      </c>
      <c r="E145" s="2" t="s">
        <v>32</v>
      </c>
      <c r="F145" s="4">
        <v>3752</v>
      </c>
      <c r="G145" s="5">
        <v>213</v>
      </c>
      <c r="H145" s="57">
        <f>_xll.XLOOKUP(Data[[#This Row],[Product]],products[Product],products[Cost per unit])</f>
        <v>8.65</v>
      </c>
      <c r="I145" s="57">
        <f>(Data[[#This Row],[Units]]*Data[[#This Row],[Cost Per Unit]])</f>
        <v>1842.45</v>
      </c>
    </row>
    <row r="146" spans="3:9" x14ac:dyDescent="0.3">
      <c r="C146" s="2" t="s">
        <v>5</v>
      </c>
      <c r="D146" s="2" t="s">
        <v>35</v>
      </c>
      <c r="E146" s="2" t="s">
        <v>29</v>
      </c>
      <c r="F146" s="4">
        <v>4480</v>
      </c>
      <c r="G146" s="5">
        <v>357</v>
      </c>
      <c r="H146" s="57">
        <f>_xll.XLOOKUP(Data[[#This Row],[Product]],products[Product],products[Cost per unit])</f>
        <v>7.16</v>
      </c>
      <c r="I146" s="57">
        <f>(Data[[#This Row],[Units]]*Data[[#This Row],[Cost Per Unit]])</f>
        <v>2556.12</v>
      </c>
    </row>
    <row r="147" spans="3:9" x14ac:dyDescent="0.3">
      <c r="C147" s="2" t="s">
        <v>9</v>
      </c>
      <c r="D147" s="2" t="s">
        <v>37</v>
      </c>
      <c r="E147" s="2" t="s">
        <v>4</v>
      </c>
      <c r="F147" s="4">
        <v>259</v>
      </c>
      <c r="G147" s="5">
        <v>207</v>
      </c>
      <c r="H147" s="57">
        <f>_xll.XLOOKUP(Data[[#This Row],[Product]],products[Product],products[Cost per unit])</f>
        <v>11.88</v>
      </c>
      <c r="I147" s="57">
        <f>(Data[[#This Row],[Units]]*Data[[#This Row],[Cost Per Unit]])</f>
        <v>2459.1600000000003</v>
      </c>
    </row>
    <row r="148" spans="3:9" x14ac:dyDescent="0.3">
      <c r="C148" s="2" t="s">
        <v>8</v>
      </c>
      <c r="D148" s="2" t="s">
        <v>37</v>
      </c>
      <c r="E148" s="2" t="s">
        <v>30</v>
      </c>
      <c r="F148" s="4">
        <v>42</v>
      </c>
      <c r="G148" s="5">
        <v>150</v>
      </c>
      <c r="H148" s="57">
        <f>_xll.XLOOKUP(Data[[#This Row],[Product]],products[Product],products[Cost per unit])</f>
        <v>14.49</v>
      </c>
      <c r="I148" s="57">
        <f>(Data[[#This Row],[Units]]*Data[[#This Row],[Cost Per Unit]])</f>
        <v>2173.5</v>
      </c>
    </row>
    <row r="149" spans="3:9" x14ac:dyDescent="0.3">
      <c r="C149" s="2" t="s">
        <v>41</v>
      </c>
      <c r="D149" s="2" t="s">
        <v>36</v>
      </c>
      <c r="E149" s="2" t="s">
        <v>26</v>
      </c>
      <c r="F149" s="4">
        <v>98</v>
      </c>
      <c r="G149" s="5">
        <v>204</v>
      </c>
      <c r="H149" s="57">
        <f>_xll.XLOOKUP(Data[[#This Row],[Product]],products[Product],products[Cost per unit])</f>
        <v>5.6</v>
      </c>
      <c r="I149" s="57">
        <f>(Data[[#This Row],[Units]]*Data[[#This Row],[Cost Per Unit]])</f>
        <v>1142.3999999999999</v>
      </c>
    </row>
    <row r="150" spans="3:9" x14ac:dyDescent="0.3">
      <c r="C150" s="2" t="s">
        <v>7</v>
      </c>
      <c r="D150" s="2" t="s">
        <v>35</v>
      </c>
      <c r="E150" s="2" t="s">
        <v>27</v>
      </c>
      <c r="F150" s="4">
        <v>2478</v>
      </c>
      <c r="G150" s="5">
        <v>21</v>
      </c>
      <c r="H150" s="57">
        <f>_xll.XLOOKUP(Data[[#This Row],[Product]],products[Product],products[Cost per unit])</f>
        <v>16.73</v>
      </c>
      <c r="I150" s="57">
        <f>(Data[[#This Row],[Units]]*Data[[#This Row],[Cost Per Unit]])</f>
        <v>351.33</v>
      </c>
    </row>
    <row r="151" spans="3:9" x14ac:dyDescent="0.3">
      <c r="C151" s="2" t="s">
        <v>41</v>
      </c>
      <c r="D151" s="2" t="s">
        <v>34</v>
      </c>
      <c r="E151" s="2" t="s">
        <v>33</v>
      </c>
      <c r="F151" s="4">
        <v>7847</v>
      </c>
      <c r="G151" s="5">
        <v>174</v>
      </c>
      <c r="H151" s="57">
        <f>_xll.XLOOKUP(Data[[#This Row],[Product]],products[Product],products[Cost per unit])</f>
        <v>12.37</v>
      </c>
      <c r="I151" s="57">
        <f>(Data[[#This Row],[Units]]*Data[[#This Row],[Cost Per Unit]])</f>
        <v>2152.3799999999997</v>
      </c>
    </row>
    <row r="152" spans="3:9" x14ac:dyDescent="0.3">
      <c r="C152" s="2" t="s">
        <v>2</v>
      </c>
      <c r="D152" s="2" t="s">
        <v>37</v>
      </c>
      <c r="E152" s="2" t="s">
        <v>17</v>
      </c>
      <c r="F152" s="4">
        <v>9926</v>
      </c>
      <c r="G152" s="5">
        <v>201</v>
      </c>
      <c r="H152" s="57">
        <f>_xll.XLOOKUP(Data[[#This Row],[Product]],products[Product],products[Cost per unit])</f>
        <v>3.11</v>
      </c>
      <c r="I152" s="57">
        <f>(Data[[#This Row],[Units]]*Data[[#This Row],[Cost Per Unit]])</f>
        <v>625.11</v>
      </c>
    </row>
    <row r="153" spans="3:9" x14ac:dyDescent="0.3">
      <c r="C153" s="2" t="s">
        <v>8</v>
      </c>
      <c r="D153" s="2" t="s">
        <v>38</v>
      </c>
      <c r="E153" s="2" t="s">
        <v>13</v>
      </c>
      <c r="F153" s="4">
        <v>819</v>
      </c>
      <c r="G153" s="5">
        <v>510</v>
      </c>
      <c r="H153" s="57">
        <f>_xll.XLOOKUP(Data[[#This Row],[Product]],products[Product],products[Cost per unit])</f>
        <v>9.33</v>
      </c>
      <c r="I153" s="57">
        <f>(Data[[#This Row],[Units]]*Data[[#This Row],[Cost Per Unit]])</f>
        <v>4758.3</v>
      </c>
    </row>
    <row r="154" spans="3:9" x14ac:dyDescent="0.3">
      <c r="C154" s="2" t="s">
        <v>6</v>
      </c>
      <c r="D154" s="2" t="s">
        <v>39</v>
      </c>
      <c r="E154" s="2" t="s">
        <v>29</v>
      </c>
      <c r="F154" s="4">
        <v>3052</v>
      </c>
      <c r="G154" s="5">
        <v>378</v>
      </c>
      <c r="H154" s="57">
        <f>_xll.XLOOKUP(Data[[#This Row],[Product]],products[Product],products[Cost per unit])</f>
        <v>7.16</v>
      </c>
      <c r="I154" s="57">
        <f>(Data[[#This Row],[Units]]*Data[[#This Row],[Cost Per Unit]])</f>
        <v>2706.48</v>
      </c>
    </row>
    <row r="155" spans="3:9" x14ac:dyDescent="0.3">
      <c r="C155" s="2" t="s">
        <v>9</v>
      </c>
      <c r="D155" s="2" t="s">
        <v>34</v>
      </c>
      <c r="E155" s="2" t="s">
        <v>21</v>
      </c>
      <c r="F155" s="4">
        <v>6832</v>
      </c>
      <c r="G155" s="5">
        <v>27</v>
      </c>
      <c r="H155" s="57">
        <f>_xll.XLOOKUP(Data[[#This Row],[Product]],products[Product],products[Cost per unit])</f>
        <v>9</v>
      </c>
      <c r="I155" s="57">
        <f>(Data[[#This Row],[Units]]*Data[[#This Row],[Cost Per Unit]])</f>
        <v>243</v>
      </c>
    </row>
    <row r="156" spans="3:9" x14ac:dyDescent="0.3">
      <c r="C156" s="2" t="s">
        <v>2</v>
      </c>
      <c r="D156" s="2" t="s">
        <v>39</v>
      </c>
      <c r="E156" s="2" t="s">
        <v>16</v>
      </c>
      <c r="F156" s="4">
        <v>2016</v>
      </c>
      <c r="G156" s="5">
        <v>117</v>
      </c>
      <c r="H156" s="57">
        <f>_xll.XLOOKUP(Data[[#This Row],[Product]],products[Product],products[Cost per unit])</f>
        <v>8.7899999999999991</v>
      </c>
      <c r="I156" s="57">
        <f>(Data[[#This Row],[Units]]*Data[[#This Row],[Cost Per Unit]])</f>
        <v>1028.4299999999998</v>
      </c>
    </row>
    <row r="157" spans="3:9" x14ac:dyDescent="0.3">
      <c r="C157" s="2" t="s">
        <v>6</v>
      </c>
      <c r="D157" s="2" t="s">
        <v>38</v>
      </c>
      <c r="E157" s="2" t="s">
        <v>21</v>
      </c>
      <c r="F157" s="4">
        <v>7322</v>
      </c>
      <c r="G157" s="5">
        <v>36</v>
      </c>
      <c r="H157" s="57">
        <f>_xll.XLOOKUP(Data[[#This Row],[Product]],products[Product],products[Cost per unit])</f>
        <v>9</v>
      </c>
      <c r="I157" s="57">
        <f>(Data[[#This Row],[Units]]*Data[[#This Row],[Cost Per Unit]])</f>
        <v>324</v>
      </c>
    </row>
    <row r="158" spans="3:9" x14ac:dyDescent="0.3">
      <c r="C158" s="2" t="s">
        <v>8</v>
      </c>
      <c r="D158" s="2" t="s">
        <v>35</v>
      </c>
      <c r="E158" s="2" t="s">
        <v>33</v>
      </c>
      <c r="F158" s="4">
        <v>357</v>
      </c>
      <c r="G158" s="5">
        <v>126</v>
      </c>
      <c r="H158" s="57">
        <f>_xll.XLOOKUP(Data[[#This Row],[Product]],products[Product],products[Cost per unit])</f>
        <v>12.37</v>
      </c>
      <c r="I158" s="57">
        <f>(Data[[#This Row],[Units]]*Data[[#This Row],[Cost Per Unit]])</f>
        <v>1558.62</v>
      </c>
    </row>
    <row r="159" spans="3:9" x14ac:dyDescent="0.3">
      <c r="C159" s="2" t="s">
        <v>9</v>
      </c>
      <c r="D159" s="2" t="s">
        <v>39</v>
      </c>
      <c r="E159" s="2" t="s">
        <v>25</v>
      </c>
      <c r="F159" s="4">
        <v>3192</v>
      </c>
      <c r="G159" s="5">
        <v>72</v>
      </c>
      <c r="H159" s="57">
        <f>_xll.XLOOKUP(Data[[#This Row],[Product]],products[Product],products[Cost per unit])</f>
        <v>13.15</v>
      </c>
      <c r="I159" s="57">
        <f>(Data[[#This Row],[Units]]*Data[[#This Row],[Cost Per Unit]])</f>
        <v>946.80000000000007</v>
      </c>
    </row>
    <row r="160" spans="3:9" x14ac:dyDescent="0.3">
      <c r="C160" s="2" t="s">
        <v>7</v>
      </c>
      <c r="D160" s="2" t="s">
        <v>36</v>
      </c>
      <c r="E160" s="2" t="s">
        <v>22</v>
      </c>
      <c r="F160" s="4">
        <v>8435</v>
      </c>
      <c r="G160" s="5">
        <v>42</v>
      </c>
      <c r="H160" s="57">
        <f>_xll.XLOOKUP(Data[[#This Row],[Product]],products[Product],products[Cost per unit])</f>
        <v>9.77</v>
      </c>
      <c r="I160" s="57">
        <f>(Data[[#This Row],[Units]]*Data[[#This Row],[Cost Per Unit]])</f>
        <v>410.34</v>
      </c>
    </row>
    <row r="161" spans="3:9" x14ac:dyDescent="0.3">
      <c r="C161" s="2" t="s">
        <v>40</v>
      </c>
      <c r="D161" s="2" t="s">
        <v>39</v>
      </c>
      <c r="E161" s="2" t="s">
        <v>29</v>
      </c>
      <c r="F161" s="4">
        <v>0</v>
      </c>
      <c r="G161" s="5">
        <v>135</v>
      </c>
      <c r="H161" s="57">
        <f>_xll.XLOOKUP(Data[[#This Row],[Product]],products[Product],products[Cost per unit])</f>
        <v>7.16</v>
      </c>
      <c r="I161" s="57">
        <f>(Data[[#This Row],[Units]]*Data[[#This Row],[Cost Per Unit]])</f>
        <v>966.6</v>
      </c>
    </row>
    <row r="162" spans="3:9" x14ac:dyDescent="0.3">
      <c r="C162" s="2" t="s">
        <v>7</v>
      </c>
      <c r="D162" s="2" t="s">
        <v>34</v>
      </c>
      <c r="E162" s="2" t="s">
        <v>24</v>
      </c>
      <c r="F162" s="4">
        <v>8862</v>
      </c>
      <c r="G162" s="5">
        <v>189</v>
      </c>
      <c r="H162" s="57">
        <f>_xll.XLOOKUP(Data[[#This Row],[Product]],products[Product],products[Cost per unit])</f>
        <v>4.97</v>
      </c>
      <c r="I162" s="57">
        <f>(Data[[#This Row],[Units]]*Data[[#This Row],[Cost Per Unit]])</f>
        <v>939.32999999999993</v>
      </c>
    </row>
    <row r="163" spans="3:9" x14ac:dyDescent="0.3">
      <c r="C163" s="2" t="s">
        <v>6</v>
      </c>
      <c r="D163" s="2" t="s">
        <v>37</v>
      </c>
      <c r="E163" s="2" t="s">
        <v>28</v>
      </c>
      <c r="F163" s="4">
        <v>3556</v>
      </c>
      <c r="G163" s="5">
        <v>459</v>
      </c>
      <c r="H163" s="57">
        <f>_xll.XLOOKUP(Data[[#This Row],[Product]],products[Product],products[Cost per unit])</f>
        <v>10.38</v>
      </c>
      <c r="I163" s="57">
        <f>(Data[[#This Row],[Units]]*Data[[#This Row],[Cost Per Unit]])</f>
        <v>4764.42</v>
      </c>
    </row>
    <row r="164" spans="3:9" x14ac:dyDescent="0.3">
      <c r="C164" s="2" t="s">
        <v>5</v>
      </c>
      <c r="D164" s="2" t="s">
        <v>34</v>
      </c>
      <c r="E164" s="2" t="s">
        <v>15</v>
      </c>
      <c r="F164" s="4">
        <v>7280</v>
      </c>
      <c r="G164" s="5">
        <v>201</v>
      </c>
      <c r="H164" s="57">
        <f>_xll.XLOOKUP(Data[[#This Row],[Product]],products[Product],products[Cost per unit])</f>
        <v>11.73</v>
      </c>
      <c r="I164" s="57">
        <f>(Data[[#This Row],[Units]]*Data[[#This Row],[Cost Per Unit]])</f>
        <v>2357.73</v>
      </c>
    </row>
    <row r="165" spans="3:9" x14ac:dyDescent="0.3">
      <c r="C165" s="2" t="s">
        <v>6</v>
      </c>
      <c r="D165" s="2" t="s">
        <v>34</v>
      </c>
      <c r="E165" s="2" t="s">
        <v>30</v>
      </c>
      <c r="F165" s="4">
        <v>3402</v>
      </c>
      <c r="G165" s="5">
        <v>366</v>
      </c>
      <c r="H165" s="57">
        <f>_xll.XLOOKUP(Data[[#This Row],[Product]],products[Product],products[Cost per unit])</f>
        <v>14.49</v>
      </c>
      <c r="I165" s="57">
        <f>(Data[[#This Row],[Units]]*Data[[#This Row],[Cost Per Unit]])</f>
        <v>5303.34</v>
      </c>
    </row>
    <row r="166" spans="3:9" x14ac:dyDescent="0.3">
      <c r="C166" s="2" t="s">
        <v>3</v>
      </c>
      <c r="D166" s="2" t="s">
        <v>37</v>
      </c>
      <c r="E166" s="2" t="s">
        <v>29</v>
      </c>
      <c r="F166" s="4">
        <v>4592</v>
      </c>
      <c r="G166" s="5">
        <v>324</v>
      </c>
      <c r="H166" s="57">
        <f>_xll.XLOOKUP(Data[[#This Row],[Product]],products[Product],products[Cost per unit])</f>
        <v>7.16</v>
      </c>
      <c r="I166" s="57">
        <f>(Data[[#This Row],[Units]]*Data[[#This Row],[Cost Per Unit]])</f>
        <v>2319.84</v>
      </c>
    </row>
    <row r="167" spans="3:9" x14ac:dyDescent="0.3">
      <c r="C167" s="2" t="s">
        <v>9</v>
      </c>
      <c r="D167" s="2" t="s">
        <v>35</v>
      </c>
      <c r="E167" s="2" t="s">
        <v>15</v>
      </c>
      <c r="F167" s="4">
        <v>7833</v>
      </c>
      <c r="G167" s="5">
        <v>243</v>
      </c>
      <c r="H167" s="57">
        <f>_xll.XLOOKUP(Data[[#This Row],[Product]],products[Product],products[Cost per unit])</f>
        <v>11.73</v>
      </c>
      <c r="I167" s="57">
        <f>(Data[[#This Row],[Units]]*Data[[#This Row],[Cost Per Unit]])</f>
        <v>2850.3900000000003</v>
      </c>
    </row>
    <row r="168" spans="3:9" x14ac:dyDescent="0.3">
      <c r="C168" s="2" t="s">
        <v>2</v>
      </c>
      <c r="D168" s="2" t="s">
        <v>39</v>
      </c>
      <c r="E168" s="2" t="s">
        <v>21</v>
      </c>
      <c r="F168" s="4">
        <v>7651</v>
      </c>
      <c r="G168" s="5">
        <v>213</v>
      </c>
      <c r="H168" s="57">
        <f>_xll.XLOOKUP(Data[[#This Row],[Product]],products[Product],products[Cost per unit])</f>
        <v>9</v>
      </c>
      <c r="I168" s="57">
        <f>(Data[[#This Row],[Units]]*Data[[#This Row],[Cost Per Unit]])</f>
        <v>1917</v>
      </c>
    </row>
    <row r="169" spans="3:9" x14ac:dyDescent="0.3">
      <c r="C169" s="2" t="s">
        <v>40</v>
      </c>
      <c r="D169" s="2" t="s">
        <v>35</v>
      </c>
      <c r="E169" s="2" t="s">
        <v>30</v>
      </c>
      <c r="F169" s="4">
        <v>2275</v>
      </c>
      <c r="G169" s="5">
        <v>447</v>
      </c>
      <c r="H169" s="57">
        <f>_xll.XLOOKUP(Data[[#This Row],[Product]],products[Product],products[Cost per unit])</f>
        <v>14.49</v>
      </c>
      <c r="I169" s="57">
        <f>(Data[[#This Row],[Units]]*Data[[#This Row],[Cost Per Unit]])</f>
        <v>6477.03</v>
      </c>
    </row>
    <row r="170" spans="3:9" x14ac:dyDescent="0.3">
      <c r="C170" s="2" t="s">
        <v>40</v>
      </c>
      <c r="D170" s="2" t="s">
        <v>38</v>
      </c>
      <c r="E170" s="2" t="s">
        <v>13</v>
      </c>
      <c r="F170" s="4">
        <v>5670</v>
      </c>
      <c r="G170" s="5">
        <v>297</v>
      </c>
      <c r="H170" s="57">
        <f>_xll.XLOOKUP(Data[[#This Row],[Product]],products[Product],products[Cost per unit])</f>
        <v>9.33</v>
      </c>
      <c r="I170" s="57">
        <f>(Data[[#This Row],[Units]]*Data[[#This Row],[Cost Per Unit]])</f>
        <v>2771.01</v>
      </c>
    </row>
    <row r="171" spans="3:9" x14ac:dyDescent="0.3">
      <c r="C171" s="2" t="s">
        <v>7</v>
      </c>
      <c r="D171" s="2" t="s">
        <v>35</v>
      </c>
      <c r="E171" s="2" t="s">
        <v>16</v>
      </c>
      <c r="F171" s="4">
        <v>2135</v>
      </c>
      <c r="G171" s="5">
        <v>27</v>
      </c>
      <c r="H171" s="57">
        <f>_xll.XLOOKUP(Data[[#This Row],[Product]],products[Product],products[Cost per unit])</f>
        <v>8.7899999999999991</v>
      </c>
      <c r="I171" s="57">
        <f>(Data[[#This Row],[Units]]*Data[[#This Row],[Cost Per Unit]])</f>
        <v>237.32999999999998</v>
      </c>
    </row>
    <row r="172" spans="3:9" x14ac:dyDescent="0.3">
      <c r="C172" s="2" t="s">
        <v>40</v>
      </c>
      <c r="D172" s="2" t="s">
        <v>34</v>
      </c>
      <c r="E172" s="2" t="s">
        <v>23</v>
      </c>
      <c r="F172" s="4">
        <v>2779</v>
      </c>
      <c r="G172" s="5">
        <v>75</v>
      </c>
      <c r="H172" s="57">
        <f>_xll.XLOOKUP(Data[[#This Row],[Product]],products[Product],products[Cost per unit])</f>
        <v>6.49</v>
      </c>
      <c r="I172" s="57">
        <f>(Data[[#This Row],[Units]]*Data[[#This Row],[Cost Per Unit]])</f>
        <v>486.75</v>
      </c>
    </row>
    <row r="173" spans="3:9" x14ac:dyDescent="0.3">
      <c r="C173" s="2" t="s">
        <v>10</v>
      </c>
      <c r="D173" s="2" t="s">
        <v>39</v>
      </c>
      <c r="E173" s="2" t="s">
        <v>33</v>
      </c>
      <c r="F173" s="4">
        <v>12950</v>
      </c>
      <c r="G173" s="5">
        <v>30</v>
      </c>
      <c r="H173" s="57">
        <f>_xll.XLOOKUP(Data[[#This Row],[Product]],products[Product],products[Cost per unit])</f>
        <v>12.37</v>
      </c>
      <c r="I173" s="57">
        <f>(Data[[#This Row],[Units]]*Data[[#This Row],[Cost Per Unit]])</f>
        <v>371.09999999999997</v>
      </c>
    </row>
    <row r="174" spans="3:9" x14ac:dyDescent="0.3">
      <c r="C174" s="2" t="s">
        <v>7</v>
      </c>
      <c r="D174" s="2" t="s">
        <v>36</v>
      </c>
      <c r="E174" s="2" t="s">
        <v>18</v>
      </c>
      <c r="F174" s="4">
        <v>2646</v>
      </c>
      <c r="G174" s="5">
        <v>177</v>
      </c>
      <c r="H174" s="57">
        <f>_xll.XLOOKUP(Data[[#This Row],[Product]],products[Product],products[Cost per unit])</f>
        <v>6.47</v>
      </c>
      <c r="I174" s="57">
        <f>(Data[[#This Row],[Units]]*Data[[#This Row],[Cost Per Unit]])</f>
        <v>1145.19</v>
      </c>
    </row>
    <row r="175" spans="3:9" x14ac:dyDescent="0.3">
      <c r="C175" s="2" t="s">
        <v>40</v>
      </c>
      <c r="D175" s="2" t="s">
        <v>34</v>
      </c>
      <c r="E175" s="2" t="s">
        <v>33</v>
      </c>
      <c r="F175" s="4">
        <v>3794</v>
      </c>
      <c r="G175" s="5">
        <v>159</v>
      </c>
      <c r="H175" s="57">
        <f>_xll.XLOOKUP(Data[[#This Row],[Product]],products[Product],products[Cost per unit])</f>
        <v>12.37</v>
      </c>
      <c r="I175" s="57">
        <f>(Data[[#This Row],[Units]]*Data[[#This Row],[Cost Per Unit]])</f>
        <v>1966.83</v>
      </c>
    </row>
    <row r="176" spans="3:9" x14ac:dyDescent="0.3">
      <c r="C176" s="2" t="s">
        <v>3</v>
      </c>
      <c r="D176" s="2" t="s">
        <v>35</v>
      </c>
      <c r="E176" s="2" t="s">
        <v>33</v>
      </c>
      <c r="F176" s="4">
        <v>819</v>
      </c>
      <c r="G176" s="5">
        <v>306</v>
      </c>
      <c r="H176" s="57">
        <f>_xll.XLOOKUP(Data[[#This Row],[Product]],products[Product],products[Cost per unit])</f>
        <v>12.37</v>
      </c>
      <c r="I176" s="57">
        <f>(Data[[#This Row],[Units]]*Data[[#This Row],[Cost Per Unit]])</f>
        <v>3785.22</v>
      </c>
    </row>
    <row r="177" spans="3:9" x14ac:dyDescent="0.3">
      <c r="C177" s="2" t="s">
        <v>3</v>
      </c>
      <c r="D177" s="2" t="s">
        <v>34</v>
      </c>
      <c r="E177" s="2" t="s">
        <v>20</v>
      </c>
      <c r="F177" s="4">
        <v>2583</v>
      </c>
      <c r="G177" s="5">
        <v>18</v>
      </c>
      <c r="H177" s="57">
        <f>_xll.XLOOKUP(Data[[#This Row],[Product]],products[Product],products[Cost per unit])</f>
        <v>10.62</v>
      </c>
      <c r="I177" s="57">
        <f>(Data[[#This Row],[Units]]*Data[[#This Row],[Cost Per Unit]])</f>
        <v>191.16</v>
      </c>
    </row>
    <row r="178" spans="3:9" x14ac:dyDescent="0.3">
      <c r="C178" s="2" t="s">
        <v>7</v>
      </c>
      <c r="D178" s="2" t="s">
        <v>35</v>
      </c>
      <c r="E178" s="2" t="s">
        <v>19</v>
      </c>
      <c r="F178" s="4">
        <v>4585</v>
      </c>
      <c r="G178" s="5">
        <v>240</v>
      </c>
      <c r="H178" s="57">
        <f>_xll.XLOOKUP(Data[[#This Row],[Product]],products[Product],products[Cost per unit])</f>
        <v>7.64</v>
      </c>
      <c r="I178" s="57">
        <f>(Data[[#This Row],[Units]]*Data[[#This Row],[Cost Per Unit]])</f>
        <v>1833.6</v>
      </c>
    </row>
    <row r="179" spans="3:9" x14ac:dyDescent="0.3">
      <c r="C179" s="2" t="s">
        <v>5</v>
      </c>
      <c r="D179" s="2" t="s">
        <v>34</v>
      </c>
      <c r="E179" s="2" t="s">
        <v>33</v>
      </c>
      <c r="F179" s="4">
        <v>1652</v>
      </c>
      <c r="G179" s="5">
        <v>93</v>
      </c>
      <c r="H179" s="57">
        <f>_xll.XLOOKUP(Data[[#This Row],[Product]],products[Product],products[Cost per unit])</f>
        <v>12.37</v>
      </c>
      <c r="I179" s="57">
        <f>(Data[[#This Row],[Units]]*Data[[#This Row],[Cost Per Unit]])</f>
        <v>1150.4099999999999</v>
      </c>
    </row>
    <row r="180" spans="3:9" x14ac:dyDescent="0.3">
      <c r="C180" s="2" t="s">
        <v>10</v>
      </c>
      <c r="D180" s="2" t="s">
        <v>34</v>
      </c>
      <c r="E180" s="2" t="s">
        <v>26</v>
      </c>
      <c r="F180" s="4">
        <v>4991</v>
      </c>
      <c r="G180" s="5">
        <v>9</v>
      </c>
      <c r="H180" s="57">
        <f>_xll.XLOOKUP(Data[[#This Row],[Product]],products[Product],products[Cost per unit])</f>
        <v>5.6</v>
      </c>
      <c r="I180" s="57">
        <f>(Data[[#This Row],[Units]]*Data[[#This Row],[Cost Per Unit]])</f>
        <v>50.4</v>
      </c>
    </row>
    <row r="181" spans="3:9" x14ac:dyDescent="0.3">
      <c r="C181" s="2" t="s">
        <v>8</v>
      </c>
      <c r="D181" s="2" t="s">
        <v>34</v>
      </c>
      <c r="E181" s="2" t="s">
        <v>16</v>
      </c>
      <c r="F181" s="4">
        <v>2009</v>
      </c>
      <c r="G181" s="5">
        <v>219</v>
      </c>
      <c r="H181" s="57">
        <f>_xll.XLOOKUP(Data[[#This Row],[Product]],products[Product],products[Cost per unit])</f>
        <v>8.7899999999999991</v>
      </c>
      <c r="I181" s="57">
        <f>(Data[[#This Row],[Units]]*Data[[#This Row],[Cost Per Unit]])</f>
        <v>1925.0099999999998</v>
      </c>
    </row>
    <row r="182" spans="3:9" x14ac:dyDescent="0.3">
      <c r="C182" s="2" t="s">
        <v>2</v>
      </c>
      <c r="D182" s="2" t="s">
        <v>39</v>
      </c>
      <c r="E182" s="2" t="s">
        <v>22</v>
      </c>
      <c r="F182" s="4">
        <v>1568</v>
      </c>
      <c r="G182" s="5">
        <v>141</v>
      </c>
      <c r="H182" s="57">
        <f>_xll.XLOOKUP(Data[[#This Row],[Product]],products[Product],products[Cost per unit])</f>
        <v>9.77</v>
      </c>
      <c r="I182" s="57">
        <f>(Data[[#This Row],[Units]]*Data[[#This Row],[Cost Per Unit]])</f>
        <v>1377.57</v>
      </c>
    </row>
    <row r="183" spans="3:9" x14ac:dyDescent="0.3">
      <c r="C183" s="2" t="s">
        <v>41</v>
      </c>
      <c r="D183" s="2" t="s">
        <v>37</v>
      </c>
      <c r="E183" s="2" t="s">
        <v>20</v>
      </c>
      <c r="F183" s="4">
        <v>3388</v>
      </c>
      <c r="G183" s="5">
        <v>123</v>
      </c>
      <c r="H183" s="57">
        <f>_xll.XLOOKUP(Data[[#This Row],[Product]],products[Product],products[Cost per unit])</f>
        <v>10.62</v>
      </c>
      <c r="I183" s="57">
        <f>(Data[[#This Row],[Units]]*Data[[#This Row],[Cost Per Unit]])</f>
        <v>1306.26</v>
      </c>
    </row>
    <row r="184" spans="3:9" x14ac:dyDescent="0.3">
      <c r="C184" s="2" t="s">
        <v>40</v>
      </c>
      <c r="D184" s="2" t="s">
        <v>38</v>
      </c>
      <c r="E184" s="2" t="s">
        <v>24</v>
      </c>
      <c r="F184" s="4">
        <v>623</v>
      </c>
      <c r="G184" s="5">
        <v>51</v>
      </c>
      <c r="H184" s="57">
        <f>_xll.XLOOKUP(Data[[#This Row],[Product]],products[Product],products[Cost per unit])</f>
        <v>4.97</v>
      </c>
      <c r="I184" s="57">
        <f>(Data[[#This Row],[Units]]*Data[[#This Row],[Cost Per Unit]])</f>
        <v>253.47</v>
      </c>
    </row>
    <row r="185" spans="3:9" x14ac:dyDescent="0.3">
      <c r="C185" s="2" t="s">
        <v>6</v>
      </c>
      <c r="D185" s="2" t="s">
        <v>36</v>
      </c>
      <c r="E185" s="2" t="s">
        <v>4</v>
      </c>
      <c r="F185" s="4">
        <v>10073</v>
      </c>
      <c r="G185" s="5">
        <v>120</v>
      </c>
      <c r="H185" s="57">
        <f>_xll.XLOOKUP(Data[[#This Row],[Product]],products[Product],products[Cost per unit])</f>
        <v>11.88</v>
      </c>
      <c r="I185" s="57">
        <f>(Data[[#This Row],[Units]]*Data[[#This Row],[Cost Per Unit]])</f>
        <v>1425.6000000000001</v>
      </c>
    </row>
    <row r="186" spans="3:9" x14ac:dyDescent="0.3">
      <c r="C186" s="2" t="s">
        <v>8</v>
      </c>
      <c r="D186" s="2" t="s">
        <v>39</v>
      </c>
      <c r="E186" s="2" t="s">
        <v>26</v>
      </c>
      <c r="F186" s="4">
        <v>1561</v>
      </c>
      <c r="G186" s="5">
        <v>27</v>
      </c>
      <c r="H186" s="57">
        <f>_xll.XLOOKUP(Data[[#This Row],[Product]],products[Product],products[Cost per unit])</f>
        <v>5.6</v>
      </c>
      <c r="I186" s="57">
        <f>(Data[[#This Row],[Units]]*Data[[#This Row],[Cost Per Unit]])</f>
        <v>151.19999999999999</v>
      </c>
    </row>
    <row r="187" spans="3:9" x14ac:dyDescent="0.3">
      <c r="C187" s="2" t="s">
        <v>9</v>
      </c>
      <c r="D187" s="2" t="s">
        <v>36</v>
      </c>
      <c r="E187" s="2" t="s">
        <v>27</v>
      </c>
      <c r="F187" s="4">
        <v>11522</v>
      </c>
      <c r="G187" s="5">
        <v>204</v>
      </c>
      <c r="H187" s="57">
        <f>_xll.XLOOKUP(Data[[#This Row],[Product]],products[Product],products[Cost per unit])</f>
        <v>16.73</v>
      </c>
      <c r="I187" s="57">
        <f>(Data[[#This Row],[Units]]*Data[[#This Row],[Cost Per Unit]])</f>
        <v>3412.92</v>
      </c>
    </row>
    <row r="188" spans="3:9" x14ac:dyDescent="0.3">
      <c r="C188" s="2" t="s">
        <v>6</v>
      </c>
      <c r="D188" s="2" t="s">
        <v>38</v>
      </c>
      <c r="E188" s="2" t="s">
        <v>13</v>
      </c>
      <c r="F188" s="4">
        <v>2317</v>
      </c>
      <c r="G188" s="5">
        <v>123</v>
      </c>
      <c r="H188" s="57">
        <f>_xll.XLOOKUP(Data[[#This Row],[Product]],products[Product],products[Cost per unit])</f>
        <v>9.33</v>
      </c>
      <c r="I188" s="57">
        <f>(Data[[#This Row],[Units]]*Data[[#This Row],[Cost Per Unit]])</f>
        <v>1147.5899999999999</v>
      </c>
    </row>
    <row r="189" spans="3:9" x14ac:dyDescent="0.3">
      <c r="C189" s="2" t="s">
        <v>10</v>
      </c>
      <c r="D189" s="2" t="s">
        <v>37</v>
      </c>
      <c r="E189" s="2" t="s">
        <v>28</v>
      </c>
      <c r="F189" s="4">
        <v>3059</v>
      </c>
      <c r="G189" s="5">
        <v>27</v>
      </c>
      <c r="H189" s="57">
        <f>_xll.XLOOKUP(Data[[#This Row],[Product]],products[Product],products[Cost per unit])</f>
        <v>10.38</v>
      </c>
      <c r="I189" s="57">
        <f>(Data[[#This Row],[Units]]*Data[[#This Row],[Cost Per Unit]])</f>
        <v>280.26000000000005</v>
      </c>
    </row>
    <row r="190" spans="3:9" x14ac:dyDescent="0.3">
      <c r="C190" s="2" t="s">
        <v>41</v>
      </c>
      <c r="D190" s="2" t="s">
        <v>37</v>
      </c>
      <c r="E190" s="2" t="s">
        <v>26</v>
      </c>
      <c r="F190" s="4">
        <v>2324</v>
      </c>
      <c r="G190" s="5">
        <v>177</v>
      </c>
      <c r="H190" s="57">
        <f>_xll.XLOOKUP(Data[[#This Row],[Product]],products[Product],products[Cost per unit])</f>
        <v>5.6</v>
      </c>
      <c r="I190" s="57">
        <f>(Data[[#This Row],[Units]]*Data[[#This Row],[Cost Per Unit]])</f>
        <v>991.19999999999993</v>
      </c>
    </row>
    <row r="191" spans="3:9" x14ac:dyDescent="0.3">
      <c r="C191" s="2" t="s">
        <v>3</v>
      </c>
      <c r="D191" s="2" t="s">
        <v>39</v>
      </c>
      <c r="E191" s="2" t="s">
        <v>26</v>
      </c>
      <c r="F191" s="4">
        <v>4956</v>
      </c>
      <c r="G191" s="5">
        <v>171</v>
      </c>
      <c r="H191" s="57">
        <f>_xll.XLOOKUP(Data[[#This Row],[Product]],products[Product],products[Cost per unit])</f>
        <v>5.6</v>
      </c>
      <c r="I191" s="57">
        <f>(Data[[#This Row],[Units]]*Data[[#This Row],[Cost Per Unit]])</f>
        <v>957.59999999999991</v>
      </c>
    </row>
    <row r="192" spans="3:9" x14ac:dyDescent="0.3">
      <c r="C192" s="2" t="s">
        <v>10</v>
      </c>
      <c r="D192" s="2" t="s">
        <v>34</v>
      </c>
      <c r="E192" s="2" t="s">
        <v>19</v>
      </c>
      <c r="F192" s="4">
        <v>5355</v>
      </c>
      <c r="G192" s="5">
        <v>204</v>
      </c>
      <c r="H192" s="57">
        <f>_xll.XLOOKUP(Data[[#This Row],[Product]],products[Product],products[Cost per unit])</f>
        <v>7.64</v>
      </c>
      <c r="I192" s="57">
        <f>(Data[[#This Row],[Units]]*Data[[#This Row],[Cost Per Unit]])</f>
        <v>1558.56</v>
      </c>
    </row>
    <row r="193" spans="3:9" x14ac:dyDescent="0.3">
      <c r="C193" s="2" t="s">
        <v>3</v>
      </c>
      <c r="D193" s="2" t="s">
        <v>34</v>
      </c>
      <c r="E193" s="2" t="s">
        <v>14</v>
      </c>
      <c r="F193" s="4">
        <v>7259</v>
      </c>
      <c r="G193" s="5">
        <v>276</v>
      </c>
      <c r="H193" s="57">
        <f>_xll.XLOOKUP(Data[[#This Row],[Product]],products[Product],products[Cost per unit])</f>
        <v>11.7</v>
      </c>
      <c r="I193" s="57">
        <f>(Data[[#This Row],[Units]]*Data[[#This Row],[Cost Per Unit]])</f>
        <v>3229.2</v>
      </c>
    </row>
    <row r="194" spans="3:9" x14ac:dyDescent="0.3">
      <c r="C194" s="2" t="s">
        <v>8</v>
      </c>
      <c r="D194" s="2" t="s">
        <v>37</v>
      </c>
      <c r="E194" s="2" t="s">
        <v>26</v>
      </c>
      <c r="F194" s="4">
        <v>6279</v>
      </c>
      <c r="G194" s="5">
        <v>45</v>
      </c>
      <c r="H194" s="57">
        <f>_xll.XLOOKUP(Data[[#This Row],[Product]],products[Product],products[Cost per unit])</f>
        <v>5.6</v>
      </c>
      <c r="I194" s="57">
        <f>(Data[[#This Row],[Units]]*Data[[#This Row],[Cost Per Unit]])</f>
        <v>251.99999999999997</v>
      </c>
    </row>
    <row r="195" spans="3:9" x14ac:dyDescent="0.3">
      <c r="C195" s="2" t="s">
        <v>40</v>
      </c>
      <c r="D195" s="2" t="s">
        <v>38</v>
      </c>
      <c r="E195" s="2" t="s">
        <v>29</v>
      </c>
      <c r="F195" s="4">
        <v>2541</v>
      </c>
      <c r="G195" s="5">
        <v>45</v>
      </c>
      <c r="H195" s="57">
        <f>_xll.XLOOKUP(Data[[#This Row],[Product]],products[Product],products[Cost per unit])</f>
        <v>7.16</v>
      </c>
      <c r="I195" s="57">
        <f>(Data[[#This Row],[Units]]*Data[[#This Row],[Cost Per Unit]])</f>
        <v>322.2</v>
      </c>
    </row>
    <row r="196" spans="3:9" x14ac:dyDescent="0.3">
      <c r="C196" s="2" t="s">
        <v>6</v>
      </c>
      <c r="D196" s="2" t="s">
        <v>35</v>
      </c>
      <c r="E196" s="2" t="s">
        <v>27</v>
      </c>
      <c r="F196" s="4">
        <v>3864</v>
      </c>
      <c r="G196" s="5">
        <v>177</v>
      </c>
      <c r="H196" s="57">
        <f>_xll.XLOOKUP(Data[[#This Row],[Product]],products[Product],products[Cost per unit])</f>
        <v>16.73</v>
      </c>
      <c r="I196" s="57">
        <f>(Data[[#This Row],[Units]]*Data[[#This Row],[Cost Per Unit]])</f>
        <v>2961.21</v>
      </c>
    </row>
    <row r="197" spans="3:9" x14ac:dyDescent="0.3">
      <c r="C197" s="2" t="s">
        <v>5</v>
      </c>
      <c r="D197" s="2" t="s">
        <v>36</v>
      </c>
      <c r="E197" s="2" t="s">
        <v>13</v>
      </c>
      <c r="F197" s="4">
        <v>6146</v>
      </c>
      <c r="G197" s="5">
        <v>63</v>
      </c>
      <c r="H197" s="57">
        <f>_xll.XLOOKUP(Data[[#This Row],[Product]],products[Product],products[Cost per unit])</f>
        <v>9.33</v>
      </c>
      <c r="I197" s="57">
        <f>(Data[[#This Row],[Units]]*Data[[#This Row],[Cost Per Unit]])</f>
        <v>587.79</v>
      </c>
    </row>
    <row r="198" spans="3:9" x14ac:dyDescent="0.3">
      <c r="C198" s="2" t="s">
        <v>9</v>
      </c>
      <c r="D198" s="2" t="s">
        <v>39</v>
      </c>
      <c r="E198" s="2" t="s">
        <v>18</v>
      </c>
      <c r="F198" s="4">
        <v>2639</v>
      </c>
      <c r="G198" s="5">
        <v>204</v>
      </c>
      <c r="H198" s="57">
        <f>_xll.XLOOKUP(Data[[#This Row],[Product]],products[Product],products[Cost per unit])</f>
        <v>6.47</v>
      </c>
      <c r="I198" s="57">
        <f>(Data[[#This Row],[Units]]*Data[[#This Row],[Cost Per Unit]])</f>
        <v>1319.8799999999999</v>
      </c>
    </row>
    <row r="199" spans="3:9" x14ac:dyDescent="0.3">
      <c r="C199" s="2" t="s">
        <v>8</v>
      </c>
      <c r="D199" s="2" t="s">
        <v>37</v>
      </c>
      <c r="E199" s="2" t="s">
        <v>22</v>
      </c>
      <c r="F199" s="4">
        <v>1890</v>
      </c>
      <c r="G199" s="5">
        <v>195</v>
      </c>
      <c r="H199" s="57">
        <f>_xll.XLOOKUP(Data[[#This Row],[Product]],products[Product],products[Cost per unit])</f>
        <v>9.77</v>
      </c>
      <c r="I199" s="57">
        <f>(Data[[#This Row],[Units]]*Data[[#This Row],[Cost Per Unit]])</f>
        <v>1905.1499999999999</v>
      </c>
    </row>
    <row r="200" spans="3:9" x14ac:dyDescent="0.3">
      <c r="C200" s="2" t="s">
        <v>7</v>
      </c>
      <c r="D200" s="2" t="s">
        <v>34</v>
      </c>
      <c r="E200" s="2" t="s">
        <v>14</v>
      </c>
      <c r="F200" s="4">
        <v>1932</v>
      </c>
      <c r="G200" s="5">
        <v>369</v>
      </c>
      <c r="H200" s="57">
        <f>_xll.XLOOKUP(Data[[#This Row],[Product]],products[Product],products[Cost per unit])</f>
        <v>11.7</v>
      </c>
      <c r="I200" s="57">
        <f>(Data[[#This Row],[Units]]*Data[[#This Row],[Cost Per Unit]])</f>
        <v>4317.3</v>
      </c>
    </row>
    <row r="201" spans="3:9" x14ac:dyDescent="0.3">
      <c r="C201" s="2" t="s">
        <v>3</v>
      </c>
      <c r="D201" s="2" t="s">
        <v>34</v>
      </c>
      <c r="E201" s="2" t="s">
        <v>25</v>
      </c>
      <c r="F201" s="4">
        <v>6300</v>
      </c>
      <c r="G201" s="5">
        <v>42</v>
      </c>
      <c r="H201" s="57">
        <f>_xll.XLOOKUP(Data[[#This Row],[Product]],products[Product],products[Cost per unit])</f>
        <v>13.15</v>
      </c>
      <c r="I201" s="57">
        <f>(Data[[#This Row],[Units]]*Data[[#This Row],[Cost Per Unit]])</f>
        <v>552.30000000000007</v>
      </c>
    </row>
    <row r="202" spans="3:9" x14ac:dyDescent="0.3">
      <c r="C202" s="2" t="s">
        <v>6</v>
      </c>
      <c r="D202" s="2" t="s">
        <v>37</v>
      </c>
      <c r="E202" s="2" t="s">
        <v>30</v>
      </c>
      <c r="F202" s="4">
        <v>560</v>
      </c>
      <c r="G202" s="5">
        <v>81</v>
      </c>
      <c r="H202" s="57">
        <f>_xll.XLOOKUP(Data[[#This Row],[Product]],products[Product],products[Cost per unit])</f>
        <v>14.49</v>
      </c>
      <c r="I202" s="57">
        <f>(Data[[#This Row],[Units]]*Data[[#This Row],[Cost Per Unit]])</f>
        <v>1173.69</v>
      </c>
    </row>
    <row r="203" spans="3:9" x14ac:dyDescent="0.3">
      <c r="C203" s="2" t="s">
        <v>9</v>
      </c>
      <c r="D203" s="2" t="s">
        <v>37</v>
      </c>
      <c r="E203" s="2" t="s">
        <v>26</v>
      </c>
      <c r="F203" s="4">
        <v>2856</v>
      </c>
      <c r="G203" s="5">
        <v>246</v>
      </c>
      <c r="H203" s="57">
        <f>_xll.XLOOKUP(Data[[#This Row],[Product]],products[Product],products[Cost per unit])</f>
        <v>5.6</v>
      </c>
      <c r="I203" s="57">
        <f>(Data[[#This Row],[Units]]*Data[[#This Row],[Cost Per Unit]])</f>
        <v>1377.6</v>
      </c>
    </row>
    <row r="204" spans="3:9" x14ac:dyDescent="0.3">
      <c r="C204" s="2" t="s">
        <v>9</v>
      </c>
      <c r="D204" s="2" t="s">
        <v>34</v>
      </c>
      <c r="E204" s="2" t="s">
        <v>17</v>
      </c>
      <c r="F204" s="4">
        <v>707</v>
      </c>
      <c r="G204" s="5">
        <v>174</v>
      </c>
      <c r="H204" s="57">
        <f>_xll.XLOOKUP(Data[[#This Row],[Product]],products[Product],products[Cost per unit])</f>
        <v>3.11</v>
      </c>
      <c r="I204" s="57">
        <f>(Data[[#This Row],[Units]]*Data[[#This Row],[Cost Per Unit]])</f>
        <v>541.14</v>
      </c>
    </row>
    <row r="205" spans="3:9" x14ac:dyDescent="0.3">
      <c r="C205" s="2" t="s">
        <v>8</v>
      </c>
      <c r="D205" s="2" t="s">
        <v>35</v>
      </c>
      <c r="E205" s="2" t="s">
        <v>30</v>
      </c>
      <c r="F205" s="4">
        <v>3598</v>
      </c>
      <c r="G205" s="5">
        <v>81</v>
      </c>
      <c r="H205" s="57">
        <f>_xll.XLOOKUP(Data[[#This Row],[Product]],products[Product],products[Cost per unit])</f>
        <v>14.49</v>
      </c>
      <c r="I205" s="57">
        <f>(Data[[#This Row],[Units]]*Data[[#This Row],[Cost Per Unit]])</f>
        <v>1173.69</v>
      </c>
    </row>
    <row r="206" spans="3:9" x14ac:dyDescent="0.3">
      <c r="C206" s="2" t="s">
        <v>40</v>
      </c>
      <c r="D206" s="2" t="s">
        <v>35</v>
      </c>
      <c r="E206" s="2" t="s">
        <v>22</v>
      </c>
      <c r="F206" s="4">
        <v>6853</v>
      </c>
      <c r="G206" s="5">
        <v>372</v>
      </c>
      <c r="H206" s="57">
        <f>_xll.XLOOKUP(Data[[#This Row],[Product]],products[Product],products[Cost per unit])</f>
        <v>9.77</v>
      </c>
      <c r="I206" s="57">
        <f>(Data[[#This Row],[Units]]*Data[[#This Row],[Cost Per Unit]])</f>
        <v>3634.44</v>
      </c>
    </row>
    <row r="207" spans="3:9" x14ac:dyDescent="0.3">
      <c r="C207" s="2" t="s">
        <v>40</v>
      </c>
      <c r="D207" s="2" t="s">
        <v>35</v>
      </c>
      <c r="E207" s="2" t="s">
        <v>16</v>
      </c>
      <c r="F207" s="4">
        <v>4725</v>
      </c>
      <c r="G207" s="5">
        <v>174</v>
      </c>
      <c r="H207" s="57">
        <f>_xll.XLOOKUP(Data[[#This Row],[Product]],products[Product],products[Cost per unit])</f>
        <v>8.7899999999999991</v>
      </c>
      <c r="I207" s="57">
        <f>(Data[[#This Row],[Units]]*Data[[#This Row],[Cost Per Unit]])</f>
        <v>1529.4599999999998</v>
      </c>
    </row>
    <row r="208" spans="3:9" x14ac:dyDescent="0.3">
      <c r="C208" s="2" t="s">
        <v>41</v>
      </c>
      <c r="D208" s="2" t="s">
        <v>36</v>
      </c>
      <c r="E208" s="2" t="s">
        <v>32</v>
      </c>
      <c r="F208" s="4">
        <v>10304</v>
      </c>
      <c r="G208" s="5">
        <v>84</v>
      </c>
      <c r="H208" s="57">
        <f>_xll.XLOOKUP(Data[[#This Row],[Product]],products[Product],products[Cost per unit])</f>
        <v>8.65</v>
      </c>
      <c r="I208" s="57">
        <f>(Data[[#This Row],[Units]]*Data[[#This Row],[Cost Per Unit]])</f>
        <v>726.6</v>
      </c>
    </row>
    <row r="209" spans="3:9" x14ac:dyDescent="0.3">
      <c r="C209" s="2" t="s">
        <v>41</v>
      </c>
      <c r="D209" s="2" t="s">
        <v>34</v>
      </c>
      <c r="E209" s="2" t="s">
        <v>16</v>
      </c>
      <c r="F209" s="4">
        <v>1274</v>
      </c>
      <c r="G209" s="5">
        <v>225</v>
      </c>
      <c r="H209" s="57">
        <f>_xll.XLOOKUP(Data[[#This Row],[Product]],products[Product],products[Cost per unit])</f>
        <v>8.7899999999999991</v>
      </c>
      <c r="I209" s="57">
        <f>(Data[[#This Row],[Units]]*Data[[#This Row],[Cost Per Unit]])</f>
        <v>1977.7499999999998</v>
      </c>
    </row>
    <row r="210" spans="3:9" x14ac:dyDescent="0.3">
      <c r="C210" s="2" t="s">
        <v>5</v>
      </c>
      <c r="D210" s="2" t="s">
        <v>36</v>
      </c>
      <c r="E210" s="2" t="s">
        <v>30</v>
      </c>
      <c r="F210" s="4">
        <v>1526</v>
      </c>
      <c r="G210" s="5">
        <v>105</v>
      </c>
      <c r="H210" s="57">
        <f>_xll.XLOOKUP(Data[[#This Row],[Product]],products[Product],products[Cost per unit])</f>
        <v>14.49</v>
      </c>
      <c r="I210" s="57">
        <f>(Data[[#This Row],[Units]]*Data[[#This Row],[Cost Per Unit]])</f>
        <v>1521.45</v>
      </c>
    </row>
    <row r="211" spans="3:9" x14ac:dyDescent="0.3">
      <c r="C211" s="2" t="s">
        <v>40</v>
      </c>
      <c r="D211" s="2" t="s">
        <v>39</v>
      </c>
      <c r="E211" s="2" t="s">
        <v>28</v>
      </c>
      <c r="F211" s="4">
        <v>3101</v>
      </c>
      <c r="G211" s="5">
        <v>225</v>
      </c>
      <c r="H211" s="57">
        <f>_xll.XLOOKUP(Data[[#This Row],[Product]],products[Product],products[Cost per unit])</f>
        <v>10.38</v>
      </c>
      <c r="I211" s="57">
        <f>(Data[[#This Row],[Units]]*Data[[#This Row],[Cost Per Unit]])</f>
        <v>2335.5</v>
      </c>
    </row>
    <row r="212" spans="3:9" x14ac:dyDescent="0.3">
      <c r="C212" s="2" t="s">
        <v>2</v>
      </c>
      <c r="D212" s="2" t="s">
        <v>37</v>
      </c>
      <c r="E212" s="2" t="s">
        <v>14</v>
      </c>
      <c r="F212" s="4">
        <v>1057</v>
      </c>
      <c r="G212" s="5">
        <v>54</v>
      </c>
      <c r="H212" s="57">
        <f>_xll.XLOOKUP(Data[[#This Row],[Product]],products[Product],products[Cost per unit])</f>
        <v>11.7</v>
      </c>
      <c r="I212" s="57">
        <f>(Data[[#This Row],[Units]]*Data[[#This Row],[Cost Per Unit]])</f>
        <v>631.79999999999995</v>
      </c>
    </row>
    <row r="213" spans="3:9" x14ac:dyDescent="0.3">
      <c r="C213" s="2" t="s">
        <v>7</v>
      </c>
      <c r="D213" s="2" t="s">
        <v>37</v>
      </c>
      <c r="E213" s="2" t="s">
        <v>26</v>
      </c>
      <c r="F213" s="4">
        <v>5306</v>
      </c>
      <c r="G213" s="5">
        <v>0</v>
      </c>
      <c r="H213" s="57">
        <f>_xll.XLOOKUP(Data[[#This Row],[Product]],products[Product],products[Cost per unit])</f>
        <v>5.6</v>
      </c>
      <c r="I213" s="57">
        <f>(Data[[#This Row],[Units]]*Data[[#This Row],[Cost Per Unit]])</f>
        <v>0</v>
      </c>
    </row>
    <row r="214" spans="3:9" x14ac:dyDescent="0.3">
      <c r="C214" s="2" t="s">
        <v>5</v>
      </c>
      <c r="D214" s="2" t="s">
        <v>39</v>
      </c>
      <c r="E214" s="2" t="s">
        <v>24</v>
      </c>
      <c r="F214" s="4">
        <v>4018</v>
      </c>
      <c r="G214" s="5">
        <v>171</v>
      </c>
      <c r="H214" s="57">
        <f>_xll.XLOOKUP(Data[[#This Row],[Product]],products[Product],products[Cost per unit])</f>
        <v>4.97</v>
      </c>
      <c r="I214" s="57">
        <f>(Data[[#This Row],[Units]]*Data[[#This Row],[Cost Per Unit]])</f>
        <v>849.87</v>
      </c>
    </row>
    <row r="215" spans="3:9" x14ac:dyDescent="0.3">
      <c r="C215" s="2" t="s">
        <v>9</v>
      </c>
      <c r="D215" s="2" t="s">
        <v>34</v>
      </c>
      <c r="E215" s="2" t="s">
        <v>16</v>
      </c>
      <c r="F215" s="4">
        <v>938</v>
      </c>
      <c r="G215" s="5">
        <v>189</v>
      </c>
      <c r="H215" s="57">
        <f>_xll.XLOOKUP(Data[[#This Row],[Product]],products[Product],products[Cost per unit])</f>
        <v>8.7899999999999991</v>
      </c>
      <c r="I215" s="57">
        <f>(Data[[#This Row],[Units]]*Data[[#This Row],[Cost Per Unit]])</f>
        <v>1661.31</v>
      </c>
    </row>
    <row r="216" spans="3:9" x14ac:dyDescent="0.3">
      <c r="C216" s="2" t="s">
        <v>7</v>
      </c>
      <c r="D216" s="2" t="s">
        <v>38</v>
      </c>
      <c r="E216" s="2" t="s">
        <v>18</v>
      </c>
      <c r="F216" s="4">
        <v>1778</v>
      </c>
      <c r="G216" s="5">
        <v>270</v>
      </c>
      <c r="H216" s="57">
        <f>_xll.XLOOKUP(Data[[#This Row],[Product]],products[Product],products[Cost per unit])</f>
        <v>6.47</v>
      </c>
      <c r="I216" s="57">
        <f>(Data[[#This Row],[Units]]*Data[[#This Row],[Cost Per Unit]])</f>
        <v>1746.8999999999999</v>
      </c>
    </row>
    <row r="217" spans="3:9" x14ac:dyDescent="0.3">
      <c r="C217" s="2" t="s">
        <v>6</v>
      </c>
      <c r="D217" s="2" t="s">
        <v>39</v>
      </c>
      <c r="E217" s="2" t="s">
        <v>30</v>
      </c>
      <c r="F217" s="4">
        <v>1638</v>
      </c>
      <c r="G217" s="5">
        <v>63</v>
      </c>
      <c r="H217" s="57">
        <f>_xll.XLOOKUP(Data[[#This Row],[Product]],products[Product],products[Cost per unit])</f>
        <v>14.49</v>
      </c>
      <c r="I217" s="57">
        <f>(Data[[#This Row],[Units]]*Data[[#This Row],[Cost Per Unit]])</f>
        <v>912.87</v>
      </c>
    </row>
    <row r="218" spans="3:9" x14ac:dyDescent="0.3">
      <c r="C218" s="2" t="s">
        <v>41</v>
      </c>
      <c r="D218" s="2" t="s">
        <v>38</v>
      </c>
      <c r="E218" s="2" t="s">
        <v>25</v>
      </c>
      <c r="F218" s="4">
        <v>154</v>
      </c>
      <c r="G218" s="5">
        <v>21</v>
      </c>
      <c r="H218" s="57">
        <f>_xll.XLOOKUP(Data[[#This Row],[Product]],products[Product],products[Cost per unit])</f>
        <v>13.15</v>
      </c>
      <c r="I218" s="57">
        <f>(Data[[#This Row],[Units]]*Data[[#This Row],[Cost Per Unit]])</f>
        <v>276.15000000000003</v>
      </c>
    </row>
    <row r="219" spans="3:9" x14ac:dyDescent="0.3">
      <c r="C219" s="2" t="s">
        <v>7</v>
      </c>
      <c r="D219" s="2" t="s">
        <v>37</v>
      </c>
      <c r="E219" s="2" t="s">
        <v>22</v>
      </c>
      <c r="F219" s="4">
        <v>9835</v>
      </c>
      <c r="G219" s="5">
        <v>207</v>
      </c>
      <c r="H219" s="57">
        <f>_xll.XLOOKUP(Data[[#This Row],[Product]],products[Product],products[Cost per unit])</f>
        <v>9.77</v>
      </c>
      <c r="I219" s="57">
        <f>(Data[[#This Row],[Units]]*Data[[#This Row],[Cost Per Unit]])</f>
        <v>2022.3899999999999</v>
      </c>
    </row>
    <row r="220" spans="3:9" x14ac:dyDescent="0.3">
      <c r="C220" s="2" t="s">
        <v>9</v>
      </c>
      <c r="D220" s="2" t="s">
        <v>37</v>
      </c>
      <c r="E220" s="2" t="s">
        <v>20</v>
      </c>
      <c r="F220" s="4">
        <v>7273</v>
      </c>
      <c r="G220" s="5">
        <v>96</v>
      </c>
      <c r="H220" s="57">
        <f>_xll.XLOOKUP(Data[[#This Row],[Product]],products[Product],products[Cost per unit])</f>
        <v>10.62</v>
      </c>
      <c r="I220" s="57">
        <f>(Data[[#This Row],[Units]]*Data[[#This Row],[Cost Per Unit]])</f>
        <v>1019.52</v>
      </c>
    </row>
    <row r="221" spans="3:9" x14ac:dyDescent="0.3">
      <c r="C221" s="2" t="s">
        <v>5</v>
      </c>
      <c r="D221" s="2" t="s">
        <v>39</v>
      </c>
      <c r="E221" s="2" t="s">
        <v>22</v>
      </c>
      <c r="F221" s="4">
        <v>6909</v>
      </c>
      <c r="G221" s="5">
        <v>81</v>
      </c>
      <c r="H221" s="57">
        <f>_xll.XLOOKUP(Data[[#This Row],[Product]],products[Product],products[Cost per unit])</f>
        <v>9.77</v>
      </c>
      <c r="I221" s="57">
        <f>(Data[[#This Row],[Units]]*Data[[#This Row],[Cost Per Unit]])</f>
        <v>791.37</v>
      </c>
    </row>
    <row r="222" spans="3:9" x14ac:dyDescent="0.3">
      <c r="C222" s="2" t="s">
        <v>9</v>
      </c>
      <c r="D222" s="2" t="s">
        <v>39</v>
      </c>
      <c r="E222" s="2" t="s">
        <v>24</v>
      </c>
      <c r="F222" s="4">
        <v>3920</v>
      </c>
      <c r="G222" s="5">
        <v>306</v>
      </c>
      <c r="H222" s="57">
        <f>_xll.XLOOKUP(Data[[#This Row],[Product]],products[Product],products[Cost per unit])</f>
        <v>4.97</v>
      </c>
      <c r="I222" s="57">
        <f>(Data[[#This Row],[Units]]*Data[[#This Row],[Cost Per Unit]])</f>
        <v>1520.82</v>
      </c>
    </row>
    <row r="223" spans="3:9" x14ac:dyDescent="0.3">
      <c r="C223" s="2" t="s">
        <v>10</v>
      </c>
      <c r="D223" s="2" t="s">
        <v>39</v>
      </c>
      <c r="E223" s="2" t="s">
        <v>21</v>
      </c>
      <c r="F223" s="4">
        <v>4858</v>
      </c>
      <c r="G223" s="5">
        <v>279</v>
      </c>
      <c r="H223" s="57">
        <f>_xll.XLOOKUP(Data[[#This Row],[Product]],products[Product],products[Cost per unit])</f>
        <v>9</v>
      </c>
      <c r="I223" s="57">
        <f>(Data[[#This Row],[Units]]*Data[[#This Row],[Cost Per Unit]])</f>
        <v>2511</v>
      </c>
    </row>
    <row r="224" spans="3:9" x14ac:dyDescent="0.3">
      <c r="C224" s="2" t="s">
        <v>2</v>
      </c>
      <c r="D224" s="2" t="s">
        <v>38</v>
      </c>
      <c r="E224" s="2" t="s">
        <v>4</v>
      </c>
      <c r="F224" s="4">
        <v>3549</v>
      </c>
      <c r="G224" s="5">
        <v>3</v>
      </c>
      <c r="H224" s="57">
        <f>_xll.XLOOKUP(Data[[#This Row],[Product]],products[Product],products[Cost per unit])</f>
        <v>11.88</v>
      </c>
      <c r="I224" s="57">
        <f>(Data[[#This Row],[Units]]*Data[[#This Row],[Cost Per Unit]])</f>
        <v>35.64</v>
      </c>
    </row>
    <row r="225" spans="3:9" x14ac:dyDescent="0.3">
      <c r="C225" s="2" t="s">
        <v>7</v>
      </c>
      <c r="D225" s="2" t="s">
        <v>39</v>
      </c>
      <c r="E225" s="2" t="s">
        <v>27</v>
      </c>
      <c r="F225" s="4">
        <v>966</v>
      </c>
      <c r="G225" s="5">
        <v>198</v>
      </c>
      <c r="H225" s="57">
        <f>_xll.XLOOKUP(Data[[#This Row],[Product]],products[Product],products[Cost per unit])</f>
        <v>16.73</v>
      </c>
      <c r="I225" s="57">
        <f>(Data[[#This Row],[Units]]*Data[[#This Row],[Cost Per Unit]])</f>
        <v>3312.54</v>
      </c>
    </row>
    <row r="226" spans="3:9" x14ac:dyDescent="0.3">
      <c r="C226" s="2" t="s">
        <v>5</v>
      </c>
      <c r="D226" s="2" t="s">
        <v>39</v>
      </c>
      <c r="E226" s="2" t="s">
        <v>18</v>
      </c>
      <c r="F226" s="4">
        <v>385</v>
      </c>
      <c r="G226" s="5">
        <v>249</v>
      </c>
      <c r="H226" s="57">
        <f>_xll.XLOOKUP(Data[[#This Row],[Product]],products[Product],products[Cost per unit])</f>
        <v>6.47</v>
      </c>
      <c r="I226" s="57">
        <f>(Data[[#This Row],[Units]]*Data[[#This Row],[Cost Per Unit]])</f>
        <v>1611.03</v>
      </c>
    </row>
    <row r="227" spans="3:9" x14ac:dyDescent="0.3">
      <c r="C227" s="2" t="s">
        <v>6</v>
      </c>
      <c r="D227" s="2" t="s">
        <v>34</v>
      </c>
      <c r="E227" s="2" t="s">
        <v>16</v>
      </c>
      <c r="F227" s="4">
        <v>2219</v>
      </c>
      <c r="G227" s="5">
        <v>75</v>
      </c>
      <c r="H227" s="57">
        <f>_xll.XLOOKUP(Data[[#This Row],[Product]],products[Product],products[Cost per unit])</f>
        <v>8.7899999999999991</v>
      </c>
      <c r="I227" s="57">
        <f>(Data[[#This Row],[Units]]*Data[[#This Row],[Cost Per Unit]])</f>
        <v>659.24999999999989</v>
      </c>
    </row>
    <row r="228" spans="3:9" x14ac:dyDescent="0.3">
      <c r="C228" s="2" t="s">
        <v>9</v>
      </c>
      <c r="D228" s="2" t="s">
        <v>36</v>
      </c>
      <c r="E228" s="2" t="s">
        <v>32</v>
      </c>
      <c r="F228" s="4">
        <v>2954</v>
      </c>
      <c r="G228" s="5">
        <v>189</v>
      </c>
      <c r="H228" s="57">
        <f>_xll.XLOOKUP(Data[[#This Row],[Product]],products[Product],products[Cost per unit])</f>
        <v>8.65</v>
      </c>
      <c r="I228" s="57">
        <f>(Data[[#This Row],[Units]]*Data[[#This Row],[Cost Per Unit]])</f>
        <v>1634.8500000000001</v>
      </c>
    </row>
    <row r="229" spans="3:9" x14ac:dyDescent="0.3">
      <c r="C229" s="2" t="s">
        <v>7</v>
      </c>
      <c r="D229" s="2" t="s">
        <v>36</v>
      </c>
      <c r="E229" s="2" t="s">
        <v>32</v>
      </c>
      <c r="F229" s="4">
        <v>280</v>
      </c>
      <c r="G229" s="5">
        <v>87</v>
      </c>
      <c r="H229" s="57">
        <f>_xll.XLOOKUP(Data[[#This Row],[Product]],products[Product],products[Cost per unit])</f>
        <v>8.65</v>
      </c>
      <c r="I229" s="57">
        <f>(Data[[#This Row],[Units]]*Data[[#This Row],[Cost Per Unit]])</f>
        <v>752.55000000000007</v>
      </c>
    </row>
    <row r="230" spans="3:9" x14ac:dyDescent="0.3">
      <c r="C230" s="2" t="s">
        <v>41</v>
      </c>
      <c r="D230" s="2" t="s">
        <v>36</v>
      </c>
      <c r="E230" s="2" t="s">
        <v>30</v>
      </c>
      <c r="F230" s="4">
        <v>6118</v>
      </c>
      <c r="G230" s="5">
        <v>174</v>
      </c>
      <c r="H230" s="57">
        <f>_xll.XLOOKUP(Data[[#This Row],[Product]],products[Product],products[Cost per unit])</f>
        <v>14.49</v>
      </c>
      <c r="I230" s="57">
        <f>(Data[[#This Row],[Units]]*Data[[#This Row],[Cost Per Unit]])</f>
        <v>2521.2600000000002</v>
      </c>
    </row>
    <row r="231" spans="3:9" x14ac:dyDescent="0.3">
      <c r="C231" s="2" t="s">
        <v>2</v>
      </c>
      <c r="D231" s="2" t="s">
        <v>39</v>
      </c>
      <c r="E231" s="2" t="s">
        <v>15</v>
      </c>
      <c r="F231" s="4">
        <v>4802</v>
      </c>
      <c r="G231" s="5">
        <v>36</v>
      </c>
      <c r="H231" s="57">
        <f>_xll.XLOOKUP(Data[[#This Row],[Product]],products[Product],products[Cost per unit])</f>
        <v>11.73</v>
      </c>
      <c r="I231" s="57">
        <f>(Data[[#This Row],[Units]]*Data[[#This Row],[Cost Per Unit]])</f>
        <v>422.28000000000003</v>
      </c>
    </row>
    <row r="232" spans="3:9" x14ac:dyDescent="0.3">
      <c r="C232" s="2" t="s">
        <v>9</v>
      </c>
      <c r="D232" s="2" t="s">
        <v>38</v>
      </c>
      <c r="E232" s="2" t="s">
        <v>24</v>
      </c>
      <c r="F232" s="4">
        <v>4137</v>
      </c>
      <c r="G232" s="5">
        <v>60</v>
      </c>
      <c r="H232" s="57">
        <f>_xll.XLOOKUP(Data[[#This Row],[Product]],products[Product],products[Cost per unit])</f>
        <v>4.97</v>
      </c>
      <c r="I232" s="57">
        <f>(Data[[#This Row],[Units]]*Data[[#This Row],[Cost Per Unit]])</f>
        <v>298.2</v>
      </c>
    </row>
    <row r="233" spans="3:9" x14ac:dyDescent="0.3">
      <c r="C233" s="2" t="s">
        <v>3</v>
      </c>
      <c r="D233" s="2" t="s">
        <v>35</v>
      </c>
      <c r="E233" s="2" t="s">
        <v>23</v>
      </c>
      <c r="F233" s="4">
        <v>2023</v>
      </c>
      <c r="G233" s="5">
        <v>78</v>
      </c>
      <c r="H233" s="57">
        <f>_xll.XLOOKUP(Data[[#This Row],[Product]],products[Product],products[Cost per unit])</f>
        <v>6.49</v>
      </c>
      <c r="I233" s="57">
        <f>(Data[[#This Row],[Units]]*Data[[#This Row],[Cost Per Unit]])</f>
        <v>506.22</v>
      </c>
    </row>
    <row r="234" spans="3:9" x14ac:dyDescent="0.3">
      <c r="C234" s="2" t="s">
        <v>9</v>
      </c>
      <c r="D234" s="2" t="s">
        <v>36</v>
      </c>
      <c r="E234" s="2" t="s">
        <v>30</v>
      </c>
      <c r="F234" s="4">
        <v>9051</v>
      </c>
      <c r="G234" s="5">
        <v>57</v>
      </c>
      <c r="H234" s="57">
        <f>_xll.XLOOKUP(Data[[#This Row],[Product]],products[Product],products[Cost per unit])</f>
        <v>14.49</v>
      </c>
      <c r="I234" s="57">
        <f>(Data[[#This Row],[Units]]*Data[[#This Row],[Cost Per Unit]])</f>
        <v>825.93000000000006</v>
      </c>
    </row>
    <row r="235" spans="3:9" x14ac:dyDescent="0.3">
      <c r="C235" s="2" t="s">
        <v>9</v>
      </c>
      <c r="D235" s="2" t="s">
        <v>37</v>
      </c>
      <c r="E235" s="2" t="s">
        <v>28</v>
      </c>
      <c r="F235" s="4">
        <v>2919</v>
      </c>
      <c r="G235" s="5">
        <v>45</v>
      </c>
      <c r="H235" s="57">
        <f>_xll.XLOOKUP(Data[[#This Row],[Product]],products[Product],products[Cost per unit])</f>
        <v>10.38</v>
      </c>
      <c r="I235" s="57">
        <f>(Data[[#This Row],[Units]]*Data[[#This Row],[Cost Per Unit]])</f>
        <v>467.1</v>
      </c>
    </row>
    <row r="236" spans="3:9" x14ac:dyDescent="0.3">
      <c r="C236" s="2" t="s">
        <v>41</v>
      </c>
      <c r="D236" s="2" t="s">
        <v>38</v>
      </c>
      <c r="E236" s="2" t="s">
        <v>22</v>
      </c>
      <c r="F236" s="4">
        <v>5915</v>
      </c>
      <c r="G236" s="5">
        <v>3</v>
      </c>
      <c r="H236" s="57">
        <f>_xll.XLOOKUP(Data[[#This Row],[Product]],products[Product],products[Cost per unit])</f>
        <v>9.77</v>
      </c>
      <c r="I236" s="57">
        <f>(Data[[#This Row],[Units]]*Data[[#This Row],[Cost Per Unit]])</f>
        <v>29.31</v>
      </c>
    </row>
    <row r="237" spans="3:9" x14ac:dyDescent="0.3">
      <c r="C237" s="2" t="s">
        <v>10</v>
      </c>
      <c r="D237" s="2" t="s">
        <v>35</v>
      </c>
      <c r="E237" s="2" t="s">
        <v>15</v>
      </c>
      <c r="F237" s="4">
        <v>2562</v>
      </c>
      <c r="G237" s="5">
        <v>6</v>
      </c>
      <c r="H237" s="57">
        <f>_xll.XLOOKUP(Data[[#This Row],[Product]],products[Product],products[Cost per unit])</f>
        <v>11.73</v>
      </c>
      <c r="I237" s="57">
        <f>(Data[[#This Row],[Units]]*Data[[#This Row],[Cost Per Unit]])</f>
        <v>70.38</v>
      </c>
    </row>
    <row r="238" spans="3:9" x14ac:dyDescent="0.3">
      <c r="C238" s="2" t="s">
        <v>5</v>
      </c>
      <c r="D238" s="2" t="s">
        <v>37</v>
      </c>
      <c r="E238" s="2" t="s">
        <v>25</v>
      </c>
      <c r="F238" s="4">
        <v>8813</v>
      </c>
      <c r="G238" s="5">
        <v>21</v>
      </c>
      <c r="H238" s="57">
        <f>_xll.XLOOKUP(Data[[#This Row],[Product]],products[Product],products[Cost per unit])</f>
        <v>13.15</v>
      </c>
      <c r="I238" s="57">
        <f>(Data[[#This Row],[Units]]*Data[[#This Row],[Cost Per Unit]])</f>
        <v>276.15000000000003</v>
      </c>
    </row>
    <row r="239" spans="3:9" x14ac:dyDescent="0.3">
      <c r="C239" s="2" t="s">
        <v>5</v>
      </c>
      <c r="D239" s="2" t="s">
        <v>36</v>
      </c>
      <c r="E239" s="2" t="s">
        <v>18</v>
      </c>
      <c r="F239" s="4">
        <v>6111</v>
      </c>
      <c r="G239" s="5">
        <v>3</v>
      </c>
      <c r="H239" s="57">
        <f>_xll.XLOOKUP(Data[[#This Row],[Product]],products[Product],products[Cost per unit])</f>
        <v>6.47</v>
      </c>
      <c r="I239" s="57">
        <f>(Data[[#This Row],[Units]]*Data[[#This Row],[Cost Per Unit]])</f>
        <v>19.41</v>
      </c>
    </row>
    <row r="240" spans="3:9" x14ac:dyDescent="0.3">
      <c r="C240" s="2" t="s">
        <v>8</v>
      </c>
      <c r="D240" s="2" t="s">
        <v>34</v>
      </c>
      <c r="E240" s="2" t="s">
        <v>31</v>
      </c>
      <c r="F240" s="4">
        <v>3507</v>
      </c>
      <c r="G240" s="5">
        <v>288</v>
      </c>
      <c r="H240" s="57">
        <f>_xll.XLOOKUP(Data[[#This Row],[Product]],products[Product],products[Cost per unit])</f>
        <v>5.79</v>
      </c>
      <c r="I240" s="57">
        <f>(Data[[#This Row],[Units]]*Data[[#This Row],[Cost Per Unit]])</f>
        <v>1667.52</v>
      </c>
    </row>
    <row r="241" spans="3:9" x14ac:dyDescent="0.3">
      <c r="C241" s="2" t="s">
        <v>6</v>
      </c>
      <c r="D241" s="2" t="s">
        <v>36</v>
      </c>
      <c r="E241" s="2" t="s">
        <v>13</v>
      </c>
      <c r="F241" s="4">
        <v>4319</v>
      </c>
      <c r="G241" s="5">
        <v>30</v>
      </c>
      <c r="H241" s="57">
        <f>_xll.XLOOKUP(Data[[#This Row],[Product]],products[Product],products[Cost per unit])</f>
        <v>9.33</v>
      </c>
      <c r="I241" s="57">
        <f>(Data[[#This Row],[Units]]*Data[[#This Row],[Cost Per Unit]])</f>
        <v>279.89999999999998</v>
      </c>
    </row>
    <row r="242" spans="3:9" x14ac:dyDescent="0.3">
      <c r="C242" s="2" t="s">
        <v>40</v>
      </c>
      <c r="D242" s="2" t="s">
        <v>38</v>
      </c>
      <c r="E242" s="2" t="s">
        <v>26</v>
      </c>
      <c r="F242" s="4">
        <v>609</v>
      </c>
      <c r="G242" s="5">
        <v>87</v>
      </c>
      <c r="H242" s="57">
        <f>_xll.XLOOKUP(Data[[#This Row],[Product]],products[Product],products[Cost per unit])</f>
        <v>5.6</v>
      </c>
      <c r="I242" s="57">
        <f>(Data[[#This Row],[Units]]*Data[[#This Row],[Cost Per Unit]])</f>
        <v>487.2</v>
      </c>
    </row>
    <row r="243" spans="3:9" x14ac:dyDescent="0.3">
      <c r="C243" s="2" t="s">
        <v>40</v>
      </c>
      <c r="D243" s="2" t="s">
        <v>39</v>
      </c>
      <c r="E243" s="2" t="s">
        <v>27</v>
      </c>
      <c r="F243" s="4">
        <v>6370</v>
      </c>
      <c r="G243" s="5">
        <v>30</v>
      </c>
      <c r="H243" s="57">
        <f>_xll.XLOOKUP(Data[[#This Row],[Product]],products[Product],products[Cost per unit])</f>
        <v>16.73</v>
      </c>
      <c r="I243" s="57">
        <f>(Data[[#This Row],[Units]]*Data[[#This Row],[Cost Per Unit]])</f>
        <v>501.90000000000003</v>
      </c>
    </row>
    <row r="244" spans="3:9" x14ac:dyDescent="0.3">
      <c r="C244" s="2" t="s">
        <v>5</v>
      </c>
      <c r="D244" s="2" t="s">
        <v>38</v>
      </c>
      <c r="E244" s="2" t="s">
        <v>19</v>
      </c>
      <c r="F244" s="4">
        <v>5474</v>
      </c>
      <c r="G244" s="5">
        <v>168</v>
      </c>
      <c r="H244" s="57">
        <f>_xll.XLOOKUP(Data[[#This Row],[Product]],products[Product],products[Cost per unit])</f>
        <v>7.64</v>
      </c>
      <c r="I244" s="57">
        <f>(Data[[#This Row],[Units]]*Data[[#This Row],[Cost Per Unit]])</f>
        <v>1283.52</v>
      </c>
    </row>
    <row r="245" spans="3:9" x14ac:dyDescent="0.3">
      <c r="C245" s="2" t="s">
        <v>40</v>
      </c>
      <c r="D245" s="2" t="s">
        <v>36</v>
      </c>
      <c r="E245" s="2" t="s">
        <v>27</v>
      </c>
      <c r="F245" s="4">
        <v>3164</v>
      </c>
      <c r="G245" s="5">
        <v>306</v>
      </c>
      <c r="H245" s="57">
        <f>_xll.XLOOKUP(Data[[#This Row],[Product]],products[Product],products[Cost per unit])</f>
        <v>16.73</v>
      </c>
      <c r="I245" s="57">
        <f>(Data[[#This Row],[Units]]*Data[[#This Row],[Cost Per Unit]])</f>
        <v>5119.38</v>
      </c>
    </row>
    <row r="246" spans="3:9" x14ac:dyDescent="0.3">
      <c r="C246" s="2" t="s">
        <v>6</v>
      </c>
      <c r="D246" s="2" t="s">
        <v>35</v>
      </c>
      <c r="E246" s="2" t="s">
        <v>4</v>
      </c>
      <c r="F246" s="4">
        <v>1302</v>
      </c>
      <c r="G246" s="5">
        <v>402</v>
      </c>
      <c r="H246" s="57">
        <f>_xll.XLOOKUP(Data[[#This Row],[Product]],products[Product],products[Cost per unit])</f>
        <v>11.88</v>
      </c>
      <c r="I246" s="57">
        <f>(Data[[#This Row],[Units]]*Data[[#This Row],[Cost Per Unit]])</f>
        <v>4775.76</v>
      </c>
    </row>
    <row r="247" spans="3:9" x14ac:dyDescent="0.3">
      <c r="C247" s="2" t="s">
        <v>3</v>
      </c>
      <c r="D247" s="2" t="s">
        <v>37</v>
      </c>
      <c r="E247" s="2" t="s">
        <v>28</v>
      </c>
      <c r="F247" s="4">
        <v>7308</v>
      </c>
      <c r="G247" s="5">
        <v>327</v>
      </c>
      <c r="H247" s="57">
        <f>_xll.XLOOKUP(Data[[#This Row],[Product]],products[Product],products[Cost per unit])</f>
        <v>10.38</v>
      </c>
      <c r="I247" s="57">
        <f>(Data[[#This Row],[Units]]*Data[[#This Row],[Cost Per Unit]])</f>
        <v>3394.26</v>
      </c>
    </row>
    <row r="248" spans="3:9" x14ac:dyDescent="0.3">
      <c r="C248" s="2" t="s">
        <v>40</v>
      </c>
      <c r="D248" s="2" t="s">
        <v>37</v>
      </c>
      <c r="E248" s="2" t="s">
        <v>27</v>
      </c>
      <c r="F248" s="4">
        <v>6132</v>
      </c>
      <c r="G248" s="5">
        <v>93</v>
      </c>
      <c r="H248" s="57">
        <f>_xll.XLOOKUP(Data[[#This Row],[Product]],products[Product],products[Cost per unit])</f>
        <v>16.73</v>
      </c>
      <c r="I248" s="57">
        <f>(Data[[#This Row],[Units]]*Data[[#This Row],[Cost Per Unit]])</f>
        <v>1555.89</v>
      </c>
    </row>
    <row r="249" spans="3:9" x14ac:dyDescent="0.3">
      <c r="C249" s="2" t="s">
        <v>10</v>
      </c>
      <c r="D249" s="2" t="s">
        <v>35</v>
      </c>
      <c r="E249" s="2" t="s">
        <v>14</v>
      </c>
      <c r="F249" s="4">
        <v>3472</v>
      </c>
      <c r="G249" s="5">
        <v>96</v>
      </c>
      <c r="H249" s="57">
        <f>_xll.XLOOKUP(Data[[#This Row],[Product]],products[Product],products[Cost per unit])</f>
        <v>11.7</v>
      </c>
      <c r="I249" s="57">
        <f>(Data[[#This Row],[Units]]*Data[[#This Row],[Cost Per Unit]])</f>
        <v>1123.1999999999998</v>
      </c>
    </row>
    <row r="250" spans="3:9" x14ac:dyDescent="0.3">
      <c r="C250" s="2" t="s">
        <v>8</v>
      </c>
      <c r="D250" s="2" t="s">
        <v>39</v>
      </c>
      <c r="E250" s="2" t="s">
        <v>18</v>
      </c>
      <c r="F250" s="4">
        <v>9660</v>
      </c>
      <c r="G250" s="5">
        <v>27</v>
      </c>
      <c r="H250" s="57">
        <f>_xll.XLOOKUP(Data[[#This Row],[Product]],products[Product],products[Cost per unit])</f>
        <v>6.47</v>
      </c>
      <c r="I250" s="57">
        <f>(Data[[#This Row],[Units]]*Data[[#This Row],[Cost Per Unit]])</f>
        <v>174.69</v>
      </c>
    </row>
    <row r="251" spans="3:9" x14ac:dyDescent="0.3">
      <c r="C251" s="2" t="s">
        <v>9</v>
      </c>
      <c r="D251" s="2" t="s">
        <v>38</v>
      </c>
      <c r="E251" s="2" t="s">
        <v>26</v>
      </c>
      <c r="F251" s="4">
        <v>2436</v>
      </c>
      <c r="G251" s="5">
        <v>99</v>
      </c>
      <c r="H251" s="57">
        <f>_xll.XLOOKUP(Data[[#This Row],[Product]],products[Product],products[Cost per unit])</f>
        <v>5.6</v>
      </c>
      <c r="I251" s="57">
        <f>(Data[[#This Row],[Units]]*Data[[#This Row],[Cost Per Unit]])</f>
        <v>554.4</v>
      </c>
    </row>
    <row r="252" spans="3:9" x14ac:dyDescent="0.3">
      <c r="C252" s="2" t="s">
        <v>9</v>
      </c>
      <c r="D252" s="2" t="s">
        <v>38</v>
      </c>
      <c r="E252" s="2" t="s">
        <v>33</v>
      </c>
      <c r="F252" s="4">
        <v>9506</v>
      </c>
      <c r="G252" s="5">
        <v>87</v>
      </c>
      <c r="H252" s="57">
        <f>_xll.XLOOKUP(Data[[#This Row],[Product]],products[Product],products[Cost per unit])</f>
        <v>12.37</v>
      </c>
      <c r="I252" s="57">
        <f>(Data[[#This Row],[Units]]*Data[[#This Row],[Cost Per Unit]])</f>
        <v>1076.1899999999998</v>
      </c>
    </row>
    <row r="253" spans="3:9" x14ac:dyDescent="0.3">
      <c r="C253" s="2" t="s">
        <v>10</v>
      </c>
      <c r="D253" s="2" t="s">
        <v>37</v>
      </c>
      <c r="E253" s="2" t="s">
        <v>21</v>
      </c>
      <c r="F253" s="4">
        <v>245</v>
      </c>
      <c r="G253" s="5">
        <v>288</v>
      </c>
      <c r="H253" s="57">
        <f>_xll.XLOOKUP(Data[[#This Row],[Product]],products[Product],products[Cost per unit])</f>
        <v>9</v>
      </c>
      <c r="I253" s="57">
        <f>(Data[[#This Row],[Units]]*Data[[#This Row],[Cost Per Unit]])</f>
        <v>2592</v>
      </c>
    </row>
    <row r="254" spans="3:9" x14ac:dyDescent="0.3">
      <c r="C254" s="2" t="s">
        <v>8</v>
      </c>
      <c r="D254" s="2" t="s">
        <v>35</v>
      </c>
      <c r="E254" s="2" t="s">
        <v>20</v>
      </c>
      <c r="F254" s="4">
        <v>2702</v>
      </c>
      <c r="G254" s="5">
        <v>363</v>
      </c>
      <c r="H254" s="57">
        <f>_xll.XLOOKUP(Data[[#This Row],[Product]],products[Product],products[Cost per unit])</f>
        <v>10.62</v>
      </c>
      <c r="I254" s="57">
        <f>(Data[[#This Row],[Units]]*Data[[#This Row],[Cost Per Unit]])</f>
        <v>3855.0599999999995</v>
      </c>
    </row>
    <row r="255" spans="3:9" x14ac:dyDescent="0.3">
      <c r="C255" s="2" t="s">
        <v>10</v>
      </c>
      <c r="D255" s="2" t="s">
        <v>34</v>
      </c>
      <c r="E255" s="2" t="s">
        <v>17</v>
      </c>
      <c r="F255" s="4">
        <v>700</v>
      </c>
      <c r="G255" s="5">
        <v>87</v>
      </c>
      <c r="H255" s="57">
        <f>_xll.XLOOKUP(Data[[#This Row],[Product]],products[Product],products[Cost per unit])</f>
        <v>3.11</v>
      </c>
      <c r="I255" s="57">
        <f>(Data[[#This Row],[Units]]*Data[[#This Row],[Cost Per Unit]])</f>
        <v>270.57</v>
      </c>
    </row>
    <row r="256" spans="3:9" x14ac:dyDescent="0.3">
      <c r="C256" s="2" t="s">
        <v>6</v>
      </c>
      <c r="D256" s="2" t="s">
        <v>34</v>
      </c>
      <c r="E256" s="2" t="s">
        <v>17</v>
      </c>
      <c r="F256" s="4">
        <v>3759</v>
      </c>
      <c r="G256" s="5">
        <v>150</v>
      </c>
      <c r="H256" s="57">
        <f>_xll.XLOOKUP(Data[[#This Row],[Product]],products[Product],products[Cost per unit])</f>
        <v>3.11</v>
      </c>
      <c r="I256" s="57">
        <f>(Data[[#This Row],[Units]]*Data[[#This Row],[Cost Per Unit]])</f>
        <v>466.5</v>
      </c>
    </row>
    <row r="257" spans="3:9" x14ac:dyDescent="0.3">
      <c r="C257" s="2" t="s">
        <v>2</v>
      </c>
      <c r="D257" s="2" t="s">
        <v>35</v>
      </c>
      <c r="E257" s="2" t="s">
        <v>17</v>
      </c>
      <c r="F257" s="4">
        <v>1589</v>
      </c>
      <c r="G257" s="5">
        <v>303</v>
      </c>
      <c r="H257" s="57">
        <f>_xll.XLOOKUP(Data[[#This Row],[Product]],products[Product],products[Cost per unit])</f>
        <v>3.11</v>
      </c>
      <c r="I257" s="57">
        <f>(Data[[#This Row],[Units]]*Data[[#This Row],[Cost Per Unit]])</f>
        <v>942.32999999999993</v>
      </c>
    </row>
    <row r="258" spans="3:9" x14ac:dyDescent="0.3">
      <c r="C258" s="2" t="s">
        <v>7</v>
      </c>
      <c r="D258" s="2" t="s">
        <v>35</v>
      </c>
      <c r="E258" s="2" t="s">
        <v>28</v>
      </c>
      <c r="F258" s="4">
        <v>5194</v>
      </c>
      <c r="G258" s="5">
        <v>288</v>
      </c>
      <c r="H258" s="57">
        <f>_xll.XLOOKUP(Data[[#This Row],[Product]],products[Product],products[Cost per unit])</f>
        <v>10.38</v>
      </c>
      <c r="I258" s="57">
        <f>(Data[[#This Row],[Units]]*Data[[#This Row],[Cost Per Unit]])</f>
        <v>2989.44</v>
      </c>
    </row>
    <row r="259" spans="3:9" x14ac:dyDescent="0.3">
      <c r="C259" s="2" t="s">
        <v>10</v>
      </c>
      <c r="D259" s="2" t="s">
        <v>36</v>
      </c>
      <c r="E259" s="2" t="s">
        <v>13</v>
      </c>
      <c r="F259" s="4">
        <v>945</v>
      </c>
      <c r="G259" s="5">
        <v>75</v>
      </c>
      <c r="H259" s="57">
        <f>_xll.XLOOKUP(Data[[#This Row],[Product]],products[Product],products[Cost per unit])</f>
        <v>9.33</v>
      </c>
      <c r="I259" s="57">
        <f>(Data[[#This Row],[Units]]*Data[[#This Row],[Cost Per Unit]])</f>
        <v>699.75</v>
      </c>
    </row>
    <row r="260" spans="3:9" x14ac:dyDescent="0.3">
      <c r="C260" s="2" t="s">
        <v>40</v>
      </c>
      <c r="D260" s="2" t="s">
        <v>38</v>
      </c>
      <c r="E260" s="2" t="s">
        <v>31</v>
      </c>
      <c r="F260" s="4">
        <v>1988</v>
      </c>
      <c r="G260" s="5">
        <v>39</v>
      </c>
      <c r="H260" s="57">
        <f>_xll.XLOOKUP(Data[[#This Row],[Product]],products[Product],products[Cost per unit])</f>
        <v>5.79</v>
      </c>
      <c r="I260" s="57">
        <f>(Data[[#This Row],[Units]]*Data[[#This Row],[Cost Per Unit]])</f>
        <v>225.81</v>
      </c>
    </row>
    <row r="261" spans="3:9" x14ac:dyDescent="0.3">
      <c r="C261" s="2" t="s">
        <v>6</v>
      </c>
      <c r="D261" s="2" t="s">
        <v>34</v>
      </c>
      <c r="E261" s="2" t="s">
        <v>32</v>
      </c>
      <c r="F261" s="4">
        <v>6734</v>
      </c>
      <c r="G261" s="5">
        <v>123</v>
      </c>
      <c r="H261" s="57">
        <f>_xll.XLOOKUP(Data[[#This Row],[Product]],products[Product],products[Cost per unit])</f>
        <v>8.65</v>
      </c>
      <c r="I261" s="57">
        <f>(Data[[#This Row],[Units]]*Data[[#This Row],[Cost Per Unit]])</f>
        <v>1063.95</v>
      </c>
    </row>
    <row r="262" spans="3:9" x14ac:dyDescent="0.3">
      <c r="C262" s="2" t="s">
        <v>40</v>
      </c>
      <c r="D262" s="2" t="s">
        <v>36</v>
      </c>
      <c r="E262" s="2" t="s">
        <v>4</v>
      </c>
      <c r="F262" s="4">
        <v>217</v>
      </c>
      <c r="G262" s="5">
        <v>36</v>
      </c>
      <c r="H262" s="57">
        <f>_xll.XLOOKUP(Data[[#This Row],[Product]],products[Product],products[Cost per unit])</f>
        <v>11.88</v>
      </c>
      <c r="I262" s="57">
        <f>(Data[[#This Row],[Units]]*Data[[#This Row],[Cost Per Unit]])</f>
        <v>427.68</v>
      </c>
    </row>
    <row r="263" spans="3:9" x14ac:dyDescent="0.3">
      <c r="C263" s="2" t="s">
        <v>5</v>
      </c>
      <c r="D263" s="2" t="s">
        <v>34</v>
      </c>
      <c r="E263" s="2" t="s">
        <v>22</v>
      </c>
      <c r="F263" s="4">
        <v>6279</v>
      </c>
      <c r="G263" s="5">
        <v>237</v>
      </c>
      <c r="H263" s="57">
        <f>_xll.XLOOKUP(Data[[#This Row],[Product]],products[Product],products[Cost per unit])</f>
        <v>9.77</v>
      </c>
      <c r="I263" s="57">
        <f>(Data[[#This Row],[Units]]*Data[[#This Row],[Cost Per Unit]])</f>
        <v>2315.4899999999998</v>
      </c>
    </row>
    <row r="264" spans="3:9" x14ac:dyDescent="0.3">
      <c r="C264" s="2" t="s">
        <v>40</v>
      </c>
      <c r="D264" s="2" t="s">
        <v>36</v>
      </c>
      <c r="E264" s="2" t="s">
        <v>13</v>
      </c>
      <c r="F264" s="4">
        <v>4424</v>
      </c>
      <c r="G264" s="5">
        <v>201</v>
      </c>
      <c r="H264" s="57">
        <f>_xll.XLOOKUP(Data[[#This Row],[Product]],products[Product],products[Cost per unit])</f>
        <v>9.33</v>
      </c>
      <c r="I264" s="57">
        <f>(Data[[#This Row],[Units]]*Data[[#This Row],[Cost Per Unit]])</f>
        <v>1875.33</v>
      </c>
    </row>
    <row r="265" spans="3:9" x14ac:dyDescent="0.3">
      <c r="C265" s="2" t="s">
        <v>2</v>
      </c>
      <c r="D265" s="2" t="s">
        <v>36</v>
      </c>
      <c r="E265" s="2" t="s">
        <v>17</v>
      </c>
      <c r="F265" s="4">
        <v>189</v>
      </c>
      <c r="G265" s="5">
        <v>48</v>
      </c>
      <c r="H265" s="57">
        <f>_xll.XLOOKUP(Data[[#This Row],[Product]],products[Product],products[Cost per unit])</f>
        <v>3.11</v>
      </c>
      <c r="I265" s="57">
        <f>(Data[[#This Row],[Units]]*Data[[#This Row],[Cost Per Unit]])</f>
        <v>149.28</v>
      </c>
    </row>
    <row r="266" spans="3:9" x14ac:dyDescent="0.3">
      <c r="C266" s="2" t="s">
        <v>5</v>
      </c>
      <c r="D266" s="2" t="s">
        <v>35</v>
      </c>
      <c r="E266" s="2" t="s">
        <v>22</v>
      </c>
      <c r="F266" s="4">
        <v>490</v>
      </c>
      <c r="G266" s="5">
        <v>84</v>
      </c>
      <c r="H266" s="57">
        <f>_xll.XLOOKUP(Data[[#This Row],[Product]],products[Product],products[Cost per unit])</f>
        <v>9.77</v>
      </c>
      <c r="I266" s="57">
        <f>(Data[[#This Row],[Units]]*Data[[#This Row],[Cost Per Unit]])</f>
        <v>820.68</v>
      </c>
    </row>
    <row r="267" spans="3:9" x14ac:dyDescent="0.3">
      <c r="C267" s="2" t="s">
        <v>8</v>
      </c>
      <c r="D267" s="2" t="s">
        <v>37</v>
      </c>
      <c r="E267" s="2" t="s">
        <v>21</v>
      </c>
      <c r="F267" s="4">
        <v>434</v>
      </c>
      <c r="G267" s="5">
        <v>87</v>
      </c>
      <c r="H267" s="57">
        <f>_xll.XLOOKUP(Data[[#This Row],[Product]],products[Product],products[Cost per unit])</f>
        <v>9</v>
      </c>
      <c r="I267" s="57">
        <f>(Data[[#This Row],[Units]]*Data[[#This Row],[Cost Per Unit]])</f>
        <v>783</v>
      </c>
    </row>
    <row r="268" spans="3:9" x14ac:dyDescent="0.3">
      <c r="C268" s="2" t="s">
        <v>7</v>
      </c>
      <c r="D268" s="2" t="s">
        <v>38</v>
      </c>
      <c r="E268" s="2" t="s">
        <v>30</v>
      </c>
      <c r="F268" s="4">
        <v>10129</v>
      </c>
      <c r="G268" s="5">
        <v>312</v>
      </c>
      <c r="H268" s="57">
        <f>_xll.XLOOKUP(Data[[#This Row],[Product]],products[Product],products[Cost per unit])</f>
        <v>14.49</v>
      </c>
      <c r="I268" s="57">
        <f>(Data[[#This Row],[Units]]*Data[[#This Row],[Cost Per Unit]])</f>
        <v>4520.88</v>
      </c>
    </row>
    <row r="269" spans="3:9" x14ac:dyDescent="0.3">
      <c r="C269" s="2" t="s">
        <v>3</v>
      </c>
      <c r="D269" s="2" t="s">
        <v>39</v>
      </c>
      <c r="E269" s="2" t="s">
        <v>28</v>
      </c>
      <c r="F269" s="4">
        <v>1652</v>
      </c>
      <c r="G269" s="5">
        <v>102</v>
      </c>
      <c r="H269" s="57">
        <f>_xll.XLOOKUP(Data[[#This Row],[Product]],products[Product],products[Cost per unit])</f>
        <v>10.38</v>
      </c>
      <c r="I269" s="57">
        <f>(Data[[#This Row],[Units]]*Data[[#This Row],[Cost Per Unit]])</f>
        <v>1058.76</v>
      </c>
    </row>
    <row r="270" spans="3:9" x14ac:dyDescent="0.3">
      <c r="C270" s="2" t="s">
        <v>8</v>
      </c>
      <c r="D270" s="2" t="s">
        <v>38</v>
      </c>
      <c r="E270" s="2" t="s">
        <v>21</v>
      </c>
      <c r="F270" s="4">
        <v>6433</v>
      </c>
      <c r="G270" s="5">
        <v>78</v>
      </c>
      <c r="H270" s="57">
        <f>_xll.XLOOKUP(Data[[#This Row],[Product]],products[Product],products[Cost per unit])</f>
        <v>9</v>
      </c>
      <c r="I270" s="57">
        <f>(Data[[#This Row],[Units]]*Data[[#This Row],[Cost Per Unit]])</f>
        <v>702</v>
      </c>
    </row>
    <row r="271" spans="3:9" x14ac:dyDescent="0.3">
      <c r="C271" s="2" t="s">
        <v>3</v>
      </c>
      <c r="D271" s="2" t="s">
        <v>34</v>
      </c>
      <c r="E271" s="2" t="s">
        <v>23</v>
      </c>
      <c r="F271" s="4">
        <v>2212</v>
      </c>
      <c r="G271" s="5">
        <v>117</v>
      </c>
      <c r="H271" s="57">
        <f>_xll.XLOOKUP(Data[[#This Row],[Product]],products[Product],products[Cost per unit])</f>
        <v>6.49</v>
      </c>
      <c r="I271" s="57">
        <f>(Data[[#This Row],[Units]]*Data[[#This Row],[Cost Per Unit]])</f>
        <v>759.33</v>
      </c>
    </row>
    <row r="272" spans="3:9" x14ac:dyDescent="0.3">
      <c r="C272" s="2" t="s">
        <v>41</v>
      </c>
      <c r="D272" s="2" t="s">
        <v>35</v>
      </c>
      <c r="E272" s="2" t="s">
        <v>19</v>
      </c>
      <c r="F272" s="4">
        <v>609</v>
      </c>
      <c r="G272" s="5">
        <v>99</v>
      </c>
      <c r="H272" s="57">
        <f>_xll.XLOOKUP(Data[[#This Row],[Product]],products[Product],products[Cost per unit])</f>
        <v>7.64</v>
      </c>
      <c r="I272" s="57">
        <f>(Data[[#This Row],[Units]]*Data[[#This Row],[Cost Per Unit]])</f>
        <v>756.36</v>
      </c>
    </row>
    <row r="273" spans="3:9" x14ac:dyDescent="0.3">
      <c r="C273" s="2" t="s">
        <v>40</v>
      </c>
      <c r="D273" s="2" t="s">
        <v>35</v>
      </c>
      <c r="E273" s="2" t="s">
        <v>24</v>
      </c>
      <c r="F273" s="4">
        <v>1638</v>
      </c>
      <c r="G273" s="5">
        <v>48</v>
      </c>
      <c r="H273" s="57">
        <f>_xll.XLOOKUP(Data[[#This Row],[Product]],products[Product],products[Cost per unit])</f>
        <v>4.97</v>
      </c>
      <c r="I273" s="57">
        <f>(Data[[#This Row],[Units]]*Data[[#This Row],[Cost Per Unit]])</f>
        <v>238.56</v>
      </c>
    </row>
    <row r="274" spans="3:9" x14ac:dyDescent="0.3">
      <c r="C274" s="2" t="s">
        <v>7</v>
      </c>
      <c r="D274" s="2" t="s">
        <v>34</v>
      </c>
      <c r="E274" s="2" t="s">
        <v>15</v>
      </c>
      <c r="F274" s="4">
        <v>3829</v>
      </c>
      <c r="G274" s="5">
        <v>24</v>
      </c>
      <c r="H274" s="57">
        <f>_xll.XLOOKUP(Data[[#This Row],[Product]],products[Product],products[Cost per unit])</f>
        <v>11.73</v>
      </c>
      <c r="I274" s="57">
        <f>(Data[[#This Row],[Units]]*Data[[#This Row],[Cost Per Unit]])</f>
        <v>281.52</v>
      </c>
    </row>
    <row r="275" spans="3:9" x14ac:dyDescent="0.3">
      <c r="C275" s="2" t="s">
        <v>40</v>
      </c>
      <c r="D275" s="2" t="s">
        <v>39</v>
      </c>
      <c r="E275" s="2" t="s">
        <v>15</v>
      </c>
      <c r="F275" s="4">
        <v>5775</v>
      </c>
      <c r="G275" s="5">
        <v>42</v>
      </c>
      <c r="H275" s="57">
        <f>_xll.XLOOKUP(Data[[#This Row],[Product]],products[Product],products[Cost per unit])</f>
        <v>11.73</v>
      </c>
      <c r="I275" s="57">
        <f>(Data[[#This Row],[Units]]*Data[[#This Row],[Cost Per Unit]])</f>
        <v>492.66</v>
      </c>
    </row>
    <row r="276" spans="3:9" x14ac:dyDescent="0.3">
      <c r="C276" s="2" t="s">
        <v>6</v>
      </c>
      <c r="D276" s="2" t="s">
        <v>35</v>
      </c>
      <c r="E276" s="2" t="s">
        <v>20</v>
      </c>
      <c r="F276" s="4">
        <v>1071</v>
      </c>
      <c r="G276" s="5">
        <v>270</v>
      </c>
      <c r="H276" s="57">
        <f>_xll.XLOOKUP(Data[[#This Row],[Product]],products[Product],products[Cost per unit])</f>
        <v>10.62</v>
      </c>
      <c r="I276" s="57">
        <f>(Data[[#This Row],[Units]]*Data[[#This Row],[Cost Per Unit]])</f>
        <v>2867.3999999999996</v>
      </c>
    </row>
    <row r="277" spans="3:9" x14ac:dyDescent="0.3">
      <c r="C277" s="2" t="s">
        <v>8</v>
      </c>
      <c r="D277" s="2" t="s">
        <v>36</v>
      </c>
      <c r="E277" s="2" t="s">
        <v>23</v>
      </c>
      <c r="F277" s="4">
        <v>5019</v>
      </c>
      <c r="G277" s="5">
        <v>150</v>
      </c>
      <c r="H277" s="57">
        <f>_xll.XLOOKUP(Data[[#This Row],[Product]],products[Product],products[Cost per unit])</f>
        <v>6.49</v>
      </c>
      <c r="I277" s="57">
        <f>(Data[[#This Row],[Units]]*Data[[#This Row],[Cost Per Unit]])</f>
        <v>973.5</v>
      </c>
    </row>
    <row r="278" spans="3:9" x14ac:dyDescent="0.3">
      <c r="C278" s="2" t="s">
        <v>2</v>
      </c>
      <c r="D278" s="2" t="s">
        <v>37</v>
      </c>
      <c r="E278" s="2" t="s">
        <v>15</v>
      </c>
      <c r="F278" s="4">
        <v>2863</v>
      </c>
      <c r="G278" s="5">
        <v>42</v>
      </c>
      <c r="H278" s="57">
        <f>_xll.XLOOKUP(Data[[#This Row],[Product]],products[Product],products[Cost per unit])</f>
        <v>11.73</v>
      </c>
      <c r="I278" s="57">
        <f>(Data[[#This Row],[Units]]*Data[[#This Row],[Cost Per Unit]])</f>
        <v>492.66</v>
      </c>
    </row>
    <row r="279" spans="3:9" x14ac:dyDescent="0.3">
      <c r="C279" s="2" t="s">
        <v>40</v>
      </c>
      <c r="D279" s="2" t="s">
        <v>35</v>
      </c>
      <c r="E279" s="2" t="s">
        <v>29</v>
      </c>
      <c r="F279" s="4">
        <v>1617</v>
      </c>
      <c r="G279" s="5">
        <v>126</v>
      </c>
      <c r="H279" s="57">
        <f>_xll.XLOOKUP(Data[[#This Row],[Product]],products[Product],products[Cost per unit])</f>
        <v>7.16</v>
      </c>
      <c r="I279" s="57">
        <f>(Data[[#This Row],[Units]]*Data[[#This Row],[Cost Per Unit]])</f>
        <v>902.16</v>
      </c>
    </row>
    <row r="280" spans="3:9" x14ac:dyDescent="0.3">
      <c r="C280" s="2" t="s">
        <v>6</v>
      </c>
      <c r="D280" s="2" t="s">
        <v>37</v>
      </c>
      <c r="E280" s="2" t="s">
        <v>26</v>
      </c>
      <c r="F280" s="4">
        <v>6818</v>
      </c>
      <c r="G280" s="5">
        <v>6</v>
      </c>
      <c r="H280" s="57">
        <f>_xll.XLOOKUP(Data[[#This Row],[Product]],products[Product],products[Cost per unit])</f>
        <v>5.6</v>
      </c>
      <c r="I280" s="57">
        <f>(Data[[#This Row],[Units]]*Data[[#This Row],[Cost Per Unit]])</f>
        <v>33.599999999999994</v>
      </c>
    </row>
    <row r="281" spans="3:9" x14ac:dyDescent="0.3">
      <c r="C281" s="2" t="s">
        <v>3</v>
      </c>
      <c r="D281" s="2" t="s">
        <v>35</v>
      </c>
      <c r="E281" s="2" t="s">
        <v>15</v>
      </c>
      <c r="F281" s="4">
        <v>6657</v>
      </c>
      <c r="G281" s="5">
        <v>276</v>
      </c>
      <c r="H281" s="57">
        <f>_xll.XLOOKUP(Data[[#This Row],[Product]],products[Product],products[Cost per unit])</f>
        <v>11.73</v>
      </c>
      <c r="I281" s="57">
        <f>(Data[[#This Row],[Units]]*Data[[#This Row],[Cost Per Unit]])</f>
        <v>3237.48</v>
      </c>
    </row>
    <row r="282" spans="3:9" x14ac:dyDescent="0.3">
      <c r="C282" s="2" t="s">
        <v>3</v>
      </c>
      <c r="D282" s="2" t="s">
        <v>34</v>
      </c>
      <c r="E282" s="2" t="s">
        <v>17</v>
      </c>
      <c r="F282" s="4">
        <v>2919</v>
      </c>
      <c r="G282" s="5">
        <v>93</v>
      </c>
      <c r="H282" s="57">
        <f>_xll.XLOOKUP(Data[[#This Row],[Product]],products[Product],products[Cost per unit])</f>
        <v>3.11</v>
      </c>
      <c r="I282" s="57">
        <f>(Data[[#This Row],[Units]]*Data[[#This Row],[Cost Per Unit]])</f>
        <v>289.22999999999996</v>
      </c>
    </row>
    <row r="283" spans="3:9" x14ac:dyDescent="0.3">
      <c r="C283" s="2" t="s">
        <v>2</v>
      </c>
      <c r="D283" s="2" t="s">
        <v>36</v>
      </c>
      <c r="E283" s="2" t="s">
        <v>31</v>
      </c>
      <c r="F283" s="4">
        <v>3094</v>
      </c>
      <c r="G283" s="5">
        <v>246</v>
      </c>
      <c r="H283" s="57">
        <f>_xll.XLOOKUP(Data[[#This Row],[Product]],products[Product],products[Cost per unit])</f>
        <v>5.79</v>
      </c>
      <c r="I283" s="57">
        <f>(Data[[#This Row],[Units]]*Data[[#This Row],[Cost Per Unit]])</f>
        <v>1424.34</v>
      </c>
    </row>
    <row r="284" spans="3:9" x14ac:dyDescent="0.3">
      <c r="C284" s="2" t="s">
        <v>6</v>
      </c>
      <c r="D284" s="2" t="s">
        <v>39</v>
      </c>
      <c r="E284" s="2" t="s">
        <v>24</v>
      </c>
      <c r="F284" s="4">
        <v>2989</v>
      </c>
      <c r="G284" s="5">
        <v>3</v>
      </c>
      <c r="H284" s="57">
        <f>_xll.XLOOKUP(Data[[#This Row],[Product]],products[Product],products[Cost per unit])</f>
        <v>4.97</v>
      </c>
      <c r="I284" s="57">
        <f>(Data[[#This Row],[Units]]*Data[[#This Row],[Cost Per Unit]])</f>
        <v>14.91</v>
      </c>
    </row>
    <row r="285" spans="3:9" x14ac:dyDescent="0.3">
      <c r="C285" s="2" t="s">
        <v>8</v>
      </c>
      <c r="D285" s="2" t="s">
        <v>38</v>
      </c>
      <c r="E285" s="2" t="s">
        <v>27</v>
      </c>
      <c r="F285" s="4">
        <v>2268</v>
      </c>
      <c r="G285" s="5">
        <v>63</v>
      </c>
      <c r="H285" s="57">
        <f>_xll.XLOOKUP(Data[[#This Row],[Product]],products[Product],products[Cost per unit])</f>
        <v>16.73</v>
      </c>
      <c r="I285" s="57">
        <f>(Data[[#This Row],[Units]]*Data[[#This Row],[Cost Per Unit]])</f>
        <v>1053.99</v>
      </c>
    </row>
    <row r="286" spans="3:9" x14ac:dyDescent="0.3">
      <c r="C286" s="2" t="s">
        <v>5</v>
      </c>
      <c r="D286" s="2" t="s">
        <v>35</v>
      </c>
      <c r="E286" s="2" t="s">
        <v>31</v>
      </c>
      <c r="F286" s="4">
        <v>4753</v>
      </c>
      <c r="G286" s="5">
        <v>246</v>
      </c>
      <c r="H286" s="57">
        <f>_xll.XLOOKUP(Data[[#This Row],[Product]],products[Product],products[Cost per unit])</f>
        <v>5.79</v>
      </c>
      <c r="I286" s="57">
        <f>(Data[[#This Row],[Units]]*Data[[#This Row],[Cost Per Unit]])</f>
        <v>1424.34</v>
      </c>
    </row>
    <row r="287" spans="3:9" x14ac:dyDescent="0.3">
      <c r="C287" s="2" t="s">
        <v>2</v>
      </c>
      <c r="D287" s="2" t="s">
        <v>34</v>
      </c>
      <c r="E287" s="2" t="s">
        <v>19</v>
      </c>
      <c r="F287" s="4">
        <v>7511</v>
      </c>
      <c r="G287" s="5">
        <v>120</v>
      </c>
      <c r="H287" s="57">
        <f>_xll.XLOOKUP(Data[[#This Row],[Product]],products[Product],products[Cost per unit])</f>
        <v>7.64</v>
      </c>
      <c r="I287" s="57">
        <f>(Data[[#This Row],[Units]]*Data[[#This Row],[Cost Per Unit]])</f>
        <v>916.8</v>
      </c>
    </row>
    <row r="288" spans="3:9" x14ac:dyDescent="0.3">
      <c r="C288" s="2" t="s">
        <v>2</v>
      </c>
      <c r="D288" s="2" t="s">
        <v>38</v>
      </c>
      <c r="E288" s="2" t="s">
        <v>31</v>
      </c>
      <c r="F288" s="4">
        <v>4326</v>
      </c>
      <c r="G288" s="5">
        <v>348</v>
      </c>
      <c r="H288" s="57">
        <f>_xll.XLOOKUP(Data[[#This Row],[Product]],products[Product],products[Cost per unit])</f>
        <v>5.79</v>
      </c>
      <c r="I288" s="57">
        <f>(Data[[#This Row],[Units]]*Data[[#This Row],[Cost Per Unit]])</f>
        <v>2014.92</v>
      </c>
    </row>
    <row r="289" spans="3:9" x14ac:dyDescent="0.3">
      <c r="C289" s="2" t="s">
        <v>41</v>
      </c>
      <c r="D289" s="2" t="s">
        <v>34</v>
      </c>
      <c r="E289" s="2" t="s">
        <v>23</v>
      </c>
      <c r="F289" s="4">
        <v>4935</v>
      </c>
      <c r="G289" s="5">
        <v>126</v>
      </c>
      <c r="H289" s="57">
        <f>_xll.XLOOKUP(Data[[#This Row],[Product]],products[Product],products[Cost per unit])</f>
        <v>6.49</v>
      </c>
      <c r="I289" s="57">
        <f>(Data[[#This Row],[Units]]*Data[[#This Row],[Cost Per Unit]])</f>
        <v>817.74</v>
      </c>
    </row>
    <row r="290" spans="3:9" x14ac:dyDescent="0.3">
      <c r="C290" s="2" t="s">
        <v>6</v>
      </c>
      <c r="D290" s="2" t="s">
        <v>35</v>
      </c>
      <c r="E290" s="2" t="s">
        <v>30</v>
      </c>
      <c r="F290" s="4">
        <v>4781</v>
      </c>
      <c r="G290" s="5">
        <v>123</v>
      </c>
      <c r="H290" s="57">
        <f>_xll.XLOOKUP(Data[[#This Row],[Product]],products[Product],products[Cost per unit])</f>
        <v>14.49</v>
      </c>
      <c r="I290" s="57">
        <f>(Data[[#This Row],[Units]]*Data[[#This Row],[Cost Per Unit]])</f>
        <v>1782.27</v>
      </c>
    </row>
    <row r="291" spans="3:9" x14ac:dyDescent="0.3">
      <c r="C291" s="2" t="s">
        <v>5</v>
      </c>
      <c r="D291" s="2" t="s">
        <v>38</v>
      </c>
      <c r="E291" s="2" t="s">
        <v>25</v>
      </c>
      <c r="F291" s="4">
        <v>7483</v>
      </c>
      <c r="G291" s="5">
        <v>45</v>
      </c>
      <c r="H291" s="57">
        <f>_xll.XLOOKUP(Data[[#This Row],[Product]],products[Product],products[Cost per unit])</f>
        <v>13.15</v>
      </c>
      <c r="I291" s="57">
        <f>(Data[[#This Row],[Units]]*Data[[#This Row],[Cost Per Unit]])</f>
        <v>591.75</v>
      </c>
    </row>
    <row r="292" spans="3:9" x14ac:dyDescent="0.3">
      <c r="C292" s="2" t="s">
        <v>10</v>
      </c>
      <c r="D292" s="2" t="s">
        <v>38</v>
      </c>
      <c r="E292" s="2" t="s">
        <v>4</v>
      </c>
      <c r="F292" s="4">
        <v>6860</v>
      </c>
      <c r="G292" s="5">
        <v>126</v>
      </c>
      <c r="H292" s="57">
        <f>_xll.XLOOKUP(Data[[#This Row],[Product]],products[Product],products[Cost per unit])</f>
        <v>11.88</v>
      </c>
      <c r="I292" s="57">
        <f>(Data[[#This Row],[Units]]*Data[[#This Row],[Cost Per Unit]])</f>
        <v>1496.88</v>
      </c>
    </row>
    <row r="293" spans="3:9" x14ac:dyDescent="0.3">
      <c r="C293" s="2" t="s">
        <v>40</v>
      </c>
      <c r="D293" s="2" t="s">
        <v>37</v>
      </c>
      <c r="E293" s="2" t="s">
        <v>29</v>
      </c>
      <c r="F293" s="4">
        <v>9002</v>
      </c>
      <c r="G293" s="5">
        <v>72</v>
      </c>
      <c r="H293" s="57">
        <f>_xll.XLOOKUP(Data[[#This Row],[Product]],products[Product],products[Cost per unit])</f>
        <v>7.16</v>
      </c>
      <c r="I293" s="57">
        <f>(Data[[#This Row],[Units]]*Data[[#This Row],[Cost Per Unit]])</f>
        <v>515.52</v>
      </c>
    </row>
    <row r="294" spans="3:9" x14ac:dyDescent="0.3">
      <c r="C294" s="2" t="s">
        <v>6</v>
      </c>
      <c r="D294" s="2" t="s">
        <v>36</v>
      </c>
      <c r="E294" s="2" t="s">
        <v>29</v>
      </c>
      <c r="F294" s="4">
        <v>1400</v>
      </c>
      <c r="G294" s="5">
        <v>135</v>
      </c>
      <c r="H294" s="57">
        <f>_xll.XLOOKUP(Data[[#This Row],[Product]],products[Product],products[Cost per unit])</f>
        <v>7.16</v>
      </c>
      <c r="I294" s="57">
        <f>(Data[[#This Row],[Units]]*Data[[#This Row],[Cost Per Unit]])</f>
        <v>966.6</v>
      </c>
    </row>
    <row r="295" spans="3:9" x14ac:dyDescent="0.3">
      <c r="C295" s="2" t="s">
        <v>10</v>
      </c>
      <c r="D295" s="2" t="s">
        <v>34</v>
      </c>
      <c r="E295" s="2" t="s">
        <v>22</v>
      </c>
      <c r="F295" s="4">
        <v>4053</v>
      </c>
      <c r="G295" s="5">
        <v>24</v>
      </c>
      <c r="H295" s="57">
        <f>_xll.XLOOKUP(Data[[#This Row],[Product]],products[Product],products[Cost per unit])</f>
        <v>9.77</v>
      </c>
      <c r="I295" s="57">
        <f>(Data[[#This Row],[Units]]*Data[[#This Row],[Cost Per Unit]])</f>
        <v>234.48</v>
      </c>
    </row>
    <row r="296" spans="3:9" x14ac:dyDescent="0.3">
      <c r="C296" s="2" t="s">
        <v>7</v>
      </c>
      <c r="D296" s="2" t="s">
        <v>36</v>
      </c>
      <c r="E296" s="2" t="s">
        <v>31</v>
      </c>
      <c r="F296" s="4">
        <v>2149</v>
      </c>
      <c r="G296" s="5">
        <v>117</v>
      </c>
      <c r="H296" s="57">
        <f>_xll.XLOOKUP(Data[[#This Row],[Product]],products[Product],products[Cost per unit])</f>
        <v>5.79</v>
      </c>
      <c r="I296" s="57">
        <f>(Data[[#This Row],[Units]]*Data[[#This Row],[Cost Per Unit]])</f>
        <v>677.43</v>
      </c>
    </row>
    <row r="297" spans="3:9" x14ac:dyDescent="0.3">
      <c r="C297" s="2" t="s">
        <v>3</v>
      </c>
      <c r="D297" s="2" t="s">
        <v>39</v>
      </c>
      <c r="E297" s="2" t="s">
        <v>29</v>
      </c>
      <c r="F297" s="4">
        <v>3640</v>
      </c>
      <c r="G297" s="5">
        <v>51</v>
      </c>
      <c r="H297" s="57">
        <f>_xll.XLOOKUP(Data[[#This Row],[Product]],products[Product],products[Cost per unit])</f>
        <v>7.16</v>
      </c>
      <c r="I297" s="57">
        <f>(Data[[#This Row],[Units]]*Data[[#This Row],[Cost Per Unit]])</f>
        <v>365.16</v>
      </c>
    </row>
    <row r="298" spans="3:9" x14ac:dyDescent="0.3">
      <c r="C298" s="2" t="s">
        <v>2</v>
      </c>
      <c r="D298" s="2" t="s">
        <v>39</v>
      </c>
      <c r="E298" s="2" t="s">
        <v>23</v>
      </c>
      <c r="F298" s="4">
        <v>630</v>
      </c>
      <c r="G298" s="5">
        <v>36</v>
      </c>
      <c r="H298" s="57">
        <f>_xll.XLOOKUP(Data[[#This Row],[Product]],products[Product],products[Cost per unit])</f>
        <v>6.49</v>
      </c>
      <c r="I298" s="57">
        <f>(Data[[#This Row],[Units]]*Data[[#This Row],[Cost Per Unit]])</f>
        <v>233.64000000000001</v>
      </c>
    </row>
    <row r="299" spans="3:9" x14ac:dyDescent="0.3">
      <c r="C299" s="2" t="s">
        <v>9</v>
      </c>
      <c r="D299" s="2" t="s">
        <v>35</v>
      </c>
      <c r="E299" s="2" t="s">
        <v>27</v>
      </c>
      <c r="F299" s="4">
        <v>2429</v>
      </c>
      <c r="G299" s="5">
        <v>144</v>
      </c>
      <c r="H299" s="57">
        <f>_xll.XLOOKUP(Data[[#This Row],[Product]],products[Product],products[Cost per unit])</f>
        <v>16.73</v>
      </c>
      <c r="I299" s="57">
        <f>(Data[[#This Row],[Units]]*Data[[#This Row],[Cost Per Unit]])</f>
        <v>2409.12</v>
      </c>
    </row>
    <row r="300" spans="3:9" x14ac:dyDescent="0.3">
      <c r="C300" s="2" t="s">
        <v>9</v>
      </c>
      <c r="D300" s="2" t="s">
        <v>36</v>
      </c>
      <c r="E300" s="2" t="s">
        <v>25</v>
      </c>
      <c r="F300" s="4">
        <v>2142</v>
      </c>
      <c r="G300" s="5">
        <v>114</v>
      </c>
      <c r="H300" s="57">
        <f>_xll.XLOOKUP(Data[[#This Row],[Product]],products[Product],products[Cost per unit])</f>
        <v>13.15</v>
      </c>
      <c r="I300" s="57">
        <f>(Data[[#This Row],[Units]]*Data[[#This Row],[Cost Per Unit]])</f>
        <v>1499.1000000000001</v>
      </c>
    </row>
    <row r="301" spans="3:9" x14ac:dyDescent="0.3">
      <c r="C301" s="2" t="s">
        <v>7</v>
      </c>
      <c r="D301" s="2" t="s">
        <v>37</v>
      </c>
      <c r="E301" s="2" t="s">
        <v>30</v>
      </c>
      <c r="F301" s="4">
        <v>6454</v>
      </c>
      <c r="G301" s="5">
        <v>54</v>
      </c>
      <c r="H301" s="57">
        <f>_xll.XLOOKUP(Data[[#This Row],[Product]],products[Product],products[Cost per unit])</f>
        <v>14.49</v>
      </c>
      <c r="I301" s="57">
        <f>(Data[[#This Row],[Units]]*Data[[#This Row],[Cost Per Unit]])</f>
        <v>782.46</v>
      </c>
    </row>
    <row r="302" spans="3:9" x14ac:dyDescent="0.3">
      <c r="C302" s="2" t="s">
        <v>7</v>
      </c>
      <c r="D302" s="2" t="s">
        <v>37</v>
      </c>
      <c r="E302" s="2" t="s">
        <v>16</v>
      </c>
      <c r="F302" s="4">
        <v>4487</v>
      </c>
      <c r="G302" s="5">
        <v>333</v>
      </c>
      <c r="H302" s="57">
        <f>_xll.XLOOKUP(Data[[#This Row],[Product]],products[Product],products[Cost per unit])</f>
        <v>8.7899999999999991</v>
      </c>
      <c r="I302" s="57">
        <f>(Data[[#This Row],[Units]]*Data[[#This Row],[Cost Per Unit]])</f>
        <v>2927.0699999999997</v>
      </c>
    </row>
    <row r="303" spans="3:9" x14ac:dyDescent="0.3">
      <c r="C303" s="2" t="s">
        <v>3</v>
      </c>
      <c r="D303" s="2" t="s">
        <v>37</v>
      </c>
      <c r="E303" s="2" t="s">
        <v>4</v>
      </c>
      <c r="F303" s="4">
        <v>938</v>
      </c>
      <c r="G303" s="5">
        <v>366</v>
      </c>
      <c r="H303" s="57">
        <f>_xll.XLOOKUP(Data[[#This Row],[Product]],products[Product],products[Cost per unit])</f>
        <v>11.88</v>
      </c>
      <c r="I303" s="57">
        <f>(Data[[#This Row],[Units]]*Data[[#This Row],[Cost Per Unit]])</f>
        <v>4348.08</v>
      </c>
    </row>
    <row r="304" spans="3:9" x14ac:dyDescent="0.3">
      <c r="C304" s="2" t="s">
        <v>3</v>
      </c>
      <c r="D304" s="2" t="s">
        <v>38</v>
      </c>
      <c r="E304" s="2" t="s">
        <v>26</v>
      </c>
      <c r="F304" s="4">
        <v>8841</v>
      </c>
      <c r="G304" s="5">
        <v>303</v>
      </c>
      <c r="H304" s="57">
        <f>_xll.XLOOKUP(Data[[#This Row],[Product]],products[Product],products[Cost per unit])</f>
        <v>5.6</v>
      </c>
      <c r="I304" s="57">
        <f>(Data[[#This Row],[Units]]*Data[[#This Row],[Cost Per Unit]])</f>
        <v>1696.8</v>
      </c>
    </row>
    <row r="305" spans="3:9" x14ac:dyDescent="0.3">
      <c r="C305" s="2" t="s">
        <v>2</v>
      </c>
      <c r="D305" s="2" t="s">
        <v>39</v>
      </c>
      <c r="E305" s="2" t="s">
        <v>33</v>
      </c>
      <c r="F305" s="4">
        <v>4018</v>
      </c>
      <c r="G305" s="5">
        <v>126</v>
      </c>
      <c r="H305" s="57">
        <f>_xll.XLOOKUP(Data[[#This Row],[Product]],products[Product],products[Cost per unit])</f>
        <v>12.37</v>
      </c>
      <c r="I305" s="57">
        <f>(Data[[#This Row],[Units]]*Data[[#This Row],[Cost Per Unit]])</f>
        <v>1558.62</v>
      </c>
    </row>
    <row r="306" spans="3:9" x14ac:dyDescent="0.3">
      <c r="C306" s="2" t="s">
        <v>41</v>
      </c>
      <c r="D306" s="2" t="s">
        <v>37</v>
      </c>
      <c r="E306" s="2" t="s">
        <v>15</v>
      </c>
      <c r="F306" s="4">
        <v>714</v>
      </c>
      <c r="G306" s="5">
        <v>231</v>
      </c>
      <c r="H306" s="57">
        <f>_xll.XLOOKUP(Data[[#This Row],[Product]],products[Product],products[Cost per unit])</f>
        <v>11.73</v>
      </c>
      <c r="I306" s="57">
        <f>(Data[[#This Row],[Units]]*Data[[#This Row],[Cost Per Unit]])</f>
        <v>2709.63</v>
      </c>
    </row>
    <row r="307" spans="3:9" x14ac:dyDescent="0.3">
      <c r="C307" s="2" t="s">
        <v>9</v>
      </c>
      <c r="D307" s="2" t="s">
        <v>38</v>
      </c>
      <c r="E307" s="2" t="s">
        <v>25</v>
      </c>
      <c r="F307" s="4">
        <v>3850</v>
      </c>
      <c r="G307" s="5">
        <v>102</v>
      </c>
      <c r="H307" s="57">
        <f>_xll.XLOOKUP(Data[[#This Row],[Product]],products[Product],products[Cost per unit])</f>
        <v>13.15</v>
      </c>
      <c r="I307" s="57">
        <f>(Data[[#This Row],[Units]]*Data[[#This Row],[Cost Per Unit]])</f>
        <v>1341.3</v>
      </c>
    </row>
    <row r="308" spans="3:9" x14ac:dyDescent="0.3">
      <c r="F308" s="4"/>
      <c r="G308" s="5"/>
    </row>
    <row r="309" spans="3:9" x14ac:dyDescent="0.3">
      <c r="F309" s="4"/>
      <c r="G309" s="5"/>
    </row>
    <row r="310" spans="3:9" x14ac:dyDescent="0.3">
      <c r="F310" s="4"/>
      <c r="G310" s="5"/>
    </row>
    <row r="311" spans="3:9" x14ac:dyDescent="0.3">
      <c r="F311" s="4"/>
      <c r="G311" s="5"/>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sheetData>
  <mergeCells count="1">
    <mergeCell ref="D1:L4"/>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3670-AF34-4CD1-BFB1-00688DE09197}">
  <dimension ref="A1:R308"/>
  <sheetViews>
    <sheetView showGridLines="0" zoomScale="90" zoomScaleNormal="90" workbookViewId="0">
      <selection activeCell="E3" sqref="E3"/>
    </sheetView>
  </sheetViews>
  <sheetFormatPr defaultRowHeight="16.5" x14ac:dyDescent="0.25"/>
  <cols>
    <col min="1" max="1" width="2" style="10" customWidth="1"/>
    <col min="2" max="2" width="9.7109375" style="10" customWidth="1"/>
    <col min="3" max="3" width="4.28515625" style="10" customWidth="1"/>
    <col min="4" max="4" width="24.140625" style="10" customWidth="1"/>
    <col min="5" max="5" width="14.7109375" style="10" customWidth="1"/>
    <col min="6" max="6" width="12.5703125" style="10" customWidth="1"/>
    <col min="7" max="7" width="10" style="10" customWidth="1"/>
    <col min="8" max="8" width="4.5703125" style="10" customWidth="1"/>
    <col min="9" max="9" width="16.5703125" style="10" customWidth="1"/>
    <col min="10" max="10" width="12.85546875" style="10" customWidth="1"/>
    <col min="11" max="11" width="10.42578125" style="10" customWidth="1"/>
    <col min="12" max="12" width="11.28515625" style="10" customWidth="1"/>
    <col min="13" max="13" width="10" style="10" customWidth="1"/>
    <col min="14" max="14" width="4.5703125" style="10" customWidth="1"/>
    <col min="15" max="15" width="24.85546875" style="10" customWidth="1"/>
    <col min="16" max="16" width="11.5703125" style="10" customWidth="1"/>
    <col min="17" max="16384" width="9.140625" style="10"/>
  </cols>
  <sheetData>
    <row r="1" spans="1:18" s="46" customFormat="1" ht="61.5" customHeight="1" x14ac:dyDescent="0.25">
      <c r="A1" s="59"/>
      <c r="B1" s="14">
        <v>9</v>
      </c>
      <c r="C1" s="88" t="s">
        <v>89</v>
      </c>
      <c r="D1" s="88"/>
      <c r="E1" s="88"/>
      <c r="F1" s="88"/>
      <c r="G1" s="88"/>
      <c r="H1" s="88"/>
      <c r="I1" s="88"/>
      <c r="J1" s="88"/>
      <c r="K1" s="88"/>
      <c r="L1" s="88"/>
      <c r="M1" s="88"/>
      <c r="N1" s="88"/>
      <c r="O1" s="88"/>
      <c r="P1" s="88"/>
      <c r="Q1" s="88"/>
      <c r="R1" s="88"/>
    </row>
    <row r="3" spans="1:18" ht="18" x14ac:dyDescent="0.25">
      <c r="D3" s="77" t="s">
        <v>98</v>
      </c>
      <c r="E3" s="64" t="s">
        <v>38</v>
      </c>
    </row>
    <row r="4" spans="1:18" ht="18" x14ac:dyDescent="0.25">
      <c r="D4" s="77"/>
      <c r="E4" s="78"/>
    </row>
    <row r="6" spans="1:18" ht="17.25" thickBot="1" x14ac:dyDescent="0.3">
      <c r="C6" s="65" t="s">
        <v>90</v>
      </c>
      <c r="D6" s="65"/>
      <c r="E6" s="65"/>
      <c r="F6" s="65"/>
      <c r="H6" s="65" t="s">
        <v>97</v>
      </c>
      <c r="I6" s="66"/>
      <c r="J6" s="65"/>
      <c r="K6" s="65"/>
      <c r="L6" s="65"/>
      <c r="N6" s="67" t="s">
        <v>100</v>
      </c>
      <c r="O6" s="66"/>
      <c r="P6" s="66"/>
    </row>
    <row r="8" spans="1:18" x14ac:dyDescent="0.25">
      <c r="D8" s="76" t="s">
        <v>91</v>
      </c>
      <c r="E8" s="60"/>
      <c r="F8" s="61">
        <f>COUNTIFS(Data[Geography], $E$3)</f>
        <v>46</v>
      </c>
      <c r="I8" s="70"/>
      <c r="J8" s="71" t="s">
        <v>1</v>
      </c>
      <c r="K8" s="71" t="s">
        <v>49</v>
      </c>
      <c r="L8" s="72" t="s">
        <v>99</v>
      </c>
      <c r="O8" s="70" t="s">
        <v>65</v>
      </c>
      <c r="P8" s="71" t="s">
        <v>1</v>
      </c>
    </row>
    <row r="9" spans="1:18" x14ac:dyDescent="0.3">
      <c r="I9" s="73" t="s">
        <v>2</v>
      </c>
      <c r="J9" s="62">
        <f>SUMIFS(Data[Amount], Data[Sales Person], I9, Data[Geography], $E$3)</f>
        <v>18928</v>
      </c>
      <c r="K9" s="74">
        <f>SUMIFS(Data[Units], Data[Sales Person], I9, Data[Geography], $E$3)</f>
        <v>738</v>
      </c>
      <c r="L9" s="75">
        <f>IF(J9 &gt; 12000, 1, -1)</f>
        <v>1</v>
      </c>
      <c r="O9" s="60" t="s">
        <v>14</v>
      </c>
      <c r="P9" s="62">
        <f>SUMIFS(Data[Amount], Data[Product], O9, Data[Geography], $E$3)</f>
        <v>6867</v>
      </c>
    </row>
    <row r="10" spans="1:18" x14ac:dyDescent="0.3">
      <c r="D10" s="68"/>
      <c r="E10" s="69" t="s">
        <v>92</v>
      </c>
      <c r="F10" s="69" t="s">
        <v>57</v>
      </c>
      <c r="I10" s="73" t="s">
        <v>8</v>
      </c>
      <c r="J10" s="62">
        <f>SUMIFS(Data[Amount], Data[Sales Person], I10, Data[Geography], $E$3)</f>
        <v>15141</v>
      </c>
      <c r="K10" s="74">
        <f>SUMIFS(Data[Units], Data[Sales Person], I10, Data[Geography], $E$3)</f>
        <v>1182</v>
      </c>
      <c r="L10" s="75">
        <f t="shared" ref="L10:L18" si="0">IF(J10 &gt; 12000, 1, -1)</f>
        <v>1</v>
      </c>
      <c r="O10" s="60" t="s">
        <v>30</v>
      </c>
      <c r="P10" s="62">
        <f>SUMIFS(Data[Amount], Data[Product], O10, Data[Geography], $E$3)</f>
        <v>10129</v>
      </c>
    </row>
    <row r="11" spans="1:18" x14ac:dyDescent="0.3">
      <c r="D11" s="60" t="s">
        <v>93</v>
      </c>
      <c r="E11" s="62">
        <f>SUMIFS(Data[Amount], Data[Geography], $E$3)</f>
        <v>168679</v>
      </c>
      <c r="F11" s="62">
        <f>AVERAGEIFS(Data[Amount], Data[Geography], $E$3)</f>
        <v>3666.9347826086955</v>
      </c>
      <c r="I11" s="73" t="s">
        <v>41</v>
      </c>
      <c r="J11" s="62">
        <f>SUMIFS(Data[Amount], Data[Sales Person], I11, Data[Geography], $E$3)</f>
        <v>6069</v>
      </c>
      <c r="K11" s="74">
        <f>SUMIFS(Data[Units], Data[Sales Person], I11, Data[Geography], $E$3)</f>
        <v>24</v>
      </c>
      <c r="L11" s="75">
        <f t="shared" si="0"/>
        <v>-1</v>
      </c>
      <c r="O11" s="60" t="s">
        <v>24</v>
      </c>
      <c r="P11" s="62">
        <f>SUMIFS(Data[Amount], Data[Product], O11, Data[Geography], $E$3)</f>
        <v>4760</v>
      </c>
    </row>
    <row r="12" spans="1:18" x14ac:dyDescent="0.3">
      <c r="D12" s="60" t="s">
        <v>87</v>
      </c>
      <c r="E12" s="62">
        <f>SUMIFS(Data[Cost], Data[Geography], $E$3)</f>
        <v>60684.719999999987</v>
      </c>
      <c r="F12" s="62">
        <f>AVERAGEIFS(Data[Cost], Data[Geography], $E$3)</f>
        <v>1319.2330434782605</v>
      </c>
      <c r="I12" s="73" t="s">
        <v>7</v>
      </c>
      <c r="J12" s="62">
        <f>SUMIFS(Data[Amount], Data[Sales Person], I12, Data[Geography], $E$3)</f>
        <v>18865</v>
      </c>
      <c r="K12" s="74">
        <f>SUMIFS(Data[Units], Data[Sales Person], I12, Data[Geography], $E$3)</f>
        <v>915</v>
      </c>
      <c r="L12" s="75">
        <f t="shared" si="0"/>
        <v>1</v>
      </c>
      <c r="O12" s="60" t="s">
        <v>19</v>
      </c>
      <c r="P12" s="62">
        <f>SUMIFS(Data[Amount], Data[Product], O12, Data[Geography], $E$3)</f>
        <v>5474</v>
      </c>
    </row>
    <row r="13" spans="1:18" x14ac:dyDescent="0.3">
      <c r="D13" s="60" t="s">
        <v>94</v>
      </c>
      <c r="E13" s="62">
        <f>(E11-E12)</f>
        <v>107994.28000000001</v>
      </c>
      <c r="F13" s="62">
        <f>(F11-F12)</f>
        <v>2347.7017391304353</v>
      </c>
      <c r="I13" s="73" t="s">
        <v>6</v>
      </c>
      <c r="J13" s="62">
        <f>SUMIFS(Data[Amount], Data[Sales Person], I13, Data[Geography], $E$3)</f>
        <v>15820</v>
      </c>
      <c r="K13" s="74">
        <f>SUMIFS(Data[Units], Data[Sales Person], I13, Data[Geography], $E$3)</f>
        <v>711</v>
      </c>
      <c r="L13" s="75">
        <f t="shared" si="0"/>
        <v>1</v>
      </c>
      <c r="O13" s="60" t="s">
        <v>22</v>
      </c>
      <c r="P13" s="62">
        <f>SUMIFS(Data[Amount], Data[Product], O13, Data[Geography], $E$3)</f>
        <v>8288</v>
      </c>
    </row>
    <row r="14" spans="1:18" x14ac:dyDescent="0.3">
      <c r="D14" s="60" t="s">
        <v>95</v>
      </c>
      <c r="E14" s="63">
        <f>SUMIFS(Data[Units], Data[Geography], $E$3)</f>
        <v>6264</v>
      </c>
      <c r="F14" s="63">
        <f>AVERAGEIFS(Data[Units], Data[Geography], $E$3)</f>
        <v>136.17391304347825</v>
      </c>
      <c r="I14" s="73" t="s">
        <v>5</v>
      </c>
      <c r="J14" s="62">
        <f>SUMIFS(Data[Amount], Data[Sales Person], I14, Data[Geography], $E$3)</f>
        <v>25221</v>
      </c>
      <c r="K14" s="74">
        <f>SUMIFS(Data[Units], Data[Sales Person], I14, Data[Geography], $E$3)</f>
        <v>288</v>
      </c>
      <c r="L14" s="75">
        <f t="shared" si="0"/>
        <v>1</v>
      </c>
      <c r="O14" s="60" t="s">
        <v>4</v>
      </c>
      <c r="P14" s="62">
        <f>SUMIFS(Data[Amount], Data[Product], O14, Data[Geography], $E$3)</f>
        <v>16534</v>
      </c>
    </row>
    <row r="15" spans="1:18" x14ac:dyDescent="0.3">
      <c r="I15" s="73" t="s">
        <v>3</v>
      </c>
      <c r="J15" s="62">
        <f>SUMIFS(Data[Amount], Data[Sales Person], I15, Data[Geography], $E$3)</f>
        <v>8841</v>
      </c>
      <c r="K15" s="74">
        <f>SUMIFS(Data[Units], Data[Sales Person], I15, Data[Geography], $E$3)</f>
        <v>303</v>
      </c>
      <c r="L15" s="75">
        <f t="shared" si="0"/>
        <v>-1</v>
      </c>
      <c r="O15" s="60" t="s">
        <v>26</v>
      </c>
      <c r="P15" s="62">
        <f>SUMIFS(Data[Amount], Data[Product], O15, Data[Geography], $E$3)</f>
        <v>11886</v>
      </c>
    </row>
    <row r="16" spans="1:18" x14ac:dyDescent="0.3">
      <c r="I16" s="73" t="s">
        <v>9</v>
      </c>
      <c r="J16" s="62">
        <f>SUMIFS(Data[Amount], Data[Sales Person], I16, Data[Geography], $E$3)</f>
        <v>24983</v>
      </c>
      <c r="K16" s="74">
        <f>SUMIFS(Data[Units], Data[Sales Person], I16, Data[Geography], $E$3)</f>
        <v>477</v>
      </c>
      <c r="L16" s="75">
        <f t="shared" si="0"/>
        <v>1</v>
      </c>
      <c r="O16" s="60" t="s">
        <v>28</v>
      </c>
      <c r="P16" s="62">
        <f>SUMIFS(Data[Amount], Data[Product], O16, Data[Geography], $E$3)</f>
        <v>12257</v>
      </c>
    </row>
    <row r="17" spans="9:16" x14ac:dyDescent="0.3">
      <c r="I17" s="73" t="s">
        <v>10</v>
      </c>
      <c r="J17" s="62">
        <f>SUMIFS(Data[Amount], Data[Sales Person], I17, Data[Geography], $E$3)</f>
        <v>14714</v>
      </c>
      <c r="K17" s="74">
        <f>SUMIFS(Data[Units], Data[Sales Person], I17, Data[Geography], $E$3)</f>
        <v>915</v>
      </c>
      <c r="L17" s="75">
        <f t="shared" si="0"/>
        <v>1</v>
      </c>
      <c r="O17" s="60" t="s">
        <v>32</v>
      </c>
      <c r="P17" s="62">
        <f>SUMIFS(Data[Amount], Data[Product], O17, Data[Geography], $E$3)</f>
        <v>8827</v>
      </c>
    </row>
    <row r="18" spans="9:16" x14ac:dyDescent="0.3">
      <c r="I18" s="73" t="s">
        <v>40</v>
      </c>
      <c r="J18" s="62">
        <f>SUMIFS(Data[Amount], Data[Sales Person], I18, Data[Geography], $E$3)</f>
        <v>20097</v>
      </c>
      <c r="K18" s="74">
        <f>SUMIFS(Data[Units], Data[Sales Person], I18, Data[Geography], $E$3)</f>
        <v>711</v>
      </c>
      <c r="L18" s="75">
        <f t="shared" si="0"/>
        <v>1</v>
      </c>
      <c r="O18" s="60" t="s">
        <v>18</v>
      </c>
      <c r="P18" s="62">
        <f>SUMIFS(Data[Amount], Data[Product], O18, Data[Geography], $E$3)</f>
        <v>1778</v>
      </c>
    </row>
    <row r="19" spans="9:16" x14ac:dyDescent="0.25">
      <c r="O19" s="60" t="s">
        <v>17</v>
      </c>
      <c r="P19" s="62">
        <f>SUMIFS(Data[Amount], Data[Product], O19, Data[Geography], $E$3)</f>
        <v>2408</v>
      </c>
    </row>
    <row r="20" spans="9:16" x14ac:dyDescent="0.25">
      <c r="O20" s="60" t="s">
        <v>23</v>
      </c>
      <c r="P20" s="62">
        <f>SUMIFS(Data[Amount], Data[Product], O20, Data[Geography], $E$3)</f>
        <v>6118</v>
      </c>
    </row>
    <row r="21" spans="9:16" x14ac:dyDescent="0.25">
      <c r="O21" s="60" t="s">
        <v>29</v>
      </c>
      <c r="P21" s="62">
        <f>SUMIFS(Data[Amount], Data[Product], O21, Data[Geography], $E$3)</f>
        <v>2541</v>
      </c>
    </row>
    <row r="22" spans="9:16" x14ac:dyDescent="0.25">
      <c r="O22" s="60" t="s">
        <v>13</v>
      </c>
      <c r="P22" s="62">
        <f>SUMIFS(Data[Amount], Data[Product], O22, Data[Geography], $E$3)</f>
        <v>16114</v>
      </c>
    </row>
    <row r="23" spans="9:16" x14ac:dyDescent="0.25">
      <c r="O23" s="60" t="s">
        <v>16</v>
      </c>
      <c r="P23" s="62">
        <f>SUMIFS(Data[Amount], Data[Product], O23, Data[Geography], $E$3)</f>
        <v>3584</v>
      </c>
    </row>
    <row r="24" spans="9:16" x14ac:dyDescent="0.25">
      <c r="O24" s="60" t="s">
        <v>20</v>
      </c>
      <c r="P24" s="62">
        <f>SUMIFS(Data[Amount], Data[Product], O24, Data[Geography], $E$3)</f>
        <v>0</v>
      </c>
    </row>
    <row r="25" spans="9:16" x14ac:dyDescent="0.25">
      <c r="O25" s="60" t="s">
        <v>27</v>
      </c>
      <c r="P25" s="62">
        <f>SUMIFS(Data[Amount], Data[Product], O25, Data[Geography], $E$3)</f>
        <v>3402</v>
      </c>
    </row>
    <row r="26" spans="9:16" x14ac:dyDescent="0.25">
      <c r="O26" s="60" t="s">
        <v>33</v>
      </c>
      <c r="P26" s="62">
        <f>SUMIFS(Data[Amount], Data[Product], O26, Data[Geography], $E$3)</f>
        <v>10465</v>
      </c>
    </row>
    <row r="27" spans="9:16" x14ac:dyDescent="0.25">
      <c r="O27" s="60" t="s">
        <v>15</v>
      </c>
      <c r="P27" s="62">
        <f>SUMIFS(Data[Amount], Data[Product], O27, Data[Geography], $E$3)</f>
        <v>0</v>
      </c>
    </row>
    <row r="28" spans="9:16" x14ac:dyDescent="0.25">
      <c r="O28" s="60" t="s">
        <v>31</v>
      </c>
      <c r="P28" s="62">
        <f>SUMIFS(Data[Amount], Data[Product], O28, Data[Geography], $E$3)</f>
        <v>8995</v>
      </c>
    </row>
    <row r="29" spans="9:16" x14ac:dyDescent="0.25">
      <c r="O29" s="60" t="s">
        <v>21</v>
      </c>
      <c r="P29" s="62">
        <f>SUMIFS(Data[Amount], Data[Product], O29, Data[Geography], $E$3)</f>
        <v>13755</v>
      </c>
    </row>
    <row r="30" spans="9:16" x14ac:dyDescent="0.25">
      <c r="O30" s="60" t="s">
        <v>25</v>
      </c>
      <c r="P30" s="62">
        <f>SUMIFS(Data[Amount], Data[Product], O30, Data[Geography], $E$3)</f>
        <v>14497</v>
      </c>
    </row>
    <row r="31" spans="9:16" x14ac:dyDescent="0.25">
      <c r="O31"/>
    </row>
    <row r="32" spans="9:16" x14ac:dyDescent="0.25">
      <c r="O32"/>
    </row>
    <row r="33" spans="15:15" x14ac:dyDescent="0.25">
      <c r="O33"/>
    </row>
    <row r="34" spans="15:15" x14ac:dyDescent="0.25">
      <c r="O34"/>
    </row>
    <row r="35" spans="15:15" x14ac:dyDescent="0.25">
      <c r="O35"/>
    </row>
    <row r="36" spans="15:15" x14ac:dyDescent="0.25">
      <c r="O36"/>
    </row>
    <row r="37" spans="15:15" x14ac:dyDescent="0.25">
      <c r="O37"/>
    </row>
    <row r="38" spans="15:15" x14ac:dyDescent="0.25">
      <c r="O38"/>
    </row>
    <row r="39" spans="15:15" x14ac:dyDescent="0.25">
      <c r="O39"/>
    </row>
    <row r="40" spans="15:15" x14ac:dyDescent="0.25">
      <c r="O40"/>
    </row>
    <row r="41" spans="15:15" x14ac:dyDescent="0.25">
      <c r="O41"/>
    </row>
    <row r="42" spans="15:15" x14ac:dyDescent="0.25">
      <c r="O42"/>
    </row>
    <row r="43" spans="15:15" x14ac:dyDescent="0.25">
      <c r="O43"/>
    </row>
    <row r="44" spans="15:15" x14ac:dyDescent="0.25">
      <c r="O44"/>
    </row>
    <row r="45" spans="15:15" x14ac:dyDescent="0.25">
      <c r="O45"/>
    </row>
    <row r="46" spans="15:15" x14ac:dyDescent="0.25">
      <c r="O46"/>
    </row>
    <row r="47" spans="15:15" x14ac:dyDescent="0.25">
      <c r="O47"/>
    </row>
    <row r="48" spans="15:15" x14ac:dyDescent="0.25">
      <c r="O48"/>
    </row>
    <row r="49" spans="15:15" x14ac:dyDescent="0.25">
      <c r="O49"/>
    </row>
    <row r="50" spans="15:15" x14ac:dyDescent="0.25">
      <c r="O50"/>
    </row>
    <row r="51" spans="15:15" x14ac:dyDescent="0.25">
      <c r="O51"/>
    </row>
    <row r="52" spans="15:15" x14ac:dyDescent="0.25">
      <c r="O52"/>
    </row>
    <row r="53" spans="15:15" x14ac:dyDescent="0.25">
      <c r="O53"/>
    </row>
    <row r="54" spans="15:15" x14ac:dyDescent="0.25">
      <c r="O54"/>
    </row>
    <row r="55" spans="15:15" x14ac:dyDescent="0.25">
      <c r="O55"/>
    </row>
    <row r="56" spans="15:15" x14ac:dyDescent="0.25">
      <c r="O56"/>
    </row>
    <row r="57" spans="15:15" x14ac:dyDescent="0.25">
      <c r="O57"/>
    </row>
    <row r="58" spans="15:15" x14ac:dyDescent="0.25">
      <c r="O58"/>
    </row>
    <row r="59" spans="15:15" x14ac:dyDescent="0.25">
      <c r="O59"/>
    </row>
    <row r="60" spans="15:15" x14ac:dyDescent="0.25">
      <c r="O60"/>
    </row>
    <row r="61" spans="15:15" x14ac:dyDescent="0.25">
      <c r="O61"/>
    </row>
    <row r="62" spans="15:15" x14ac:dyDescent="0.25">
      <c r="O62"/>
    </row>
    <row r="63" spans="15:15" x14ac:dyDescent="0.25">
      <c r="O63"/>
    </row>
    <row r="64" spans="15:15" x14ac:dyDescent="0.25">
      <c r="O64"/>
    </row>
    <row r="65" spans="15:15" x14ac:dyDescent="0.25">
      <c r="O65"/>
    </row>
    <row r="66" spans="15:15" x14ac:dyDescent="0.25">
      <c r="O66"/>
    </row>
    <row r="67" spans="15:15" x14ac:dyDescent="0.25">
      <c r="O67"/>
    </row>
    <row r="68" spans="15:15" x14ac:dyDescent="0.25">
      <c r="O68"/>
    </row>
    <row r="69" spans="15:15" x14ac:dyDescent="0.25">
      <c r="O69"/>
    </row>
    <row r="70" spans="15:15" x14ac:dyDescent="0.25">
      <c r="O70"/>
    </row>
    <row r="71" spans="15:15" x14ac:dyDescent="0.25">
      <c r="O71"/>
    </row>
    <row r="72" spans="15:15" x14ac:dyDescent="0.25">
      <c r="O72"/>
    </row>
    <row r="73" spans="15:15" x14ac:dyDescent="0.25">
      <c r="O73"/>
    </row>
    <row r="74" spans="15:15" x14ac:dyDescent="0.25">
      <c r="O74"/>
    </row>
    <row r="75" spans="15:15" x14ac:dyDescent="0.25">
      <c r="O75"/>
    </row>
    <row r="76" spans="15:15" x14ac:dyDescent="0.25">
      <c r="O76"/>
    </row>
    <row r="77" spans="15:15" x14ac:dyDescent="0.25">
      <c r="O77"/>
    </row>
    <row r="78" spans="15:15" x14ac:dyDescent="0.25">
      <c r="O78"/>
    </row>
    <row r="79" spans="15:15" x14ac:dyDescent="0.25">
      <c r="O79"/>
    </row>
    <row r="80" spans="15:15" x14ac:dyDescent="0.25">
      <c r="O80"/>
    </row>
    <row r="81" spans="15:15" x14ac:dyDescent="0.25">
      <c r="O81"/>
    </row>
    <row r="82" spans="15:15" x14ac:dyDescent="0.25">
      <c r="O82"/>
    </row>
    <row r="83" spans="15:15" x14ac:dyDescent="0.25">
      <c r="O83"/>
    </row>
    <row r="84" spans="15:15" x14ac:dyDescent="0.25">
      <c r="O84"/>
    </row>
    <row r="85" spans="15:15" x14ac:dyDescent="0.25">
      <c r="O85"/>
    </row>
    <row r="86" spans="15:15" x14ac:dyDescent="0.25">
      <c r="O86"/>
    </row>
    <row r="87" spans="15:15" x14ac:dyDescent="0.25">
      <c r="O87"/>
    </row>
    <row r="88" spans="15:15" x14ac:dyDescent="0.25">
      <c r="O88"/>
    </row>
    <row r="89" spans="15:15" x14ac:dyDescent="0.25">
      <c r="O89"/>
    </row>
    <row r="90" spans="15:15" x14ac:dyDescent="0.25">
      <c r="O90"/>
    </row>
    <row r="91" spans="15:15" x14ac:dyDescent="0.25">
      <c r="O91"/>
    </row>
    <row r="92" spans="15:15" x14ac:dyDescent="0.25">
      <c r="O92"/>
    </row>
    <row r="93" spans="15:15" x14ac:dyDescent="0.25">
      <c r="O93"/>
    </row>
    <row r="94" spans="15:15" x14ac:dyDescent="0.25">
      <c r="O94"/>
    </row>
    <row r="95" spans="15:15" x14ac:dyDescent="0.25">
      <c r="O95"/>
    </row>
    <row r="96" spans="15:15" x14ac:dyDescent="0.25">
      <c r="O96"/>
    </row>
    <row r="97" spans="15:15" x14ac:dyDescent="0.25">
      <c r="O97"/>
    </row>
    <row r="98" spans="15:15" x14ac:dyDescent="0.25">
      <c r="O98"/>
    </row>
    <row r="99" spans="15:15" x14ac:dyDescent="0.25">
      <c r="O99"/>
    </row>
    <row r="100" spans="15:15" x14ac:dyDescent="0.25">
      <c r="O100"/>
    </row>
    <row r="101" spans="15:15" x14ac:dyDescent="0.25">
      <c r="O101"/>
    </row>
    <row r="102" spans="15:15" x14ac:dyDescent="0.25">
      <c r="O102"/>
    </row>
    <row r="103" spans="15:15" x14ac:dyDescent="0.25">
      <c r="O103"/>
    </row>
    <row r="104" spans="15:15" x14ac:dyDescent="0.25">
      <c r="O104"/>
    </row>
    <row r="105" spans="15:15" x14ac:dyDescent="0.25">
      <c r="O105"/>
    </row>
    <row r="106" spans="15:15" x14ac:dyDescent="0.25">
      <c r="O106"/>
    </row>
    <row r="107" spans="15:15" x14ac:dyDescent="0.25">
      <c r="O107"/>
    </row>
    <row r="108" spans="15:15" x14ac:dyDescent="0.25">
      <c r="O108"/>
    </row>
    <row r="109" spans="15:15" x14ac:dyDescent="0.25">
      <c r="O109"/>
    </row>
    <row r="110" spans="15:15" x14ac:dyDescent="0.25">
      <c r="O110"/>
    </row>
    <row r="111" spans="15:15" x14ac:dyDescent="0.25">
      <c r="O111"/>
    </row>
    <row r="112" spans="15:15" x14ac:dyDescent="0.25">
      <c r="O112"/>
    </row>
    <row r="113" spans="15:15" x14ac:dyDescent="0.25">
      <c r="O113"/>
    </row>
    <row r="114" spans="15:15" x14ac:dyDescent="0.25">
      <c r="O114"/>
    </row>
    <row r="115" spans="15:15" x14ac:dyDescent="0.25">
      <c r="O115"/>
    </row>
    <row r="116" spans="15:15" x14ac:dyDescent="0.25">
      <c r="O116"/>
    </row>
    <row r="117" spans="15:15" x14ac:dyDescent="0.25">
      <c r="O117"/>
    </row>
    <row r="118" spans="15:15" x14ac:dyDescent="0.25">
      <c r="O118"/>
    </row>
    <row r="119" spans="15:15" x14ac:dyDescent="0.25">
      <c r="O119"/>
    </row>
    <row r="120" spans="15:15" x14ac:dyDescent="0.25">
      <c r="O120"/>
    </row>
    <row r="121" spans="15:15" x14ac:dyDescent="0.25">
      <c r="O121"/>
    </row>
    <row r="122" spans="15:15" x14ac:dyDescent="0.25">
      <c r="O122"/>
    </row>
    <row r="123" spans="15:15" x14ac:dyDescent="0.25">
      <c r="O123"/>
    </row>
    <row r="124" spans="15:15" x14ac:dyDescent="0.25">
      <c r="O124"/>
    </row>
    <row r="125" spans="15:15" x14ac:dyDescent="0.25">
      <c r="O125"/>
    </row>
    <row r="126" spans="15:15" x14ac:dyDescent="0.25">
      <c r="O126"/>
    </row>
    <row r="127" spans="15:15" x14ac:dyDescent="0.25">
      <c r="O127"/>
    </row>
    <row r="128" spans="15:15"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sheetData>
  <mergeCells count="1">
    <mergeCell ref="C1:R1"/>
  </mergeCells>
  <conditionalFormatting sqref="J9:J18">
    <cfRule type="dataBar" priority="6">
      <dataBar>
        <cfvo type="min"/>
        <cfvo type="max"/>
        <color theme="4"/>
      </dataBar>
      <extLst>
        <ext xmlns:x14="http://schemas.microsoft.com/office/spreadsheetml/2009/9/main" uri="{B025F937-C7B1-47D3-B67F-A62EFF666E3E}">
          <x14:id>{D9732D6A-7D56-4F78-99FF-986F05DE1278}</x14:id>
        </ext>
      </extLst>
    </cfRule>
  </conditionalFormatting>
  <conditionalFormatting sqref="P9:P30">
    <cfRule type="top10" dxfId="8" priority="1" rank="3"/>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9732D6A-7D56-4F78-99FF-986F05DE1278}">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5" id="{BC999217-109F-401A-B63E-AE8626C3280E}">
            <x14:iconSet iconSet="3Symbols" showValue="0" custom="1">
              <x14:cfvo type="percent">
                <xm:f>0</xm:f>
              </x14:cfvo>
              <x14:cfvo type="percent">
                <xm:f>33</xm:f>
              </x14:cfvo>
              <x14:cfvo type="percent">
                <xm:f>67</xm:f>
              </x14:cfvo>
              <x14:cfIcon iconSet="3Symbols" iconId="0"/>
              <x14:cfIcon iconSet="NoIcons" iconId="0"/>
              <x14:cfIcon iconSet="3Symbols" iconId="2"/>
            </x14:iconSet>
          </x14:cfRule>
          <xm:sqref>L9:L18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7606D1E-81EC-42BD-8042-C3CD9D390867}">
          <x14:formula1>
            <xm:f>CP!$C$3:$C$8</xm:f>
          </x14:formula1>
          <xm:sqref>E3:E4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EF2BF-164A-4D11-A9F9-A436E71CF29F}">
  <dimension ref="A1:R277"/>
  <sheetViews>
    <sheetView showGridLines="0" zoomScale="90" zoomScaleNormal="90" workbookViewId="0">
      <selection activeCell="O13" sqref="O13"/>
    </sheetView>
  </sheetViews>
  <sheetFormatPr defaultRowHeight="16.5" x14ac:dyDescent="0.25"/>
  <cols>
    <col min="1" max="1" width="2" style="10" customWidth="1"/>
    <col min="2" max="2" width="9.42578125" style="10" customWidth="1"/>
    <col min="3" max="3" width="21.85546875" style="10" bestFit="1" customWidth="1"/>
    <col min="4" max="4" width="14.85546875" style="10" bestFit="1" customWidth="1"/>
    <col min="5" max="5" width="12.28515625" style="10" bestFit="1" customWidth="1"/>
    <col min="6" max="6" width="10.85546875" style="10" bestFit="1" customWidth="1"/>
    <col min="7" max="7" width="8" style="10" bestFit="1" customWidth="1"/>
    <col min="8" max="18" width="9.42578125" style="10" customWidth="1"/>
    <col min="19" max="16384" width="9.140625" style="10"/>
  </cols>
  <sheetData>
    <row r="1" spans="1:18" s="46" customFormat="1" ht="61.5" customHeight="1" x14ac:dyDescent="0.25">
      <c r="A1" s="59"/>
      <c r="B1" s="14">
        <v>9</v>
      </c>
      <c r="C1" s="88" t="s">
        <v>101</v>
      </c>
      <c r="D1" s="88"/>
      <c r="E1" s="88"/>
      <c r="F1" s="88"/>
      <c r="G1" s="88"/>
      <c r="H1" s="88"/>
      <c r="I1" s="88"/>
      <c r="J1" s="88"/>
      <c r="K1" s="88"/>
      <c r="L1" s="88"/>
      <c r="M1" s="88"/>
      <c r="N1" s="88"/>
      <c r="O1" s="88"/>
      <c r="P1" s="88"/>
      <c r="Q1" s="88"/>
      <c r="R1" s="88"/>
    </row>
    <row r="2" spans="1:18" x14ac:dyDescent="0.25">
      <c r="O2"/>
    </row>
    <row r="3" spans="1:18" x14ac:dyDescent="0.25">
      <c r="O3"/>
    </row>
    <row r="4" spans="1:18" x14ac:dyDescent="0.25">
      <c r="C4" s="79" t="s">
        <v>69</v>
      </c>
      <c r="D4" s="49" t="s">
        <v>71</v>
      </c>
      <c r="E4" s="49" t="s">
        <v>72</v>
      </c>
      <c r="F4" s="49" t="s">
        <v>88</v>
      </c>
      <c r="G4" s="49" t="s">
        <v>102</v>
      </c>
      <c r="O4"/>
    </row>
    <row r="5" spans="1:18" x14ac:dyDescent="0.25">
      <c r="C5" s="80" t="s">
        <v>27</v>
      </c>
      <c r="D5" s="84">
        <v>69461</v>
      </c>
      <c r="E5" s="81">
        <v>2982</v>
      </c>
      <c r="F5" s="82">
        <v>19572.14</v>
      </c>
      <c r="G5" s="83">
        <v>0.28177164164063284</v>
      </c>
      <c r="O5"/>
    </row>
    <row r="6" spans="1:18" x14ac:dyDescent="0.25">
      <c r="C6" s="80" t="s">
        <v>30</v>
      </c>
      <c r="D6" s="84">
        <v>66500</v>
      </c>
      <c r="E6" s="81">
        <v>2802</v>
      </c>
      <c r="F6" s="82">
        <v>25899.020000000011</v>
      </c>
      <c r="G6" s="83">
        <v>0.38945894736842124</v>
      </c>
      <c r="O6"/>
    </row>
    <row r="7" spans="1:18" x14ac:dyDescent="0.25">
      <c r="C7" s="80" t="s">
        <v>4</v>
      </c>
      <c r="D7" s="84">
        <v>33551</v>
      </c>
      <c r="E7" s="81">
        <v>1566</v>
      </c>
      <c r="F7" s="82">
        <v>14946.919999999998</v>
      </c>
      <c r="G7" s="83">
        <v>0.44549849482876808</v>
      </c>
      <c r="O7"/>
    </row>
    <row r="8" spans="1:18" x14ac:dyDescent="0.25">
      <c r="C8" s="80" t="s">
        <v>14</v>
      </c>
      <c r="D8" s="84">
        <v>43183</v>
      </c>
      <c r="E8" s="81">
        <v>2022</v>
      </c>
      <c r="F8" s="82">
        <v>19525.600000000002</v>
      </c>
      <c r="G8" s="83">
        <v>0.45215941458444298</v>
      </c>
      <c r="O8"/>
    </row>
    <row r="9" spans="1:18" x14ac:dyDescent="0.25">
      <c r="C9" s="80" t="s">
        <v>25</v>
      </c>
      <c r="D9" s="84">
        <v>57372</v>
      </c>
      <c r="E9" s="81">
        <v>2106</v>
      </c>
      <c r="F9" s="82">
        <v>29678.099999999995</v>
      </c>
      <c r="G9" s="83">
        <v>0.51729240744614091</v>
      </c>
      <c r="O9"/>
    </row>
    <row r="10" spans="1:18" x14ac:dyDescent="0.25">
      <c r="C10" s="80" t="s">
        <v>28</v>
      </c>
      <c r="D10" s="84">
        <v>72373</v>
      </c>
      <c r="E10" s="81">
        <v>3207</v>
      </c>
      <c r="F10" s="82">
        <v>39084.340000000004</v>
      </c>
      <c r="G10" s="83">
        <v>0.54004034653807365</v>
      </c>
      <c r="O10"/>
    </row>
    <row r="11" spans="1:18" x14ac:dyDescent="0.25">
      <c r="C11" s="80" t="s">
        <v>20</v>
      </c>
      <c r="D11" s="84">
        <v>54712</v>
      </c>
      <c r="E11" s="81">
        <v>2196</v>
      </c>
      <c r="F11" s="82">
        <v>31390.480000000003</v>
      </c>
      <c r="G11" s="83">
        <v>0.57374031291124439</v>
      </c>
      <c r="O11"/>
    </row>
    <row r="12" spans="1:18" x14ac:dyDescent="0.25">
      <c r="C12" s="80" t="s">
        <v>13</v>
      </c>
      <c r="D12" s="84">
        <v>47271</v>
      </c>
      <c r="E12" s="81">
        <v>1881</v>
      </c>
      <c r="F12" s="82">
        <v>29721.27</v>
      </c>
      <c r="G12" s="83">
        <v>0.62874214634765502</v>
      </c>
      <c r="O12"/>
    </row>
    <row r="13" spans="1:18" x14ac:dyDescent="0.25">
      <c r="C13" s="80" t="s">
        <v>29</v>
      </c>
      <c r="D13" s="84">
        <v>58009</v>
      </c>
      <c r="E13" s="81">
        <v>2976</v>
      </c>
      <c r="F13" s="82">
        <v>36700.840000000004</v>
      </c>
      <c r="G13" s="83">
        <v>0.6326749297522799</v>
      </c>
      <c r="O13"/>
    </row>
    <row r="14" spans="1:18" x14ac:dyDescent="0.25">
      <c r="C14" s="80" t="s">
        <v>19</v>
      </c>
      <c r="D14" s="84">
        <v>44744</v>
      </c>
      <c r="E14" s="81">
        <v>1956</v>
      </c>
      <c r="F14" s="82">
        <v>29800.160000000003</v>
      </c>
      <c r="G14" s="83">
        <v>0.66601466118362251</v>
      </c>
      <c r="O14"/>
    </row>
    <row r="15" spans="1:18" x14ac:dyDescent="0.25">
      <c r="C15" s="80" t="s">
        <v>33</v>
      </c>
      <c r="D15" s="84">
        <v>69160</v>
      </c>
      <c r="E15" s="81">
        <v>1854</v>
      </c>
      <c r="F15" s="82">
        <v>46226.020000000004</v>
      </c>
      <c r="G15" s="83">
        <v>0.6683924233661076</v>
      </c>
      <c r="O15"/>
    </row>
    <row r="16" spans="1:18" x14ac:dyDescent="0.25">
      <c r="C16" s="80" t="s">
        <v>21</v>
      </c>
      <c r="D16" s="84">
        <v>37772</v>
      </c>
      <c r="E16" s="81">
        <v>1308</v>
      </c>
      <c r="F16" s="82">
        <v>26000</v>
      </c>
      <c r="G16" s="83">
        <v>0.68834056973419466</v>
      </c>
      <c r="O16"/>
    </row>
    <row r="17" spans="3:15" x14ac:dyDescent="0.25">
      <c r="C17" s="80" t="s">
        <v>16</v>
      </c>
      <c r="D17" s="84">
        <v>62111</v>
      </c>
      <c r="E17" s="81">
        <v>2154</v>
      </c>
      <c r="F17" s="82">
        <v>43177.340000000004</v>
      </c>
      <c r="G17" s="83">
        <v>0.6951641416174269</v>
      </c>
      <c r="O17"/>
    </row>
    <row r="18" spans="3:15" x14ac:dyDescent="0.25">
      <c r="C18" s="80" t="s">
        <v>22</v>
      </c>
      <c r="D18" s="84">
        <v>66283</v>
      </c>
      <c r="E18" s="81">
        <v>2052</v>
      </c>
      <c r="F18" s="82">
        <v>46234.960000000006</v>
      </c>
      <c r="G18" s="83">
        <v>0.69753873542235578</v>
      </c>
      <c r="O18"/>
    </row>
    <row r="19" spans="3:15" x14ac:dyDescent="0.25">
      <c r="C19" s="80" t="s">
        <v>32</v>
      </c>
      <c r="D19" s="84">
        <v>71967</v>
      </c>
      <c r="E19" s="81">
        <v>2301</v>
      </c>
      <c r="F19" s="82">
        <v>52063.35</v>
      </c>
      <c r="G19" s="83">
        <v>0.72343365709283425</v>
      </c>
      <c r="O19"/>
    </row>
    <row r="20" spans="3:15" x14ac:dyDescent="0.25">
      <c r="C20" s="80" t="s">
        <v>15</v>
      </c>
      <c r="D20" s="84">
        <v>68971</v>
      </c>
      <c r="E20" s="81">
        <v>1533</v>
      </c>
      <c r="F20" s="82">
        <v>50988.91</v>
      </c>
      <c r="G20" s="83">
        <v>0.73928042220643464</v>
      </c>
      <c r="O20"/>
    </row>
    <row r="21" spans="3:15" x14ac:dyDescent="0.25">
      <c r="C21" s="80" t="s">
        <v>31</v>
      </c>
      <c r="D21" s="84">
        <v>39263</v>
      </c>
      <c r="E21" s="81">
        <v>1683</v>
      </c>
      <c r="F21" s="82">
        <v>29518.43</v>
      </c>
      <c r="G21" s="83">
        <v>0.75181290273285284</v>
      </c>
      <c r="O21"/>
    </row>
    <row r="22" spans="3:15" x14ac:dyDescent="0.25">
      <c r="C22" s="80" t="s">
        <v>18</v>
      </c>
      <c r="D22" s="84">
        <v>52150</v>
      </c>
      <c r="E22" s="81">
        <v>1752</v>
      </c>
      <c r="F22" s="82">
        <v>40814.559999999998</v>
      </c>
      <c r="G22" s="83">
        <v>0.78263777564717163</v>
      </c>
      <c r="O22"/>
    </row>
    <row r="23" spans="3:15" x14ac:dyDescent="0.25">
      <c r="C23" s="80" t="s">
        <v>23</v>
      </c>
      <c r="D23" s="84">
        <v>56644</v>
      </c>
      <c r="E23" s="81">
        <v>1812</v>
      </c>
      <c r="F23" s="82">
        <v>44884.12</v>
      </c>
      <c r="G23" s="83">
        <v>0.79238966174705183</v>
      </c>
      <c r="O23"/>
    </row>
    <row r="24" spans="3:15" x14ac:dyDescent="0.25">
      <c r="C24" s="80" t="s">
        <v>26</v>
      </c>
      <c r="D24" s="84">
        <v>70273</v>
      </c>
      <c r="E24" s="81">
        <v>2142</v>
      </c>
      <c r="F24" s="82">
        <v>58277.8</v>
      </c>
      <c r="G24" s="83">
        <v>0.82930570773981471</v>
      </c>
      <c r="O24"/>
    </row>
    <row r="25" spans="3:15" x14ac:dyDescent="0.25">
      <c r="C25" s="80" t="s">
        <v>24</v>
      </c>
      <c r="D25" s="84">
        <v>35378</v>
      </c>
      <c r="E25" s="81">
        <v>1044</v>
      </c>
      <c r="F25" s="82">
        <v>30189.32</v>
      </c>
      <c r="G25" s="83">
        <v>0.85333597150771667</v>
      </c>
      <c r="O25"/>
    </row>
    <row r="26" spans="3:15" x14ac:dyDescent="0.25">
      <c r="C26" s="80" t="s">
        <v>17</v>
      </c>
      <c r="D26" s="84">
        <v>63721</v>
      </c>
      <c r="E26" s="81">
        <v>2331</v>
      </c>
      <c r="F26" s="82">
        <v>56471.590000000004</v>
      </c>
      <c r="G26" s="83">
        <v>0.88623201142480512</v>
      </c>
      <c r="O26"/>
    </row>
    <row r="27" spans="3:15" x14ac:dyDescent="0.25">
      <c r="C27" s="80" t="s">
        <v>70</v>
      </c>
      <c r="D27" s="84">
        <v>1240869</v>
      </c>
      <c r="E27" s="81">
        <v>45660</v>
      </c>
      <c r="F27" s="82">
        <v>801165.2699999999</v>
      </c>
      <c r="G27" s="83">
        <v>0.64564854952456696</v>
      </c>
      <c r="O27"/>
    </row>
    <row r="28" spans="3:15" x14ac:dyDescent="0.25">
      <c r="O28"/>
    </row>
    <row r="29" spans="3:15" x14ac:dyDescent="0.25">
      <c r="O29"/>
    </row>
    <row r="30" spans="3:15" x14ac:dyDescent="0.25">
      <c r="O30"/>
    </row>
    <row r="31" spans="3:15" x14ac:dyDescent="0.25">
      <c r="O31"/>
    </row>
    <row r="32" spans="3:15" x14ac:dyDescent="0.25">
      <c r="O32"/>
    </row>
    <row r="33" spans="15:15" x14ac:dyDescent="0.25">
      <c r="O33"/>
    </row>
    <row r="34" spans="15:15" x14ac:dyDescent="0.25">
      <c r="O34"/>
    </row>
    <row r="35" spans="15:15" x14ac:dyDescent="0.25">
      <c r="O35"/>
    </row>
    <row r="36" spans="15:15" x14ac:dyDescent="0.25">
      <c r="O36"/>
    </row>
    <row r="37" spans="15:15" x14ac:dyDescent="0.25">
      <c r="O37"/>
    </row>
    <row r="38" spans="15:15" x14ac:dyDescent="0.25">
      <c r="O38"/>
    </row>
    <row r="39" spans="15:15" x14ac:dyDescent="0.25">
      <c r="O39"/>
    </row>
    <row r="40" spans="15:15" x14ac:dyDescent="0.25">
      <c r="O40"/>
    </row>
    <row r="41" spans="15:15" x14ac:dyDescent="0.25">
      <c r="O41"/>
    </row>
    <row r="42" spans="15:15" x14ac:dyDescent="0.25">
      <c r="O42"/>
    </row>
    <row r="43" spans="15:15" x14ac:dyDescent="0.25">
      <c r="O43"/>
    </row>
    <row r="44" spans="15:15" x14ac:dyDescent="0.25">
      <c r="O44"/>
    </row>
    <row r="45" spans="15:15" x14ac:dyDescent="0.25">
      <c r="O45"/>
    </row>
    <row r="46" spans="15:15" x14ac:dyDescent="0.25">
      <c r="O46"/>
    </row>
    <row r="47" spans="15:15" x14ac:dyDescent="0.25">
      <c r="O47"/>
    </row>
    <row r="48" spans="15:15" x14ac:dyDescent="0.25">
      <c r="O48"/>
    </row>
    <row r="49" spans="15:15" x14ac:dyDescent="0.25">
      <c r="O49"/>
    </row>
    <row r="50" spans="15:15" x14ac:dyDescent="0.25">
      <c r="O50"/>
    </row>
    <row r="51" spans="15:15" x14ac:dyDescent="0.25">
      <c r="O51"/>
    </row>
    <row r="52" spans="15:15" x14ac:dyDescent="0.25">
      <c r="O52"/>
    </row>
    <row r="53" spans="15:15" x14ac:dyDescent="0.25">
      <c r="O53"/>
    </row>
    <row r="54" spans="15:15" x14ac:dyDescent="0.25">
      <c r="O54"/>
    </row>
    <row r="55" spans="15:15" x14ac:dyDescent="0.25">
      <c r="O55"/>
    </row>
    <row r="56" spans="15:15" x14ac:dyDescent="0.25">
      <c r="O56"/>
    </row>
    <row r="57" spans="15:15" x14ac:dyDescent="0.25">
      <c r="O57"/>
    </row>
    <row r="58" spans="15:15" x14ac:dyDescent="0.25">
      <c r="O58"/>
    </row>
    <row r="59" spans="15:15" x14ac:dyDescent="0.25">
      <c r="O59"/>
    </row>
    <row r="60" spans="15:15" x14ac:dyDescent="0.25">
      <c r="O60"/>
    </row>
    <row r="61" spans="15:15" x14ac:dyDescent="0.25">
      <c r="O61"/>
    </row>
    <row r="62" spans="15:15" x14ac:dyDescent="0.25">
      <c r="O62"/>
    </row>
    <row r="63" spans="15:15" x14ac:dyDescent="0.25">
      <c r="O63"/>
    </row>
    <row r="64" spans="15:15" x14ac:dyDescent="0.25">
      <c r="O64"/>
    </row>
    <row r="65" spans="15:15" x14ac:dyDescent="0.25">
      <c r="O65"/>
    </row>
    <row r="66" spans="15:15" x14ac:dyDescent="0.25">
      <c r="O66"/>
    </row>
    <row r="67" spans="15:15" x14ac:dyDescent="0.25">
      <c r="O67"/>
    </row>
    <row r="68" spans="15:15" x14ac:dyDescent="0.25">
      <c r="O68"/>
    </row>
    <row r="69" spans="15:15" x14ac:dyDescent="0.25">
      <c r="O69"/>
    </row>
    <row r="70" spans="15:15" x14ac:dyDescent="0.25">
      <c r="O70"/>
    </row>
    <row r="71" spans="15:15" x14ac:dyDescent="0.25">
      <c r="O71"/>
    </row>
    <row r="72" spans="15:15" x14ac:dyDescent="0.25">
      <c r="O72"/>
    </row>
    <row r="73" spans="15:15" x14ac:dyDescent="0.25">
      <c r="O73"/>
    </row>
    <row r="74" spans="15:15" x14ac:dyDescent="0.25">
      <c r="O74"/>
    </row>
    <row r="75" spans="15:15" x14ac:dyDescent="0.25">
      <c r="O75"/>
    </row>
    <row r="76" spans="15:15" x14ac:dyDescent="0.25">
      <c r="O76"/>
    </row>
    <row r="77" spans="15:15" x14ac:dyDescent="0.25">
      <c r="O77"/>
    </row>
    <row r="78" spans="15:15" x14ac:dyDescent="0.25">
      <c r="O78"/>
    </row>
    <row r="79" spans="15:15" x14ac:dyDescent="0.25">
      <c r="O79"/>
    </row>
    <row r="80" spans="15:15" x14ac:dyDescent="0.25">
      <c r="O80"/>
    </row>
    <row r="81" spans="15:15" x14ac:dyDescent="0.25">
      <c r="O81"/>
    </row>
    <row r="82" spans="15:15" x14ac:dyDescent="0.25">
      <c r="O82"/>
    </row>
    <row r="83" spans="15:15" x14ac:dyDescent="0.25">
      <c r="O83"/>
    </row>
    <row r="84" spans="15:15" x14ac:dyDescent="0.25">
      <c r="O84"/>
    </row>
    <row r="85" spans="15:15" x14ac:dyDescent="0.25">
      <c r="O85"/>
    </row>
    <row r="86" spans="15:15" x14ac:dyDescent="0.25">
      <c r="O86"/>
    </row>
    <row r="87" spans="15:15" x14ac:dyDescent="0.25">
      <c r="O87"/>
    </row>
    <row r="88" spans="15:15" x14ac:dyDescent="0.25">
      <c r="O88"/>
    </row>
    <row r="89" spans="15:15" x14ac:dyDescent="0.25">
      <c r="O89"/>
    </row>
    <row r="90" spans="15:15" x14ac:dyDescent="0.25">
      <c r="O90"/>
    </row>
    <row r="91" spans="15:15" x14ac:dyDescent="0.25">
      <c r="O91"/>
    </row>
    <row r="92" spans="15:15" x14ac:dyDescent="0.25">
      <c r="O92"/>
    </row>
    <row r="93" spans="15:15" x14ac:dyDescent="0.25">
      <c r="O93"/>
    </row>
    <row r="94" spans="15:15" x14ac:dyDescent="0.25">
      <c r="O94"/>
    </row>
    <row r="95" spans="15:15" x14ac:dyDescent="0.25">
      <c r="O95"/>
    </row>
    <row r="96" spans="15:15" x14ac:dyDescent="0.25">
      <c r="O96"/>
    </row>
    <row r="97" spans="15:15" x14ac:dyDescent="0.25">
      <c r="O97"/>
    </row>
    <row r="98" spans="15:15" x14ac:dyDescent="0.25">
      <c r="O98"/>
    </row>
    <row r="99" spans="15:15" x14ac:dyDescent="0.25">
      <c r="O99"/>
    </row>
    <row r="100" spans="15:15" x14ac:dyDescent="0.25">
      <c r="O100"/>
    </row>
    <row r="101" spans="15:15" x14ac:dyDescent="0.25">
      <c r="O101"/>
    </row>
    <row r="102" spans="15:15" x14ac:dyDescent="0.25">
      <c r="O102"/>
    </row>
    <row r="103" spans="15:15" x14ac:dyDescent="0.25">
      <c r="O103"/>
    </row>
    <row r="104" spans="15:15" x14ac:dyDescent="0.25">
      <c r="O104"/>
    </row>
    <row r="105" spans="15:15" x14ac:dyDescent="0.25">
      <c r="O105"/>
    </row>
    <row r="106" spans="15:15" x14ac:dyDescent="0.25">
      <c r="O106"/>
    </row>
    <row r="107" spans="15:15" x14ac:dyDescent="0.25">
      <c r="O107"/>
    </row>
    <row r="108" spans="15:15" x14ac:dyDescent="0.25">
      <c r="O108"/>
    </row>
    <row r="109" spans="15:15" x14ac:dyDescent="0.25">
      <c r="O109"/>
    </row>
    <row r="110" spans="15:15" x14ac:dyDescent="0.25">
      <c r="O110"/>
    </row>
    <row r="111" spans="15:15" x14ac:dyDescent="0.25">
      <c r="O111"/>
    </row>
    <row r="112" spans="15:15" x14ac:dyDescent="0.25">
      <c r="O112"/>
    </row>
    <row r="113" spans="15:15" x14ac:dyDescent="0.25">
      <c r="O113"/>
    </row>
    <row r="114" spans="15:15" x14ac:dyDescent="0.25">
      <c r="O114"/>
    </row>
    <row r="115" spans="15:15" x14ac:dyDescent="0.25">
      <c r="O115"/>
    </row>
    <row r="116" spans="15:15" x14ac:dyDescent="0.25">
      <c r="O116"/>
    </row>
    <row r="117" spans="15:15" x14ac:dyDescent="0.25">
      <c r="O117"/>
    </row>
    <row r="118" spans="15:15" x14ac:dyDescent="0.25">
      <c r="O118"/>
    </row>
    <row r="119" spans="15:15" x14ac:dyDescent="0.25">
      <c r="O119"/>
    </row>
    <row r="120" spans="15:15" x14ac:dyDescent="0.25">
      <c r="O120"/>
    </row>
    <row r="121" spans="15:15" x14ac:dyDescent="0.25">
      <c r="O121"/>
    </row>
    <row r="122" spans="15:15" x14ac:dyDescent="0.25">
      <c r="O122"/>
    </row>
    <row r="123" spans="15:15" x14ac:dyDescent="0.25">
      <c r="O123"/>
    </row>
    <row r="124" spans="15:15" x14ac:dyDescent="0.25">
      <c r="O124"/>
    </row>
    <row r="125" spans="15:15" x14ac:dyDescent="0.25">
      <c r="O125"/>
    </row>
    <row r="126" spans="15:15" x14ac:dyDescent="0.25">
      <c r="O126"/>
    </row>
    <row r="127" spans="15:15" x14ac:dyDescent="0.25">
      <c r="O127"/>
    </row>
    <row r="128" spans="15:15" x14ac:dyDescent="0.25">
      <c r="O128"/>
    </row>
    <row r="129" spans="15:15" x14ac:dyDescent="0.25">
      <c r="O129"/>
    </row>
    <row r="130" spans="15:15" x14ac:dyDescent="0.25">
      <c r="O130"/>
    </row>
    <row r="131" spans="15:15" x14ac:dyDescent="0.25">
      <c r="O131"/>
    </row>
    <row r="132" spans="15:15" x14ac:dyDescent="0.25">
      <c r="O132"/>
    </row>
    <row r="133" spans="15:15" x14ac:dyDescent="0.25">
      <c r="O133"/>
    </row>
    <row r="134" spans="15:15" x14ac:dyDescent="0.25">
      <c r="O134"/>
    </row>
    <row r="135" spans="15:15" x14ac:dyDescent="0.25">
      <c r="O135"/>
    </row>
    <row r="136" spans="15:15" x14ac:dyDescent="0.25">
      <c r="O136"/>
    </row>
    <row r="137" spans="15:15" x14ac:dyDescent="0.25">
      <c r="O137"/>
    </row>
    <row r="138" spans="15:15" x14ac:dyDescent="0.25">
      <c r="O138"/>
    </row>
    <row r="139" spans="15:15" x14ac:dyDescent="0.25">
      <c r="O139"/>
    </row>
    <row r="140" spans="15:15" x14ac:dyDescent="0.25">
      <c r="O140"/>
    </row>
    <row r="141" spans="15:15" x14ac:dyDescent="0.25">
      <c r="O141"/>
    </row>
    <row r="142" spans="15:15" x14ac:dyDescent="0.25">
      <c r="O142"/>
    </row>
    <row r="143" spans="15:15" x14ac:dyDescent="0.25">
      <c r="O143"/>
    </row>
    <row r="144" spans="15:15"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sheetData>
  <mergeCells count="1">
    <mergeCell ref="C1:R1"/>
  </mergeCells>
  <conditionalFormatting pivot="1" sqref="G5:G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8C85F-799C-4DB5-B525-E2F44DF4FFF8}">
  <dimension ref="C2:E12"/>
  <sheetViews>
    <sheetView showGridLines="0" workbookViewId="0">
      <selection activeCell="E3" sqref="E3:E12"/>
    </sheetView>
  </sheetViews>
  <sheetFormatPr defaultRowHeight="15" x14ac:dyDescent="0.3"/>
  <cols>
    <col min="1" max="2" width="9.140625" style="44"/>
    <col min="3" max="3" width="15.42578125" style="44" customWidth="1"/>
    <col min="4" max="4" width="9.140625" style="44"/>
    <col min="5" max="5" width="19.7109375" style="44" customWidth="1"/>
    <col min="6" max="16384" width="9.140625" style="44"/>
  </cols>
  <sheetData>
    <row r="2" spans="3:5" x14ac:dyDescent="0.3">
      <c r="C2" s="50" t="s">
        <v>82</v>
      </c>
      <c r="D2" s="50"/>
      <c r="E2" s="50" t="s">
        <v>96</v>
      </c>
    </row>
    <row r="3" spans="3:5" ht="18" customHeight="1" x14ac:dyDescent="0.3">
      <c r="C3" s="44" t="s">
        <v>37</v>
      </c>
      <c r="E3" s="44" t="s">
        <v>40</v>
      </c>
    </row>
    <row r="4" spans="3:5" ht="18" customHeight="1" x14ac:dyDescent="0.3">
      <c r="C4" s="44" t="s">
        <v>35</v>
      </c>
      <c r="E4" s="44" t="s">
        <v>8</v>
      </c>
    </row>
    <row r="5" spans="3:5" ht="18" customHeight="1" x14ac:dyDescent="0.3">
      <c r="C5" s="44" t="s">
        <v>36</v>
      </c>
      <c r="E5" s="44" t="s">
        <v>9</v>
      </c>
    </row>
    <row r="6" spans="3:5" ht="18" customHeight="1" x14ac:dyDescent="0.3">
      <c r="C6" s="44" t="s">
        <v>39</v>
      </c>
      <c r="E6" s="44" t="s">
        <v>41</v>
      </c>
    </row>
    <row r="7" spans="3:5" ht="18" customHeight="1" x14ac:dyDescent="0.3">
      <c r="C7" s="44" t="s">
        <v>38</v>
      </c>
      <c r="E7" s="44" t="s">
        <v>6</v>
      </c>
    </row>
    <row r="8" spans="3:5" ht="18" customHeight="1" x14ac:dyDescent="0.3">
      <c r="C8" s="44" t="s">
        <v>34</v>
      </c>
      <c r="E8" s="44" t="s">
        <v>7</v>
      </c>
    </row>
    <row r="9" spans="3:5" ht="18" customHeight="1" x14ac:dyDescent="0.3">
      <c r="E9" s="44" t="s">
        <v>5</v>
      </c>
    </row>
    <row r="10" spans="3:5" ht="18" customHeight="1" x14ac:dyDescent="0.3">
      <c r="E10" s="44" t="s">
        <v>2</v>
      </c>
    </row>
    <row r="11" spans="3:5" ht="18" customHeight="1" x14ac:dyDescent="0.3">
      <c r="E11" s="44" t="s">
        <v>3</v>
      </c>
    </row>
    <row r="12" spans="3:5" ht="18" customHeight="1" x14ac:dyDescent="0.3">
      <c r="E12" s="44"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361CD-134E-4C78-8E03-3571B2C69254}">
  <dimension ref="A1:Y641"/>
  <sheetViews>
    <sheetView showGridLines="0" zoomScale="90" zoomScaleNormal="90" workbookViewId="0">
      <selection activeCell="E8" sqref="E8"/>
    </sheetView>
  </sheetViews>
  <sheetFormatPr defaultRowHeight="16.5" x14ac:dyDescent="0.3"/>
  <cols>
    <col min="1" max="1" width="2" style="2" customWidth="1"/>
    <col min="2" max="2" width="9.28515625" style="2" customWidth="1"/>
    <col min="3" max="3" width="17.140625" style="2" customWidth="1"/>
    <col min="4" max="4" width="13.28515625" style="2" customWidth="1"/>
    <col min="5" max="5" width="11.85546875" style="2" customWidth="1"/>
    <col min="6" max="13" width="9.28515625" style="2" customWidth="1"/>
    <col min="14" max="23" width="9.140625" style="2"/>
    <col min="24" max="24" width="21.85546875" style="2" bestFit="1" customWidth="1"/>
    <col min="25" max="25" width="14.42578125" style="2" customWidth="1"/>
    <col min="26" max="29" width="9.140625" style="2"/>
    <col min="30" max="30" width="21.85546875" style="2" customWidth="1"/>
    <col min="31" max="16384" width="9.140625" style="2"/>
  </cols>
  <sheetData>
    <row r="1" spans="1:25" s="7" customFormat="1" ht="61.5" customHeight="1" x14ac:dyDescent="0.3">
      <c r="A1" s="1"/>
      <c r="B1" s="14">
        <v>1</v>
      </c>
      <c r="C1" s="88" t="s">
        <v>56</v>
      </c>
      <c r="D1" s="88"/>
      <c r="E1" s="88"/>
      <c r="F1" s="88"/>
      <c r="G1" s="88"/>
      <c r="H1" s="88"/>
      <c r="I1" s="88"/>
      <c r="J1" s="88"/>
      <c r="K1" s="88"/>
      <c r="L1" s="88"/>
      <c r="M1" s="88"/>
      <c r="N1" s="88"/>
      <c r="O1" s="88"/>
    </row>
    <row r="4" spans="1:25" x14ac:dyDescent="0.3">
      <c r="D4" s="15" t="s">
        <v>1</v>
      </c>
      <c r="E4" s="15" t="s">
        <v>49</v>
      </c>
      <c r="H4" s="3" t="s">
        <v>59</v>
      </c>
    </row>
    <row r="5" spans="1:25" ht="16.5" customHeight="1" x14ac:dyDescent="0.3">
      <c r="C5" s="16" t="s">
        <v>57</v>
      </c>
      <c r="D5" s="23">
        <f>AVERAGE(Data[Amount])</f>
        <v>4136.2299999999996</v>
      </c>
      <c r="E5" s="17">
        <f>AVERAGE(Data[Units])</f>
        <v>152.19999999999999</v>
      </c>
      <c r="F5" s="5"/>
      <c r="H5" s="87" t="s">
        <v>68</v>
      </c>
      <c r="I5" s="87"/>
      <c r="J5" s="87"/>
      <c r="K5" s="87"/>
      <c r="L5" s="87"/>
      <c r="M5" s="87"/>
      <c r="N5" s="87"/>
      <c r="O5" s="87"/>
      <c r="Y5" s="6"/>
    </row>
    <row r="6" spans="1:25" x14ac:dyDescent="0.3">
      <c r="C6" s="16" t="s">
        <v>58</v>
      </c>
      <c r="D6" s="23">
        <f>MEDIAN(Data[Amount])</f>
        <v>3437</v>
      </c>
      <c r="E6" s="17">
        <f>MEDIAN(Data[Units])</f>
        <v>124.5</v>
      </c>
      <c r="F6" s="5"/>
      <c r="H6" s="87"/>
      <c r="I6" s="87"/>
      <c r="J6" s="87"/>
      <c r="K6" s="87"/>
      <c r="L6" s="87"/>
      <c r="M6" s="87"/>
      <c r="N6" s="87"/>
      <c r="O6" s="87"/>
      <c r="Y6" s="6"/>
    </row>
    <row r="7" spans="1:25" x14ac:dyDescent="0.3">
      <c r="C7" s="16" t="s">
        <v>60</v>
      </c>
      <c r="D7" s="23">
        <f>MIN(Data[Amount])</f>
        <v>0</v>
      </c>
      <c r="E7" s="17">
        <f>MIN(Data[Units])</f>
        <v>0</v>
      </c>
      <c r="F7" s="5"/>
      <c r="Y7" s="6"/>
    </row>
    <row r="8" spans="1:25" x14ac:dyDescent="0.3">
      <c r="C8" s="16" t="s">
        <v>61</v>
      </c>
      <c r="D8" s="23">
        <f>MAX(Data[Amount])</f>
        <v>16184</v>
      </c>
      <c r="E8" s="17">
        <f>MAX(Data[Units])</f>
        <v>525</v>
      </c>
      <c r="F8" s="5"/>
      <c r="Y8" s="6"/>
    </row>
    <row r="9" spans="1:25" x14ac:dyDescent="0.3">
      <c r="C9" s="16" t="s">
        <v>62</v>
      </c>
      <c r="D9" s="23">
        <f>(D8-D7)</f>
        <v>16184</v>
      </c>
      <c r="E9" s="17">
        <f>(E8-E7)</f>
        <v>525</v>
      </c>
      <c r="F9" s="5"/>
      <c r="Y9" s="6"/>
    </row>
    <row r="10" spans="1:25" x14ac:dyDescent="0.3">
      <c r="C10" s="16"/>
      <c r="D10" s="23"/>
      <c r="E10" s="18"/>
      <c r="F10" s="5"/>
      <c r="Y10" s="6"/>
    </row>
    <row r="11" spans="1:25" x14ac:dyDescent="0.3">
      <c r="C11" s="16" t="s">
        <v>63</v>
      </c>
      <c r="D11" s="23">
        <f>_xlfn.PERCENTILE.EXC(Data[Amount], 0.25)</f>
        <v>1652</v>
      </c>
      <c r="E11" s="17">
        <f>_xlfn.PERCENTILE.EXC(Data[Units], 0.25)</f>
        <v>54</v>
      </c>
      <c r="F11" s="5"/>
      <c r="Y11" s="6"/>
    </row>
    <row r="12" spans="1:25" x14ac:dyDescent="0.3">
      <c r="C12" s="16" t="s">
        <v>64</v>
      </c>
      <c r="D12" s="23">
        <f>_xlfn.PERCENTILE.EXC(Data[Amount], 0.75)</f>
        <v>6245.75</v>
      </c>
      <c r="E12" s="17">
        <f>_xlfn.PERCENTILE.EXC(Data[Units], 0.75)</f>
        <v>223.5</v>
      </c>
      <c r="F12" s="5"/>
      <c r="Y12" s="6"/>
    </row>
    <row r="13" spans="1:25" x14ac:dyDescent="0.3">
      <c r="C13" s="17"/>
      <c r="D13" s="17"/>
      <c r="E13" s="18"/>
      <c r="F13" s="5"/>
      <c r="Y13" s="6"/>
    </row>
    <row r="14" spans="1:25" x14ac:dyDescent="0.3">
      <c r="C14" s="89" t="s">
        <v>67</v>
      </c>
      <c r="D14" s="19" t="s">
        <v>65</v>
      </c>
      <c r="E14" s="20">
        <f>COUNTA([1]!UNIQUE(Data[Product]))</f>
        <v>22</v>
      </c>
      <c r="F14" s="5"/>
      <c r="Y14" s="6"/>
    </row>
    <row r="15" spans="1:25" x14ac:dyDescent="0.3">
      <c r="C15" s="89"/>
      <c r="D15" s="21" t="s">
        <v>11</v>
      </c>
      <c r="E15" s="20">
        <f>COUNTA([1]!UNIQUE(Data[Sales Person]))</f>
        <v>10</v>
      </c>
      <c r="F15" s="5"/>
      <c r="Y15" s="6"/>
    </row>
    <row r="16" spans="1:25" x14ac:dyDescent="0.3">
      <c r="C16" s="89"/>
      <c r="D16" s="21" t="s">
        <v>66</v>
      </c>
      <c r="E16" s="20">
        <f>COUNTA([1]!UNIQUE(Data[Geography]))</f>
        <v>6</v>
      </c>
      <c r="F16" s="5"/>
      <c r="Y16" s="6"/>
    </row>
    <row r="17" spans="5:6" x14ac:dyDescent="0.3">
      <c r="E17" s="4"/>
      <c r="F17" s="5"/>
    </row>
    <row r="18" spans="5:6" x14ac:dyDescent="0.3">
      <c r="E18" s="4"/>
      <c r="F18" s="5"/>
    </row>
    <row r="19" spans="5:6" x14ac:dyDescent="0.3">
      <c r="E19" s="4"/>
      <c r="F19" s="5"/>
    </row>
    <row r="20" spans="5:6" x14ac:dyDescent="0.3">
      <c r="E20" s="4"/>
      <c r="F20" s="5"/>
    </row>
    <row r="21" spans="5:6" x14ac:dyDescent="0.3">
      <c r="E21" s="4"/>
      <c r="F21" s="5"/>
    </row>
    <row r="22" spans="5:6" x14ac:dyDescent="0.3">
      <c r="E22" s="4"/>
      <c r="F22" s="5"/>
    </row>
    <row r="23" spans="5:6" x14ac:dyDescent="0.3">
      <c r="E23" s="4"/>
      <c r="F23" s="5"/>
    </row>
    <row r="24" spans="5:6" x14ac:dyDescent="0.3">
      <c r="E24" s="4"/>
      <c r="F24" s="5"/>
    </row>
    <row r="25" spans="5:6" x14ac:dyDescent="0.3">
      <c r="E25" s="4"/>
      <c r="F25" s="5"/>
    </row>
    <row r="26" spans="5:6" x14ac:dyDescent="0.3">
      <c r="E26" s="4"/>
      <c r="F26" s="5"/>
    </row>
    <row r="27" spans="5:6" x14ac:dyDescent="0.3">
      <c r="E27" s="4"/>
      <c r="F27" s="5"/>
    </row>
    <row r="28" spans="5:6" x14ac:dyDescent="0.3">
      <c r="E28" s="4"/>
      <c r="F28" s="5"/>
    </row>
    <row r="29" spans="5:6" x14ac:dyDescent="0.3">
      <c r="E29" s="4"/>
      <c r="F29" s="5"/>
    </row>
    <row r="30" spans="5:6" x14ac:dyDescent="0.3">
      <c r="E30" s="4"/>
      <c r="F30" s="5"/>
    </row>
    <row r="31" spans="5:6" x14ac:dyDescent="0.3">
      <c r="E31" s="4"/>
      <c r="F31" s="5"/>
    </row>
    <row r="32" spans="5:6" x14ac:dyDescent="0.3">
      <c r="E32" s="4"/>
      <c r="F32" s="5"/>
    </row>
    <row r="33" spans="5:6" x14ac:dyDescent="0.3">
      <c r="E33" s="4"/>
      <c r="F33" s="5"/>
    </row>
    <row r="34" spans="5:6" x14ac:dyDescent="0.3">
      <c r="E34" s="4"/>
      <c r="F34" s="5"/>
    </row>
    <row r="35" spans="5:6" x14ac:dyDescent="0.3">
      <c r="E35" s="4"/>
      <c r="F35" s="5"/>
    </row>
    <row r="36" spans="5:6" x14ac:dyDescent="0.3">
      <c r="E36" s="4"/>
      <c r="F36" s="5"/>
    </row>
    <row r="37" spans="5:6" x14ac:dyDescent="0.3">
      <c r="E37" s="4"/>
      <c r="F37" s="5"/>
    </row>
    <row r="38" spans="5:6" x14ac:dyDescent="0.3">
      <c r="E38" s="4"/>
      <c r="F38" s="5"/>
    </row>
    <row r="39" spans="5:6" x14ac:dyDescent="0.3">
      <c r="E39" s="4"/>
      <c r="F39" s="5"/>
    </row>
    <row r="40" spans="5:6" x14ac:dyDescent="0.3">
      <c r="E40" s="4"/>
      <c r="F40" s="5"/>
    </row>
    <row r="41" spans="5:6" x14ac:dyDescent="0.3">
      <c r="E41" s="4"/>
      <c r="F41" s="5"/>
    </row>
    <row r="42" spans="5:6" x14ac:dyDescent="0.3">
      <c r="E42" s="4"/>
      <c r="F42" s="5"/>
    </row>
    <row r="43" spans="5:6" x14ac:dyDescent="0.3">
      <c r="E43" s="4"/>
      <c r="F43" s="5"/>
    </row>
    <row r="44" spans="5:6" x14ac:dyDescent="0.3">
      <c r="E44" s="4"/>
      <c r="F44" s="5"/>
    </row>
    <row r="45" spans="5:6" x14ac:dyDescent="0.3">
      <c r="E45" s="4"/>
      <c r="F45" s="5"/>
    </row>
    <row r="46" spans="5:6" x14ac:dyDescent="0.3">
      <c r="E46" s="4"/>
      <c r="F46" s="5"/>
    </row>
    <row r="47" spans="5:6" x14ac:dyDescent="0.3">
      <c r="E47" s="4"/>
      <c r="F47" s="5"/>
    </row>
    <row r="48" spans="5:6" x14ac:dyDescent="0.3">
      <c r="E48" s="4"/>
      <c r="F48" s="5"/>
    </row>
    <row r="49" spans="5:6" x14ac:dyDescent="0.3">
      <c r="E49" s="4"/>
      <c r="F49" s="5"/>
    </row>
    <row r="50" spans="5:6" x14ac:dyDescent="0.3">
      <c r="E50" s="4"/>
      <c r="F50" s="5"/>
    </row>
    <row r="51" spans="5:6" x14ac:dyDescent="0.3">
      <c r="E51" s="4"/>
      <c r="F51" s="5"/>
    </row>
    <row r="52" spans="5:6" x14ac:dyDescent="0.3">
      <c r="E52" s="4"/>
      <c r="F52" s="5"/>
    </row>
    <row r="53" spans="5:6" x14ac:dyDescent="0.3">
      <c r="E53" s="4"/>
      <c r="F53" s="5"/>
    </row>
    <row r="54" spans="5:6" x14ac:dyDescent="0.3">
      <c r="E54" s="4"/>
      <c r="F54" s="5"/>
    </row>
    <row r="55" spans="5:6" x14ac:dyDescent="0.3">
      <c r="E55" s="4"/>
      <c r="F55" s="5"/>
    </row>
    <row r="56" spans="5:6" x14ac:dyDescent="0.3">
      <c r="E56" s="4"/>
      <c r="F56" s="5"/>
    </row>
    <row r="57" spans="5:6" x14ac:dyDescent="0.3">
      <c r="E57" s="4"/>
      <c r="F57" s="5"/>
    </row>
    <row r="58" spans="5:6" x14ac:dyDescent="0.3">
      <c r="E58" s="4"/>
      <c r="F58" s="5"/>
    </row>
    <row r="59" spans="5:6" x14ac:dyDescent="0.3">
      <c r="E59" s="4"/>
      <c r="F59" s="5"/>
    </row>
    <row r="60" spans="5:6" x14ac:dyDescent="0.3">
      <c r="E60" s="4"/>
      <c r="F60" s="5"/>
    </row>
    <row r="61" spans="5:6" x14ac:dyDescent="0.3">
      <c r="E61" s="4"/>
      <c r="F61" s="5"/>
    </row>
    <row r="62" spans="5:6" x14ac:dyDescent="0.3">
      <c r="E62" s="4"/>
      <c r="F62" s="5"/>
    </row>
    <row r="63" spans="5:6" x14ac:dyDescent="0.3">
      <c r="E63" s="4"/>
      <c r="F63" s="5"/>
    </row>
    <row r="64" spans="5:6" x14ac:dyDescent="0.3">
      <c r="E64" s="4"/>
      <c r="F64" s="5"/>
    </row>
    <row r="65" spans="5:6" x14ac:dyDescent="0.3">
      <c r="E65" s="4"/>
      <c r="F65" s="5"/>
    </row>
    <row r="66" spans="5:6" x14ac:dyDescent="0.3">
      <c r="E66" s="4"/>
      <c r="F66" s="5"/>
    </row>
    <row r="67" spans="5:6" x14ac:dyDescent="0.3">
      <c r="E67" s="4"/>
      <c r="F67" s="5"/>
    </row>
    <row r="68" spans="5:6" x14ac:dyDescent="0.3">
      <c r="E68" s="4"/>
      <c r="F68" s="5"/>
    </row>
    <row r="69" spans="5:6" x14ac:dyDescent="0.3">
      <c r="E69" s="4"/>
      <c r="F69" s="5"/>
    </row>
    <row r="70" spans="5:6" x14ac:dyDescent="0.3">
      <c r="E70" s="4"/>
      <c r="F70" s="5"/>
    </row>
    <row r="71" spans="5:6" x14ac:dyDescent="0.3">
      <c r="E71" s="4"/>
      <c r="F71" s="5"/>
    </row>
    <row r="72" spans="5:6" x14ac:dyDescent="0.3">
      <c r="E72" s="4"/>
      <c r="F72" s="5"/>
    </row>
    <row r="73" spans="5:6" x14ac:dyDescent="0.3">
      <c r="E73" s="4"/>
      <c r="F73" s="5"/>
    </row>
    <row r="74" spans="5:6" x14ac:dyDescent="0.3">
      <c r="E74" s="4"/>
      <c r="F74" s="5"/>
    </row>
    <row r="75" spans="5:6" x14ac:dyDescent="0.3">
      <c r="E75" s="4"/>
      <c r="F75" s="5"/>
    </row>
    <row r="76" spans="5:6" x14ac:dyDescent="0.3">
      <c r="E76" s="4"/>
      <c r="F76" s="5"/>
    </row>
    <row r="77" spans="5:6" x14ac:dyDescent="0.3">
      <c r="E77" s="4"/>
      <c r="F77" s="5"/>
    </row>
    <row r="78" spans="5:6" x14ac:dyDescent="0.3">
      <c r="E78" s="4"/>
      <c r="F78" s="5"/>
    </row>
    <row r="79" spans="5:6" x14ac:dyDescent="0.3">
      <c r="E79" s="4"/>
      <c r="F79" s="5"/>
    </row>
    <row r="80" spans="5:6" x14ac:dyDescent="0.3">
      <c r="E80" s="4"/>
      <c r="F80" s="5"/>
    </row>
    <row r="81" spans="5:6" x14ac:dyDescent="0.3">
      <c r="E81" s="4"/>
      <c r="F81" s="5"/>
    </row>
    <row r="82" spans="5:6" x14ac:dyDescent="0.3">
      <c r="E82" s="4"/>
      <c r="F82" s="5"/>
    </row>
    <row r="83" spans="5:6" x14ac:dyDescent="0.3">
      <c r="E83" s="4"/>
      <c r="F83" s="5"/>
    </row>
    <row r="84" spans="5:6" x14ac:dyDescent="0.3">
      <c r="E84" s="4"/>
      <c r="F84" s="5"/>
    </row>
    <row r="85" spans="5:6" x14ac:dyDescent="0.3">
      <c r="E85" s="4"/>
      <c r="F85" s="5"/>
    </row>
    <row r="86" spans="5:6" x14ac:dyDescent="0.3">
      <c r="E86" s="4"/>
      <c r="F86" s="5"/>
    </row>
    <row r="87" spans="5:6" x14ac:dyDescent="0.3">
      <c r="E87" s="4"/>
      <c r="F87" s="5"/>
    </row>
    <row r="88" spans="5:6" x14ac:dyDescent="0.3">
      <c r="E88" s="4"/>
      <c r="F88" s="5"/>
    </row>
    <row r="89" spans="5:6" x14ac:dyDescent="0.3">
      <c r="E89" s="4"/>
      <c r="F89" s="5"/>
    </row>
    <row r="90" spans="5:6" x14ac:dyDescent="0.3">
      <c r="E90" s="4"/>
      <c r="F90" s="5"/>
    </row>
    <row r="91" spans="5:6" x14ac:dyDescent="0.3">
      <c r="E91" s="4"/>
      <c r="F91" s="5"/>
    </row>
    <row r="92" spans="5:6" x14ac:dyDescent="0.3">
      <c r="E92" s="4"/>
      <c r="F92" s="5"/>
    </row>
    <row r="93" spans="5:6" x14ac:dyDescent="0.3">
      <c r="E93" s="4"/>
      <c r="F93" s="5"/>
    </row>
    <row r="94" spans="5:6" x14ac:dyDescent="0.3">
      <c r="E94" s="4"/>
      <c r="F94" s="5"/>
    </row>
    <row r="95" spans="5:6" x14ac:dyDescent="0.3">
      <c r="E95" s="4"/>
      <c r="F95" s="5"/>
    </row>
    <row r="96" spans="5:6" x14ac:dyDescent="0.3">
      <c r="E96" s="4"/>
      <c r="F96" s="5"/>
    </row>
    <row r="97" spans="5:6" x14ac:dyDescent="0.3">
      <c r="E97" s="4"/>
      <c r="F97" s="5"/>
    </row>
    <row r="98" spans="5:6" x14ac:dyDescent="0.3">
      <c r="E98" s="4"/>
      <c r="F98" s="5"/>
    </row>
    <row r="99" spans="5:6" x14ac:dyDescent="0.3">
      <c r="E99" s="4"/>
      <c r="F99" s="5"/>
    </row>
    <row r="100" spans="5:6" x14ac:dyDescent="0.3">
      <c r="E100" s="4"/>
      <c r="F100" s="5"/>
    </row>
    <row r="101" spans="5:6" x14ac:dyDescent="0.3">
      <c r="E101" s="4"/>
      <c r="F101" s="5"/>
    </row>
    <row r="102" spans="5:6" x14ac:dyDescent="0.3">
      <c r="E102" s="4"/>
      <c r="F102" s="5"/>
    </row>
    <row r="103" spans="5:6" x14ac:dyDescent="0.3">
      <c r="E103" s="4"/>
      <c r="F103" s="5"/>
    </row>
    <row r="104" spans="5:6" x14ac:dyDescent="0.3">
      <c r="E104" s="4"/>
      <c r="F104" s="5"/>
    </row>
    <row r="105" spans="5:6" x14ac:dyDescent="0.3">
      <c r="E105" s="4"/>
      <c r="F105" s="5"/>
    </row>
    <row r="106" spans="5:6" x14ac:dyDescent="0.3">
      <c r="E106" s="4"/>
      <c r="F106" s="5"/>
    </row>
    <row r="107" spans="5:6" x14ac:dyDescent="0.3">
      <c r="E107" s="4"/>
      <c r="F107" s="5"/>
    </row>
    <row r="108" spans="5:6" x14ac:dyDescent="0.3">
      <c r="E108" s="4"/>
      <c r="F108" s="5"/>
    </row>
    <row r="109" spans="5:6" x14ac:dyDescent="0.3">
      <c r="E109" s="4"/>
      <c r="F109" s="5"/>
    </row>
    <row r="110" spans="5:6" x14ac:dyDescent="0.3">
      <c r="E110" s="4"/>
      <c r="F110" s="5"/>
    </row>
    <row r="111" spans="5:6" x14ac:dyDescent="0.3">
      <c r="E111" s="4"/>
      <c r="F111" s="5"/>
    </row>
    <row r="112" spans="5:6" x14ac:dyDescent="0.3">
      <c r="E112" s="4"/>
      <c r="F112" s="5"/>
    </row>
    <row r="113" spans="5:6" x14ac:dyDescent="0.3">
      <c r="E113" s="4"/>
      <c r="F113" s="5"/>
    </row>
    <row r="114" spans="5:6" x14ac:dyDescent="0.3">
      <c r="E114" s="4"/>
      <c r="F114" s="5"/>
    </row>
    <row r="115" spans="5:6" x14ac:dyDescent="0.3">
      <c r="E115" s="4"/>
      <c r="F115" s="5"/>
    </row>
    <row r="116" spans="5:6" x14ac:dyDescent="0.3">
      <c r="E116" s="4"/>
      <c r="F116" s="5"/>
    </row>
    <row r="117" spans="5:6" x14ac:dyDescent="0.3">
      <c r="E117" s="4"/>
      <c r="F117" s="5"/>
    </row>
    <row r="118" spans="5:6" x14ac:dyDescent="0.3">
      <c r="E118" s="4"/>
      <c r="F118" s="5"/>
    </row>
    <row r="119" spans="5:6" x14ac:dyDescent="0.3">
      <c r="E119" s="4"/>
      <c r="F119" s="5"/>
    </row>
    <row r="120" spans="5:6" x14ac:dyDescent="0.3">
      <c r="E120" s="4"/>
      <c r="F120" s="5"/>
    </row>
    <row r="121" spans="5:6" x14ac:dyDescent="0.3">
      <c r="E121" s="4"/>
      <c r="F121" s="5"/>
    </row>
    <row r="122" spans="5:6" x14ac:dyDescent="0.3">
      <c r="E122" s="4"/>
      <c r="F122" s="5"/>
    </row>
    <row r="123" spans="5:6" x14ac:dyDescent="0.3">
      <c r="E123" s="4"/>
      <c r="F123" s="5"/>
    </row>
    <row r="124" spans="5:6" x14ac:dyDescent="0.3">
      <c r="E124" s="4"/>
      <c r="F124" s="5"/>
    </row>
    <row r="125" spans="5:6" x14ac:dyDescent="0.3">
      <c r="E125" s="4"/>
      <c r="F125" s="5"/>
    </row>
    <row r="126" spans="5:6" x14ac:dyDescent="0.3">
      <c r="E126" s="4"/>
      <c r="F126" s="5"/>
    </row>
    <row r="127" spans="5:6" x14ac:dyDescent="0.3">
      <c r="E127" s="4"/>
      <c r="F127" s="5"/>
    </row>
    <row r="128" spans="5:6" x14ac:dyDescent="0.3">
      <c r="E128" s="4"/>
      <c r="F128" s="5"/>
    </row>
    <row r="129" spans="5:6" x14ac:dyDescent="0.3">
      <c r="E129" s="4"/>
      <c r="F129" s="5"/>
    </row>
    <row r="130" spans="5:6" x14ac:dyDescent="0.3">
      <c r="E130" s="4"/>
      <c r="F130" s="5"/>
    </row>
    <row r="131" spans="5:6" x14ac:dyDescent="0.3">
      <c r="E131" s="4"/>
      <c r="F131" s="5"/>
    </row>
    <row r="132" spans="5:6" x14ac:dyDescent="0.3">
      <c r="E132" s="4"/>
      <c r="F132" s="5"/>
    </row>
    <row r="133" spans="5:6" x14ac:dyDescent="0.3">
      <c r="E133" s="4"/>
      <c r="F133" s="5"/>
    </row>
    <row r="134" spans="5:6" x14ac:dyDescent="0.3">
      <c r="E134" s="4"/>
      <c r="F134" s="5"/>
    </row>
    <row r="135" spans="5:6" x14ac:dyDescent="0.3">
      <c r="E135" s="4"/>
      <c r="F135" s="5"/>
    </row>
    <row r="136" spans="5:6" x14ac:dyDescent="0.3">
      <c r="E136" s="4"/>
      <c r="F136" s="5"/>
    </row>
    <row r="137" spans="5:6" x14ac:dyDescent="0.3">
      <c r="E137" s="4"/>
      <c r="F137" s="5"/>
    </row>
    <row r="138" spans="5:6" x14ac:dyDescent="0.3">
      <c r="E138" s="4"/>
      <c r="F138" s="5"/>
    </row>
    <row r="139" spans="5:6" x14ac:dyDescent="0.3">
      <c r="E139" s="4"/>
      <c r="F139" s="5"/>
    </row>
    <row r="140" spans="5:6" x14ac:dyDescent="0.3">
      <c r="E140" s="4"/>
      <c r="F140" s="5"/>
    </row>
    <row r="141" spans="5:6" x14ac:dyDescent="0.3">
      <c r="E141" s="4"/>
      <c r="F141" s="5"/>
    </row>
    <row r="142" spans="5:6" x14ac:dyDescent="0.3">
      <c r="E142" s="4"/>
      <c r="F142" s="5"/>
    </row>
    <row r="143" spans="5:6" x14ac:dyDescent="0.3">
      <c r="E143" s="4"/>
      <c r="F143" s="5"/>
    </row>
    <row r="144" spans="5:6" x14ac:dyDescent="0.3">
      <c r="E144" s="4"/>
      <c r="F144" s="5"/>
    </row>
    <row r="145" spans="5:6" x14ac:dyDescent="0.3">
      <c r="E145" s="4"/>
      <c r="F145" s="5"/>
    </row>
    <row r="146" spans="5:6" x14ac:dyDescent="0.3">
      <c r="E146" s="4"/>
      <c r="F146" s="5"/>
    </row>
    <row r="147" spans="5:6" x14ac:dyDescent="0.3">
      <c r="E147" s="4"/>
      <c r="F147" s="5"/>
    </row>
    <row r="148" spans="5:6" x14ac:dyDescent="0.3">
      <c r="E148" s="4"/>
      <c r="F148" s="5"/>
    </row>
    <row r="149" spans="5:6" x14ac:dyDescent="0.3">
      <c r="E149" s="4"/>
      <c r="F149" s="5"/>
    </row>
    <row r="150" spans="5:6" x14ac:dyDescent="0.3">
      <c r="E150" s="4"/>
      <c r="F150" s="5"/>
    </row>
    <row r="151" spans="5:6" x14ac:dyDescent="0.3">
      <c r="E151" s="4"/>
      <c r="F151" s="5"/>
    </row>
    <row r="152" spans="5:6" x14ac:dyDescent="0.3">
      <c r="E152" s="4"/>
      <c r="F152" s="5"/>
    </row>
    <row r="153" spans="5:6" x14ac:dyDescent="0.3">
      <c r="E153" s="4"/>
      <c r="F153" s="5"/>
    </row>
    <row r="154" spans="5:6" x14ac:dyDescent="0.3">
      <c r="E154" s="4"/>
      <c r="F154" s="5"/>
    </row>
    <row r="155" spans="5:6" x14ac:dyDescent="0.3">
      <c r="E155" s="4"/>
      <c r="F155" s="5"/>
    </row>
    <row r="156" spans="5:6" x14ac:dyDescent="0.3">
      <c r="E156" s="4"/>
      <c r="F156" s="5"/>
    </row>
    <row r="157" spans="5:6" x14ac:dyDescent="0.3">
      <c r="E157" s="4"/>
      <c r="F157" s="5"/>
    </row>
    <row r="158" spans="5:6" x14ac:dyDescent="0.3">
      <c r="E158" s="4"/>
      <c r="F158" s="5"/>
    </row>
    <row r="159" spans="5:6" x14ac:dyDescent="0.3">
      <c r="E159" s="4"/>
      <c r="F159" s="5"/>
    </row>
    <row r="160" spans="5:6" x14ac:dyDescent="0.3">
      <c r="E160" s="4"/>
      <c r="F160" s="5"/>
    </row>
    <row r="161" spans="5:6" x14ac:dyDescent="0.3">
      <c r="E161" s="4"/>
      <c r="F161" s="5"/>
    </row>
    <row r="162" spans="5:6" x14ac:dyDescent="0.3">
      <c r="E162" s="4"/>
      <c r="F162" s="5"/>
    </row>
    <row r="163" spans="5:6" x14ac:dyDescent="0.3">
      <c r="E163" s="4"/>
      <c r="F163" s="5"/>
    </row>
    <row r="164" spans="5:6" x14ac:dyDescent="0.3">
      <c r="E164" s="4"/>
      <c r="F164" s="5"/>
    </row>
    <row r="165" spans="5:6" x14ac:dyDescent="0.3">
      <c r="E165" s="4"/>
      <c r="F165" s="5"/>
    </row>
    <row r="166" spans="5:6" x14ac:dyDescent="0.3">
      <c r="E166" s="4"/>
      <c r="F166" s="5"/>
    </row>
    <row r="167" spans="5:6" x14ac:dyDescent="0.3">
      <c r="E167" s="4"/>
      <c r="F167" s="5"/>
    </row>
    <row r="168" spans="5:6" x14ac:dyDescent="0.3">
      <c r="E168" s="4"/>
      <c r="F168" s="5"/>
    </row>
    <row r="169" spans="5:6" x14ac:dyDescent="0.3">
      <c r="E169" s="4"/>
      <c r="F169" s="5"/>
    </row>
    <row r="170" spans="5:6" x14ac:dyDescent="0.3">
      <c r="E170" s="4"/>
      <c r="F170" s="5"/>
    </row>
    <row r="171" spans="5:6" x14ac:dyDescent="0.3">
      <c r="E171" s="4"/>
      <c r="F171" s="5"/>
    </row>
    <row r="172" spans="5:6" x14ac:dyDescent="0.3">
      <c r="E172" s="4"/>
      <c r="F172" s="5"/>
    </row>
    <row r="173" spans="5:6" x14ac:dyDescent="0.3">
      <c r="E173" s="4"/>
      <c r="F173" s="5"/>
    </row>
    <row r="174" spans="5:6" x14ac:dyDescent="0.3">
      <c r="E174" s="4"/>
      <c r="F174" s="5"/>
    </row>
    <row r="175" spans="5:6" x14ac:dyDescent="0.3">
      <c r="E175" s="4"/>
      <c r="F175" s="5"/>
    </row>
    <row r="176" spans="5:6" x14ac:dyDescent="0.3">
      <c r="E176" s="4"/>
      <c r="F176" s="5"/>
    </row>
    <row r="177" spans="5:6" x14ac:dyDescent="0.3">
      <c r="E177" s="4"/>
      <c r="F177" s="5"/>
    </row>
    <row r="178" spans="5:6" x14ac:dyDescent="0.3">
      <c r="E178" s="4"/>
      <c r="F178" s="5"/>
    </row>
    <row r="179" spans="5:6" x14ac:dyDescent="0.3">
      <c r="E179" s="4"/>
      <c r="F179" s="5"/>
    </row>
    <row r="180" spans="5:6" x14ac:dyDescent="0.3">
      <c r="E180" s="4"/>
      <c r="F180" s="5"/>
    </row>
    <row r="181" spans="5:6" x14ac:dyDescent="0.3">
      <c r="E181" s="4"/>
      <c r="F181" s="5"/>
    </row>
    <row r="182" spans="5:6" x14ac:dyDescent="0.3">
      <c r="E182" s="4"/>
      <c r="F182" s="5"/>
    </row>
    <row r="183" spans="5:6" x14ac:dyDescent="0.3">
      <c r="E183" s="4"/>
      <c r="F183" s="5"/>
    </row>
    <row r="184" spans="5:6" x14ac:dyDescent="0.3">
      <c r="E184" s="4"/>
      <c r="F184" s="5"/>
    </row>
    <row r="185" spans="5:6" x14ac:dyDescent="0.3">
      <c r="E185" s="4"/>
      <c r="F185" s="5"/>
    </row>
    <row r="186" spans="5:6" x14ac:dyDescent="0.3">
      <c r="E186" s="4"/>
      <c r="F186" s="5"/>
    </row>
    <row r="187" spans="5:6" x14ac:dyDescent="0.3">
      <c r="E187" s="4"/>
      <c r="F187" s="5"/>
    </row>
    <row r="188" spans="5:6" x14ac:dyDescent="0.3">
      <c r="E188" s="4"/>
      <c r="F188" s="5"/>
    </row>
    <row r="189" spans="5:6" x14ac:dyDescent="0.3">
      <c r="E189" s="4"/>
      <c r="F189" s="5"/>
    </row>
    <row r="190" spans="5:6" x14ac:dyDescent="0.3">
      <c r="E190" s="4"/>
      <c r="F190" s="5"/>
    </row>
    <row r="191" spans="5:6" x14ac:dyDescent="0.3">
      <c r="E191" s="4"/>
      <c r="F191" s="5"/>
    </row>
    <row r="192" spans="5:6" x14ac:dyDescent="0.3">
      <c r="E192" s="4"/>
      <c r="F192" s="5"/>
    </row>
    <row r="193" spans="5:6" x14ac:dyDescent="0.3">
      <c r="E193" s="4"/>
      <c r="F193" s="5"/>
    </row>
    <row r="194" spans="5:6" x14ac:dyDescent="0.3">
      <c r="E194" s="4"/>
      <c r="F194" s="5"/>
    </row>
    <row r="195" spans="5:6" x14ac:dyDescent="0.3">
      <c r="E195" s="4"/>
      <c r="F195" s="5"/>
    </row>
    <row r="196" spans="5:6" x14ac:dyDescent="0.3">
      <c r="E196" s="4"/>
      <c r="F196" s="5"/>
    </row>
    <row r="197" spans="5:6" x14ac:dyDescent="0.3">
      <c r="E197" s="4"/>
      <c r="F197" s="5"/>
    </row>
    <row r="198" spans="5:6" x14ac:dyDescent="0.3">
      <c r="E198" s="4"/>
      <c r="F198" s="5"/>
    </row>
    <row r="199" spans="5:6" x14ac:dyDescent="0.3">
      <c r="E199" s="4"/>
      <c r="F199" s="5"/>
    </row>
    <row r="200" spans="5:6" x14ac:dyDescent="0.3">
      <c r="E200" s="4"/>
      <c r="F200" s="5"/>
    </row>
    <row r="201" spans="5:6" x14ac:dyDescent="0.3">
      <c r="E201" s="4"/>
      <c r="F201" s="5"/>
    </row>
    <row r="202" spans="5:6" x14ac:dyDescent="0.3">
      <c r="E202" s="4"/>
      <c r="F202" s="5"/>
    </row>
    <row r="203" spans="5:6" x14ac:dyDescent="0.3">
      <c r="E203" s="4"/>
      <c r="F203" s="5"/>
    </row>
    <row r="204" spans="5:6" x14ac:dyDescent="0.3">
      <c r="E204" s="4"/>
      <c r="F204" s="5"/>
    </row>
    <row r="205" spans="5:6" x14ac:dyDescent="0.3">
      <c r="E205" s="4"/>
      <c r="F205" s="5"/>
    </row>
    <row r="206" spans="5:6" x14ac:dyDescent="0.3">
      <c r="E206" s="4"/>
      <c r="F206" s="5"/>
    </row>
    <row r="207" spans="5:6" x14ac:dyDescent="0.3">
      <c r="E207" s="4"/>
      <c r="F207" s="5"/>
    </row>
    <row r="208" spans="5:6" x14ac:dyDescent="0.3">
      <c r="E208" s="4"/>
      <c r="F208" s="5"/>
    </row>
    <row r="209" spans="5:6" x14ac:dyDescent="0.3">
      <c r="E209" s="4"/>
      <c r="F209" s="5"/>
    </row>
    <row r="210" spans="5:6" x14ac:dyDescent="0.3">
      <c r="E210" s="4"/>
      <c r="F210" s="5"/>
    </row>
    <row r="211" spans="5:6" x14ac:dyDescent="0.3">
      <c r="E211" s="4"/>
      <c r="F211" s="5"/>
    </row>
    <row r="212" spans="5:6" x14ac:dyDescent="0.3">
      <c r="E212" s="4"/>
      <c r="F212" s="5"/>
    </row>
    <row r="213" spans="5:6" x14ac:dyDescent="0.3">
      <c r="E213" s="4"/>
      <c r="F213" s="5"/>
    </row>
    <row r="214" spans="5:6" x14ac:dyDescent="0.3">
      <c r="E214" s="4"/>
      <c r="F214" s="5"/>
    </row>
    <row r="215" spans="5:6" x14ac:dyDescent="0.3">
      <c r="E215" s="4"/>
      <c r="F215" s="5"/>
    </row>
    <row r="216" spans="5:6" x14ac:dyDescent="0.3">
      <c r="E216" s="4"/>
      <c r="F216" s="5"/>
    </row>
    <row r="217" spans="5:6" x14ac:dyDescent="0.3">
      <c r="E217" s="4"/>
      <c r="F217" s="5"/>
    </row>
    <row r="218" spans="5:6" x14ac:dyDescent="0.3">
      <c r="E218" s="4"/>
      <c r="F218" s="5"/>
    </row>
    <row r="219" spans="5:6" x14ac:dyDescent="0.3">
      <c r="E219" s="4"/>
      <c r="F219" s="5"/>
    </row>
    <row r="220" spans="5:6" x14ac:dyDescent="0.3">
      <c r="E220" s="4"/>
      <c r="F220" s="5"/>
    </row>
    <row r="221" spans="5:6" x14ac:dyDescent="0.3">
      <c r="E221" s="4"/>
      <c r="F221" s="5"/>
    </row>
    <row r="222" spans="5:6" x14ac:dyDescent="0.3">
      <c r="E222" s="4"/>
      <c r="F222" s="5"/>
    </row>
    <row r="223" spans="5:6" x14ac:dyDescent="0.3">
      <c r="E223" s="4"/>
      <c r="F223" s="5"/>
    </row>
    <row r="224" spans="5:6" x14ac:dyDescent="0.3">
      <c r="E224" s="4"/>
      <c r="F224" s="5"/>
    </row>
    <row r="225" spans="5:6" x14ac:dyDescent="0.3">
      <c r="E225" s="4"/>
      <c r="F225" s="5"/>
    </row>
    <row r="226" spans="5:6" x14ac:dyDescent="0.3">
      <c r="E226" s="4"/>
      <c r="F226" s="5"/>
    </row>
    <row r="227" spans="5:6" x14ac:dyDescent="0.3">
      <c r="E227" s="4"/>
      <c r="F227" s="5"/>
    </row>
    <row r="228" spans="5:6" x14ac:dyDescent="0.3">
      <c r="E228" s="4"/>
      <c r="F228" s="5"/>
    </row>
    <row r="229" spans="5:6" x14ac:dyDescent="0.3">
      <c r="E229" s="4"/>
      <c r="F229" s="5"/>
    </row>
    <row r="230" spans="5:6" x14ac:dyDescent="0.3">
      <c r="E230" s="4"/>
      <c r="F230" s="5"/>
    </row>
    <row r="231" spans="5:6" x14ac:dyDescent="0.3">
      <c r="E231" s="4"/>
      <c r="F231" s="5"/>
    </row>
    <row r="232" spans="5:6" x14ac:dyDescent="0.3">
      <c r="E232" s="4"/>
      <c r="F232" s="5"/>
    </row>
    <row r="233" spans="5:6" x14ac:dyDescent="0.3">
      <c r="E233" s="4"/>
      <c r="F233" s="5"/>
    </row>
    <row r="234" spans="5:6" x14ac:dyDescent="0.3">
      <c r="E234" s="4"/>
      <c r="F234" s="5"/>
    </row>
    <row r="235" spans="5:6" x14ac:dyDescent="0.3">
      <c r="E235" s="4"/>
      <c r="F235" s="5"/>
    </row>
    <row r="236" spans="5:6" x14ac:dyDescent="0.3">
      <c r="E236" s="4"/>
      <c r="F236" s="5"/>
    </row>
    <row r="237" spans="5:6" x14ac:dyDescent="0.3">
      <c r="E237" s="4"/>
      <c r="F237" s="5"/>
    </row>
    <row r="238" spans="5:6" x14ac:dyDescent="0.3">
      <c r="E238" s="4"/>
      <c r="F238" s="5"/>
    </row>
    <row r="239" spans="5:6" x14ac:dyDescent="0.3">
      <c r="E239" s="4"/>
      <c r="F239" s="5"/>
    </row>
    <row r="240" spans="5:6" x14ac:dyDescent="0.3">
      <c r="E240" s="4"/>
      <c r="F240" s="5"/>
    </row>
    <row r="241" spans="5:6" x14ac:dyDescent="0.3">
      <c r="E241" s="4"/>
      <c r="F241" s="5"/>
    </row>
    <row r="242" spans="5:6" x14ac:dyDescent="0.3">
      <c r="E242" s="4"/>
      <c r="F242" s="5"/>
    </row>
    <row r="243" spans="5:6" x14ac:dyDescent="0.3">
      <c r="E243" s="4"/>
      <c r="F243" s="5"/>
    </row>
    <row r="244" spans="5:6" x14ac:dyDescent="0.3">
      <c r="E244" s="4"/>
      <c r="F244" s="5"/>
    </row>
    <row r="245" spans="5:6" x14ac:dyDescent="0.3">
      <c r="E245" s="4"/>
      <c r="F245" s="5"/>
    </row>
    <row r="246" spans="5:6" x14ac:dyDescent="0.3">
      <c r="E246" s="4"/>
      <c r="F246" s="5"/>
    </row>
    <row r="247" spans="5:6" x14ac:dyDescent="0.3">
      <c r="E247" s="4"/>
      <c r="F247" s="5"/>
    </row>
    <row r="248" spans="5:6" x14ac:dyDescent="0.3">
      <c r="E248" s="4"/>
      <c r="F248" s="5"/>
    </row>
    <row r="249" spans="5:6" x14ac:dyDescent="0.3">
      <c r="E249" s="4"/>
      <c r="F249" s="5"/>
    </row>
    <row r="250" spans="5:6" x14ac:dyDescent="0.3">
      <c r="E250" s="4"/>
      <c r="F250" s="5"/>
    </row>
    <row r="251" spans="5:6" x14ac:dyDescent="0.3">
      <c r="E251" s="4"/>
      <c r="F251" s="5"/>
    </row>
    <row r="252" spans="5:6" x14ac:dyDescent="0.3">
      <c r="E252" s="4"/>
      <c r="F252" s="5"/>
    </row>
    <row r="253" spans="5:6" x14ac:dyDescent="0.3">
      <c r="E253" s="4"/>
      <c r="F253" s="5"/>
    </row>
    <row r="254" spans="5:6" x14ac:dyDescent="0.3">
      <c r="E254" s="4"/>
      <c r="F254" s="5"/>
    </row>
    <row r="255" spans="5:6" x14ac:dyDescent="0.3">
      <c r="E255" s="4"/>
      <c r="F255" s="5"/>
    </row>
    <row r="256" spans="5:6" x14ac:dyDescent="0.3">
      <c r="E256" s="4"/>
      <c r="F256" s="5"/>
    </row>
    <row r="257" spans="5:6" x14ac:dyDescent="0.3">
      <c r="E257" s="4"/>
      <c r="F257" s="5"/>
    </row>
    <row r="258" spans="5:6" x14ac:dyDescent="0.3">
      <c r="E258" s="4"/>
      <c r="F258" s="5"/>
    </row>
    <row r="259" spans="5:6" x14ac:dyDescent="0.3">
      <c r="E259" s="4"/>
      <c r="F259" s="5"/>
    </row>
    <row r="260" spans="5:6" x14ac:dyDescent="0.3">
      <c r="E260" s="4"/>
      <c r="F260" s="5"/>
    </row>
    <row r="261" spans="5:6" x14ac:dyDescent="0.3">
      <c r="E261" s="4"/>
      <c r="F261" s="5"/>
    </row>
    <row r="262" spans="5:6" x14ac:dyDescent="0.3">
      <c r="E262" s="4"/>
      <c r="F262" s="5"/>
    </row>
    <row r="263" spans="5:6" x14ac:dyDescent="0.3">
      <c r="E263" s="4"/>
      <c r="F263" s="5"/>
    </row>
    <row r="264" spans="5:6" x14ac:dyDescent="0.3">
      <c r="E264" s="4"/>
      <c r="F264" s="5"/>
    </row>
    <row r="265" spans="5:6" x14ac:dyDescent="0.3">
      <c r="E265" s="4"/>
      <c r="F265" s="5"/>
    </row>
    <row r="266" spans="5:6" x14ac:dyDescent="0.3">
      <c r="E266" s="4"/>
      <c r="F266" s="5"/>
    </row>
    <row r="267" spans="5:6" x14ac:dyDescent="0.3">
      <c r="E267" s="4"/>
      <c r="F267" s="5"/>
    </row>
    <row r="268" spans="5:6" x14ac:dyDescent="0.3">
      <c r="E268" s="4"/>
      <c r="F268" s="5"/>
    </row>
    <row r="269" spans="5:6" x14ac:dyDescent="0.3">
      <c r="E269" s="4"/>
      <c r="F269" s="5"/>
    </row>
    <row r="270" spans="5:6" x14ac:dyDescent="0.3">
      <c r="E270" s="4"/>
      <c r="F270" s="5"/>
    </row>
    <row r="271" spans="5:6" x14ac:dyDescent="0.3">
      <c r="E271" s="4"/>
      <c r="F271" s="5"/>
    </row>
    <row r="272" spans="5:6" x14ac:dyDescent="0.3">
      <c r="E272" s="4"/>
      <c r="F272" s="5"/>
    </row>
    <row r="273" spans="5:6" x14ac:dyDescent="0.3">
      <c r="E273" s="4"/>
      <c r="F273" s="5"/>
    </row>
    <row r="274" spans="5:6" x14ac:dyDescent="0.3">
      <c r="E274" s="4"/>
      <c r="F274" s="5"/>
    </row>
    <row r="275" spans="5:6" x14ac:dyDescent="0.3">
      <c r="E275" s="4"/>
      <c r="F275" s="5"/>
    </row>
    <row r="276" spans="5:6" x14ac:dyDescent="0.3">
      <c r="E276" s="4"/>
      <c r="F276" s="5"/>
    </row>
    <row r="277" spans="5:6" x14ac:dyDescent="0.3">
      <c r="E277" s="4"/>
      <c r="F277" s="5"/>
    </row>
    <row r="278" spans="5:6" x14ac:dyDescent="0.3">
      <c r="E278" s="4"/>
      <c r="F278" s="5"/>
    </row>
    <row r="279" spans="5:6" x14ac:dyDescent="0.3">
      <c r="E279" s="4"/>
      <c r="F279" s="5"/>
    </row>
    <row r="280" spans="5:6" x14ac:dyDescent="0.3">
      <c r="E280" s="4"/>
      <c r="F280" s="5"/>
    </row>
    <row r="281" spans="5:6" x14ac:dyDescent="0.3">
      <c r="E281" s="4"/>
      <c r="F281" s="5"/>
    </row>
    <row r="282" spans="5:6" x14ac:dyDescent="0.3">
      <c r="E282" s="4"/>
      <c r="F282" s="5"/>
    </row>
    <row r="283" spans="5:6" x14ac:dyDescent="0.3">
      <c r="E283" s="4"/>
      <c r="F283" s="5"/>
    </row>
    <row r="284" spans="5:6" x14ac:dyDescent="0.3">
      <c r="E284" s="4"/>
      <c r="F284" s="5"/>
    </row>
    <row r="285" spans="5:6" x14ac:dyDescent="0.3">
      <c r="E285" s="4"/>
      <c r="F285" s="5"/>
    </row>
    <row r="286" spans="5:6" x14ac:dyDescent="0.3">
      <c r="E286" s="4"/>
      <c r="F286" s="5"/>
    </row>
    <row r="287" spans="5:6" x14ac:dyDescent="0.3">
      <c r="E287" s="4"/>
      <c r="F287" s="5"/>
    </row>
    <row r="288" spans="5:6" x14ac:dyDescent="0.3">
      <c r="E288" s="4"/>
      <c r="F288" s="5"/>
    </row>
    <row r="289" spans="5:6" x14ac:dyDescent="0.3">
      <c r="E289" s="4"/>
      <c r="F289" s="5"/>
    </row>
    <row r="290" spans="5:6" x14ac:dyDescent="0.3">
      <c r="E290" s="4"/>
      <c r="F290" s="5"/>
    </row>
    <row r="291" spans="5:6" x14ac:dyDescent="0.3">
      <c r="E291" s="4"/>
      <c r="F291" s="5"/>
    </row>
    <row r="292" spans="5:6" x14ac:dyDescent="0.3">
      <c r="E292" s="4"/>
      <c r="F292" s="5"/>
    </row>
    <row r="293" spans="5:6" x14ac:dyDescent="0.3">
      <c r="E293" s="4"/>
      <c r="F293" s="5"/>
    </row>
    <row r="294" spans="5:6" x14ac:dyDescent="0.3">
      <c r="E294" s="4"/>
      <c r="F294" s="5"/>
    </row>
    <row r="295" spans="5:6" x14ac:dyDescent="0.3">
      <c r="E295" s="4"/>
      <c r="F295" s="5"/>
    </row>
    <row r="296" spans="5:6" x14ac:dyDescent="0.3">
      <c r="E296" s="4"/>
      <c r="F296" s="5"/>
    </row>
    <row r="297" spans="5:6" x14ac:dyDescent="0.3">
      <c r="E297" s="4"/>
      <c r="F297" s="5"/>
    </row>
    <row r="298" spans="5:6" x14ac:dyDescent="0.3">
      <c r="E298" s="4"/>
      <c r="F298" s="5"/>
    </row>
    <row r="299" spans="5:6" x14ac:dyDescent="0.3">
      <c r="E299" s="4"/>
      <c r="F299" s="5"/>
    </row>
    <row r="300" spans="5:6" x14ac:dyDescent="0.3">
      <c r="E300" s="4"/>
      <c r="F300" s="5"/>
    </row>
    <row r="301" spans="5:6" x14ac:dyDescent="0.3">
      <c r="E301" s="4"/>
      <c r="F301" s="5"/>
    </row>
    <row r="302" spans="5:6" x14ac:dyDescent="0.3">
      <c r="E302" s="4"/>
      <c r="F302" s="5"/>
    </row>
    <row r="303" spans="5:6" x14ac:dyDescent="0.3">
      <c r="E303" s="4"/>
      <c r="F303" s="5"/>
    </row>
    <row r="304" spans="5:6" x14ac:dyDescent="0.3">
      <c r="E304" s="4"/>
      <c r="F304" s="5"/>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row r="318" spans="5:6" x14ac:dyDescent="0.3">
      <c r="E318" s="4"/>
      <c r="F318" s="5"/>
    </row>
    <row r="319" spans="5:6" x14ac:dyDescent="0.3">
      <c r="E319" s="4"/>
      <c r="F319" s="5"/>
    </row>
    <row r="320" spans="5:6"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row r="325" spans="5:6" x14ac:dyDescent="0.3">
      <c r="E325" s="4"/>
      <c r="F325" s="5"/>
    </row>
    <row r="326" spans="5:6" x14ac:dyDescent="0.3">
      <c r="E326" s="4"/>
      <c r="F326" s="5"/>
    </row>
    <row r="327" spans="5:6" x14ac:dyDescent="0.3">
      <c r="E327" s="4"/>
      <c r="F327" s="5"/>
    </row>
    <row r="328" spans="5:6" x14ac:dyDescent="0.3">
      <c r="E328" s="4"/>
      <c r="F328" s="5"/>
    </row>
    <row r="329" spans="5:6" x14ac:dyDescent="0.3">
      <c r="E329" s="4"/>
      <c r="F329" s="5"/>
    </row>
    <row r="330" spans="5:6" x14ac:dyDescent="0.3">
      <c r="E330" s="4"/>
      <c r="F330" s="5"/>
    </row>
    <row r="331" spans="5:6" x14ac:dyDescent="0.3">
      <c r="E331" s="4"/>
      <c r="F331" s="5"/>
    </row>
    <row r="332" spans="5:6" x14ac:dyDescent="0.3">
      <c r="E332" s="4"/>
      <c r="F332" s="5"/>
    </row>
    <row r="333" spans="5:6" x14ac:dyDescent="0.3">
      <c r="E333" s="4"/>
      <c r="F333" s="5"/>
    </row>
    <row r="334" spans="5:6" x14ac:dyDescent="0.3">
      <c r="E334" s="4"/>
      <c r="F334" s="5"/>
    </row>
    <row r="335" spans="5:6" x14ac:dyDescent="0.3">
      <c r="E335" s="4"/>
      <c r="F335" s="5"/>
    </row>
    <row r="336" spans="5:6" x14ac:dyDescent="0.3">
      <c r="E336" s="4"/>
      <c r="F336" s="5"/>
    </row>
    <row r="337" spans="5:6" x14ac:dyDescent="0.3">
      <c r="E337" s="4"/>
      <c r="F337" s="5"/>
    </row>
    <row r="338" spans="5:6" x14ac:dyDescent="0.3">
      <c r="E338" s="4"/>
      <c r="F338" s="5"/>
    </row>
    <row r="339" spans="5:6" x14ac:dyDescent="0.3">
      <c r="E339" s="4"/>
      <c r="F339" s="5"/>
    </row>
    <row r="340" spans="5:6" x14ac:dyDescent="0.3">
      <c r="E340" s="4"/>
      <c r="F340" s="5"/>
    </row>
    <row r="341" spans="5:6" x14ac:dyDescent="0.3">
      <c r="E341" s="4"/>
      <c r="F341" s="5"/>
    </row>
    <row r="342" spans="5:6" x14ac:dyDescent="0.3">
      <c r="E342" s="4"/>
      <c r="F342" s="5"/>
    </row>
    <row r="343" spans="5:6" x14ac:dyDescent="0.3">
      <c r="E343" s="4"/>
      <c r="F343" s="5"/>
    </row>
    <row r="344" spans="5:6" x14ac:dyDescent="0.3">
      <c r="E344" s="4"/>
      <c r="F344" s="5"/>
    </row>
    <row r="345" spans="5:6" x14ac:dyDescent="0.3">
      <c r="E345" s="4"/>
      <c r="F345" s="5"/>
    </row>
    <row r="346" spans="5:6" x14ac:dyDescent="0.3">
      <c r="E346" s="4"/>
      <c r="F346" s="5"/>
    </row>
    <row r="347" spans="5:6" x14ac:dyDescent="0.3">
      <c r="E347" s="4"/>
      <c r="F347" s="5"/>
    </row>
    <row r="348" spans="5:6" x14ac:dyDescent="0.3">
      <c r="E348" s="4"/>
      <c r="F348" s="5"/>
    </row>
    <row r="349" spans="5:6" x14ac:dyDescent="0.3">
      <c r="E349" s="4"/>
      <c r="F349" s="5"/>
    </row>
    <row r="350" spans="5:6" x14ac:dyDescent="0.3">
      <c r="E350" s="4"/>
      <c r="F350" s="5"/>
    </row>
    <row r="351" spans="5:6" x14ac:dyDescent="0.3">
      <c r="E351" s="4"/>
      <c r="F351" s="5"/>
    </row>
    <row r="352" spans="5:6" x14ac:dyDescent="0.3">
      <c r="E352" s="4"/>
      <c r="F352" s="5"/>
    </row>
    <row r="353" spans="5:6" x14ac:dyDescent="0.3">
      <c r="E353" s="4"/>
      <c r="F353" s="5"/>
    </row>
    <row r="354" spans="5:6" x14ac:dyDescent="0.3">
      <c r="E354" s="4"/>
      <c r="F354" s="5"/>
    </row>
    <row r="355" spans="5:6" x14ac:dyDescent="0.3">
      <c r="E355" s="4"/>
      <c r="F355" s="5"/>
    </row>
    <row r="356" spans="5:6" x14ac:dyDescent="0.3">
      <c r="E356" s="4"/>
      <c r="F356" s="5"/>
    </row>
    <row r="357" spans="5:6" x14ac:dyDescent="0.3">
      <c r="E357" s="4"/>
      <c r="F357" s="5"/>
    </row>
    <row r="358" spans="5:6" x14ac:dyDescent="0.3">
      <c r="E358" s="4"/>
      <c r="F358" s="5"/>
    </row>
    <row r="359" spans="5:6" x14ac:dyDescent="0.3">
      <c r="E359" s="4"/>
      <c r="F359" s="5"/>
    </row>
    <row r="360" spans="5:6" x14ac:dyDescent="0.3">
      <c r="E360" s="4"/>
      <c r="F360" s="5"/>
    </row>
    <row r="361" spans="5:6" x14ac:dyDescent="0.3">
      <c r="E361" s="4"/>
      <c r="F361" s="5"/>
    </row>
    <row r="362" spans="5:6" x14ac:dyDescent="0.3">
      <c r="E362" s="4"/>
      <c r="F362" s="5"/>
    </row>
    <row r="363" spans="5:6" x14ac:dyDescent="0.3">
      <c r="E363" s="4"/>
      <c r="F363" s="5"/>
    </row>
    <row r="364" spans="5:6" x14ac:dyDescent="0.3">
      <c r="E364" s="4"/>
      <c r="F364" s="5"/>
    </row>
    <row r="365" spans="5:6" x14ac:dyDescent="0.3">
      <c r="E365" s="4"/>
      <c r="F365" s="5"/>
    </row>
    <row r="366" spans="5:6" x14ac:dyDescent="0.3">
      <c r="E366" s="4"/>
      <c r="F366" s="5"/>
    </row>
    <row r="367" spans="5:6" x14ac:dyDescent="0.3">
      <c r="E367" s="4"/>
      <c r="F367" s="5"/>
    </row>
    <row r="368" spans="5:6" x14ac:dyDescent="0.3">
      <c r="E368" s="4"/>
      <c r="F368" s="5"/>
    </row>
    <row r="369" spans="5:6" x14ac:dyDescent="0.3">
      <c r="E369" s="4"/>
      <c r="F369" s="5"/>
    </row>
    <row r="370" spans="5:6" x14ac:dyDescent="0.3">
      <c r="E370" s="4"/>
      <c r="F370" s="5"/>
    </row>
    <row r="371" spans="5:6" x14ac:dyDescent="0.3">
      <c r="E371" s="4"/>
      <c r="F371" s="5"/>
    </row>
    <row r="372" spans="5:6" x14ac:dyDescent="0.3">
      <c r="E372" s="4"/>
      <c r="F372" s="5"/>
    </row>
    <row r="373" spans="5:6" x14ac:dyDescent="0.3">
      <c r="E373" s="4"/>
      <c r="F373" s="5"/>
    </row>
    <row r="374" spans="5:6" x14ac:dyDescent="0.3">
      <c r="E374" s="4"/>
      <c r="F374" s="5"/>
    </row>
    <row r="375" spans="5:6" x14ac:dyDescent="0.3">
      <c r="E375" s="4"/>
      <c r="F375" s="5"/>
    </row>
    <row r="376" spans="5:6" x14ac:dyDescent="0.3">
      <c r="E376" s="4"/>
      <c r="F376" s="5"/>
    </row>
    <row r="377" spans="5:6" x14ac:dyDescent="0.3">
      <c r="E377" s="4"/>
      <c r="F377" s="5"/>
    </row>
    <row r="378" spans="5:6" x14ac:dyDescent="0.3">
      <c r="E378" s="4"/>
      <c r="F378" s="5"/>
    </row>
    <row r="379" spans="5:6" x14ac:dyDescent="0.3">
      <c r="E379" s="4"/>
      <c r="F379" s="5"/>
    </row>
    <row r="380" spans="5:6" x14ac:dyDescent="0.3">
      <c r="E380" s="4"/>
      <c r="F380" s="5"/>
    </row>
    <row r="381" spans="5:6" x14ac:dyDescent="0.3">
      <c r="E381" s="4"/>
      <c r="F381" s="5"/>
    </row>
    <row r="382" spans="5:6" x14ac:dyDescent="0.3">
      <c r="E382" s="4"/>
      <c r="F382" s="5"/>
    </row>
    <row r="383" spans="5:6" x14ac:dyDescent="0.3">
      <c r="E383" s="4"/>
      <c r="F383" s="5"/>
    </row>
    <row r="384" spans="5:6" x14ac:dyDescent="0.3">
      <c r="E384" s="4"/>
      <c r="F384" s="5"/>
    </row>
    <row r="385" spans="5:6" x14ac:dyDescent="0.3">
      <c r="E385" s="4"/>
      <c r="F385" s="5"/>
    </row>
    <row r="386" spans="5:6" x14ac:dyDescent="0.3">
      <c r="E386" s="4"/>
      <c r="F386" s="5"/>
    </row>
    <row r="387" spans="5:6" x14ac:dyDescent="0.3">
      <c r="E387" s="4"/>
      <c r="F387" s="5"/>
    </row>
    <row r="388" spans="5:6" x14ac:dyDescent="0.3">
      <c r="E388" s="4"/>
      <c r="F388" s="5"/>
    </row>
    <row r="389" spans="5:6" x14ac:dyDescent="0.3">
      <c r="E389" s="4"/>
      <c r="F389" s="5"/>
    </row>
    <row r="390" spans="5:6" x14ac:dyDescent="0.3">
      <c r="E390" s="4"/>
      <c r="F390" s="5"/>
    </row>
    <row r="391" spans="5:6" x14ac:dyDescent="0.3">
      <c r="E391" s="4"/>
      <c r="F391" s="5"/>
    </row>
    <row r="392" spans="5:6" x14ac:dyDescent="0.3">
      <c r="E392" s="4"/>
      <c r="F392" s="5"/>
    </row>
    <row r="393" spans="5:6" x14ac:dyDescent="0.3">
      <c r="E393" s="4"/>
      <c r="F393" s="5"/>
    </row>
    <row r="394" spans="5:6" x14ac:dyDescent="0.3">
      <c r="E394" s="4"/>
      <c r="F394" s="5"/>
    </row>
    <row r="395" spans="5:6" x14ac:dyDescent="0.3">
      <c r="E395" s="4"/>
      <c r="F395" s="5"/>
    </row>
    <row r="396" spans="5:6" x14ac:dyDescent="0.3">
      <c r="E396" s="4"/>
      <c r="F396" s="5"/>
    </row>
    <row r="397" spans="5:6" x14ac:dyDescent="0.3">
      <c r="E397" s="4"/>
      <c r="F397" s="5"/>
    </row>
    <row r="398" spans="5:6" x14ac:dyDescent="0.3">
      <c r="E398" s="4"/>
      <c r="F398" s="5"/>
    </row>
    <row r="399" spans="5:6" x14ac:dyDescent="0.3">
      <c r="E399" s="4"/>
      <c r="F399" s="5"/>
    </row>
    <row r="400" spans="5:6" x14ac:dyDescent="0.3">
      <c r="E400" s="4"/>
      <c r="F400" s="5"/>
    </row>
    <row r="401" spans="5:6" x14ac:dyDescent="0.3">
      <c r="E401" s="4"/>
      <c r="F401" s="5"/>
    </row>
    <row r="402" spans="5:6" x14ac:dyDescent="0.3">
      <c r="E402" s="4"/>
      <c r="F402" s="5"/>
    </row>
    <row r="403" spans="5:6" x14ac:dyDescent="0.3">
      <c r="E403" s="4"/>
      <c r="F403" s="5"/>
    </row>
    <row r="404" spans="5:6" x14ac:dyDescent="0.3">
      <c r="E404" s="4"/>
      <c r="F404" s="5"/>
    </row>
    <row r="405" spans="5:6" x14ac:dyDescent="0.3">
      <c r="E405" s="4"/>
      <c r="F405" s="5"/>
    </row>
    <row r="406" spans="5:6" x14ac:dyDescent="0.3">
      <c r="E406" s="4"/>
      <c r="F406" s="5"/>
    </row>
    <row r="407" spans="5:6" x14ac:dyDescent="0.3">
      <c r="E407" s="4"/>
      <c r="F407" s="5"/>
    </row>
    <row r="408" spans="5:6" x14ac:dyDescent="0.3">
      <c r="E408" s="4"/>
      <c r="F408" s="5"/>
    </row>
    <row r="409" spans="5:6" x14ac:dyDescent="0.3">
      <c r="E409" s="4"/>
      <c r="F409" s="5"/>
    </row>
    <row r="410" spans="5:6" x14ac:dyDescent="0.3">
      <c r="E410" s="4"/>
      <c r="F410" s="5"/>
    </row>
    <row r="411" spans="5:6" x14ac:dyDescent="0.3">
      <c r="E411" s="4"/>
      <c r="F411" s="5"/>
    </row>
    <row r="412" spans="5:6" x14ac:dyDescent="0.3">
      <c r="E412" s="4"/>
      <c r="F412" s="5"/>
    </row>
    <row r="413" spans="5:6" x14ac:dyDescent="0.3">
      <c r="E413" s="4"/>
      <c r="F413" s="5"/>
    </row>
    <row r="414" spans="5:6" x14ac:dyDescent="0.3">
      <c r="E414" s="4"/>
      <c r="F414" s="5"/>
    </row>
    <row r="415" spans="5:6" x14ac:dyDescent="0.3">
      <c r="E415" s="4"/>
      <c r="F415" s="5"/>
    </row>
    <row r="416" spans="5:6" x14ac:dyDescent="0.3">
      <c r="E416" s="4"/>
      <c r="F416" s="5"/>
    </row>
    <row r="417" spans="5:6" x14ac:dyDescent="0.3">
      <c r="E417" s="4"/>
      <c r="F417" s="5"/>
    </row>
    <row r="418" spans="5:6" x14ac:dyDescent="0.3">
      <c r="E418" s="4"/>
      <c r="F418" s="5"/>
    </row>
    <row r="419" spans="5:6" x14ac:dyDescent="0.3">
      <c r="E419" s="4"/>
      <c r="F419" s="5"/>
    </row>
    <row r="420" spans="5:6" x14ac:dyDescent="0.3">
      <c r="E420" s="4"/>
      <c r="F420" s="5"/>
    </row>
    <row r="421" spans="5:6" x14ac:dyDescent="0.3">
      <c r="E421" s="4"/>
      <c r="F421" s="5"/>
    </row>
    <row r="422" spans="5:6" x14ac:dyDescent="0.3">
      <c r="E422" s="4"/>
      <c r="F422" s="5"/>
    </row>
    <row r="423" spans="5:6" x14ac:dyDescent="0.3">
      <c r="E423" s="4"/>
      <c r="F423" s="5"/>
    </row>
    <row r="424" spans="5:6" x14ac:dyDescent="0.3">
      <c r="E424" s="4"/>
      <c r="F424" s="5"/>
    </row>
    <row r="425" spans="5:6" x14ac:dyDescent="0.3">
      <c r="E425" s="4"/>
      <c r="F425" s="5"/>
    </row>
    <row r="426" spans="5:6" x14ac:dyDescent="0.3">
      <c r="E426" s="4"/>
      <c r="F426" s="5"/>
    </row>
    <row r="427" spans="5:6" x14ac:dyDescent="0.3">
      <c r="E427" s="4"/>
      <c r="F427" s="5"/>
    </row>
    <row r="428" spans="5:6" x14ac:dyDescent="0.3">
      <c r="E428" s="4"/>
      <c r="F428" s="5"/>
    </row>
    <row r="429" spans="5:6" x14ac:dyDescent="0.3">
      <c r="E429" s="4"/>
      <c r="F429" s="5"/>
    </row>
    <row r="430" spans="5:6" x14ac:dyDescent="0.3">
      <c r="E430" s="4"/>
      <c r="F430" s="5"/>
    </row>
    <row r="431" spans="5:6" x14ac:dyDescent="0.3">
      <c r="E431" s="4"/>
      <c r="F431" s="5"/>
    </row>
    <row r="432" spans="5:6" x14ac:dyDescent="0.3">
      <c r="E432" s="4"/>
      <c r="F432" s="5"/>
    </row>
    <row r="433" spans="5:6" x14ac:dyDescent="0.3">
      <c r="E433" s="4"/>
      <c r="F433" s="5"/>
    </row>
    <row r="434" spans="5:6" x14ac:dyDescent="0.3">
      <c r="E434" s="4"/>
      <c r="F434" s="5"/>
    </row>
    <row r="435" spans="5:6" x14ac:dyDescent="0.3">
      <c r="E435" s="4"/>
      <c r="F435" s="5"/>
    </row>
    <row r="436" spans="5:6" x14ac:dyDescent="0.3">
      <c r="E436" s="4"/>
      <c r="F436" s="5"/>
    </row>
    <row r="437" spans="5:6" x14ac:dyDescent="0.3">
      <c r="E437" s="4"/>
      <c r="F437" s="5"/>
    </row>
    <row r="438" spans="5:6" x14ac:dyDescent="0.3">
      <c r="E438" s="4"/>
      <c r="F438" s="5"/>
    </row>
    <row r="439" spans="5:6" x14ac:dyDescent="0.3">
      <c r="E439" s="4"/>
      <c r="F439" s="5"/>
    </row>
    <row r="440" spans="5:6" x14ac:dyDescent="0.3">
      <c r="E440" s="4"/>
      <c r="F440" s="5"/>
    </row>
    <row r="441" spans="5:6" x14ac:dyDescent="0.3">
      <c r="E441" s="4"/>
      <c r="F441" s="5"/>
    </row>
    <row r="442" spans="5:6" x14ac:dyDescent="0.3">
      <c r="E442" s="4"/>
      <c r="F442" s="5"/>
    </row>
    <row r="443" spans="5:6" x14ac:dyDescent="0.3">
      <c r="E443" s="4"/>
      <c r="F443" s="5"/>
    </row>
    <row r="444" spans="5:6" x14ac:dyDescent="0.3">
      <c r="E444" s="4"/>
      <c r="F444" s="5"/>
    </row>
    <row r="445" spans="5:6" x14ac:dyDescent="0.3">
      <c r="E445" s="4"/>
      <c r="F445" s="5"/>
    </row>
    <row r="446" spans="5:6" x14ac:dyDescent="0.3">
      <c r="E446" s="4"/>
      <c r="F446" s="5"/>
    </row>
    <row r="447" spans="5:6" x14ac:dyDescent="0.3">
      <c r="E447" s="4"/>
      <c r="F447" s="5"/>
    </row>
    <row r="448" spans="5:6" x14ac:dyDescent="0.3">
      <c r="E448" s="4"/>
      <c r="F448" s="5"/>
    </row>
    <row r="449" spans="5:6" x14ac:dyDescent="0.3">
      <c r="E449" s="4"/>
      <c r="F449" s="5"/>
    </row>
    <row r="450" spans="5:6" x14ac:dyDescent="0.3">
      <c r="E450" s="4"/>
      <c r="F450" s="5"/>
    </row>
    <row r="451" spans="5:6" x14ac:dyDescent="0.3">
      <c r="E451" s="4"/>
      <c r="F451" s="5"/>
    </row>
    <row r="452" spans="5:6" x14ac:dyDescent="0.3">
      <c r="E452" s="4"/>
      <c r="F452" s="5"/>
    </row>
    <row r="453" spans="5:6" x14ac:dyDescent="0.3">
      <c r="E453" s="4"/>
      <c r="F453" s="5"/>
    </row>
    <row r="454" spans="5:6" x14ac:dyDescent="0.3">
      <c r="E454" s="4"/>
      <c r="F454" s="5"/>
    </row>
    <row r="455" spans="5:6" x14ac:dyDescent="0.3">
      <c r="E455" s="4"/>
      <c r="F455" s="5"/>
    </row>
    <row r="456" spans="5:6" x14ac:dyDescent="0.3">
      <c r="E456" s="4"/>
      <c r="F456" s="5"/>
    </row>
    <row r="457" spans="5:6" x14ac:dyDescent="0.3">
      <c r="E457" s="4"/>
      <c r="F457" s="5"/>
    </row>
    <row r="458" spans="5:6" x14ac:dyDescent="0.3">
      <c r="E458" s="4"/>
      <c r="F458" s="5"/>
    </row>
    <row r="459" spans="5:6" x14ac:dyDescent="0.3">
      <c r="E459" s="4"/>
      <c r="F459" s="5"/>
    </row>
    <row r="460" spans="5:6" x14ac:dyDescent="0.3">
      <c r="E460" s="4"/>
      <c r="F460" s="5"/>
    </row>
    <row r="461" spans="5:6" x14ac:dyDescent="0.3">
      <c r="E461" s="4"/>
      <c r="F461" s="5"/>
    </row>
    <row r="462" spans="5:6" x14ac:dyDescent="0.3">
      <c r="E462" s="4"/>
      <c r="F462" s="5"/>
    </row>
    <row r="463" spans="5:6" x14ac:dyDescent="0.3">
      <c r="E463" s="4"/>
      <c r="F463" s="5"/>
    </row>
    <row r="464" spans="5:6" x14ac:dyDescent="0.3">
      <c r="E464" s="4"/>
      <c r="F464" s="5"/>
    </row>
    <row r="465" spans="5:6" x14ac:dyDescent="0.3">
      <c r="E465" s="4"/>
      <c r="F465" s="5"/>
    </row>
    <row r="466" spans="5:6" x14ac:dyDescent="0.3">
      <c r="E466" s="4"/>
      <c r="F466" s="5"/>
    </row>
    <row r="467" spans="5:6" x14ac:dyDescent="0.3">
      <c r="E467" s="4"/>
      <c r="F467" s="5"/>
    </row>
    <row r="468" spans="5:6" x14ac:dyDescent="0.3">
      <c r="E468" s="4"/>
      <c r="F468" s="5"/>
    </row>
    <row r="469" spans="5:6" x14ac:dyDescent="0.3">
      <c r="E469" s="4"/>
      <c r="F469" s="5"/>
    </row>
    <row r="470" spans="5:6" x14ac:dyDescent="0.3">
      <c r="E470" s="4"/>
      <c r="F470" s="5"/>
    </row>
    <row r="471" spans="5:6" x14ac:dyDescent="0.3">
      <c r="E471" s="4"/>
      <c r="F471" s="5"/>
    </row>
    <row r="472" spans="5:6" x14ac:dyDescent="0.3">
      <c r="E472" s="4"/>
      <c r="F472" s="5"/>
    </row>
    <row r="473" spans="5:6" x14ac:dyDescent="0.3">
      <c r="E473" s="4"/>
      <c r="F473" s="5"/>
    </row>
    <row r="474" spans="5:6" x14ac:dyDescent="0.3">
      <c r="E474" s="4"/>
      <c r="F474" s="5"/>
    </row>
    <row r="475" spans="5:6" x14ac:dyDescent="0.3">
      <c r="E475" s="4"/>
      <c r="F475" s="5"/>
    </row>
    <row r="476" spans="5:6" x14ac:dyDescent="0.3">
      <c r="E476" s="4"/>
      <c r="F476" s="5"/>
    </row>
    <row r="477" spans="5:6" x14ac:dyDescent="0.3">
      <c r="E477" s="4"/>
      <c r="F477" s="5"/>
    </row>
    <row r="478" spans="5:6" x14ac:dyDescent="0.3">
      <c r="E478" s="4"/>
      <c r="F478" s="5"/>
    </row>
    <row r="479" spans="5:6" x14ac:dyDescent="0.3">
      <c r="E479" s="4"/>
      <c r="F479" s="5"/>
    </row>
    <row r="480" spans="5:6" x14ac:dyDescent="0.3">
      <c r="E480" s="4"/>
      <c r="F480" s="5"/>
    </row>
    <row r="481" spans="5:6" x14ac:dyDescent="0.3">
      <c r="E481" s="4"/>
      <c r="F481" s="5"/>
    </row>
    <row r="482" spans="5:6" x14ac:dyDescent="0.3">
      <c r="E482" s="4"/>
      <c r="F482" s="5"/>
    </row>
    <row r="483" spans="5:6" x14ac:dyDescent="0.3">
      <c r="E483" s="4"/>
      <c r="F483" s="5"/>
    </row>
    <row r="484" spans="5:6" x14ac:dyDescent="0.3">
      <c r="E484" s="4"/>
      <c r="F484" s="5"/>
    </row>
    <row r="485" spans="5:6" x14ac:dyDescent="0.3">
      <c r="E485" s="4"/>
      <c r="F485" s="5"/>
    </row>
    <row r="486" spans="5:6" x14ac:dyDescent="0.3">
      <c r="E486" s="4"/>
      <c r="F486" s="5"/>
    </row>
    <row r="487" spans="5:6" x14ac:dyDescent="0.3">
      <c r="E487" s="4"/>
      <c r="F487" s="5"/>
    </row>
    <row r="488" spans="5:6" x14ac:dyDescent="0.3">
      <c r="E488" s="4"/>
      <c r="F488" s="5"/>
    </row>
    <row r="489" spans="5:6" x14ac:dyDescent="0.3">
      <c r="E489" s="4"/>
      <c r="F489" s="5"/>
    </row>
    <row r="490" spans="5:6" x14ac:dyDescent="0.3">
      <c r="E490" s="4"/>
      <c r="F490" s="5"/>
    </row>
    <row r="491" spans="5:6" x14ac:dyDescent="0.3">
      <c r="E491" s="4"/>
      <c r="F491" s="5"/>
    </row>
    <row r="492" spans="5:6" x14ac:dyDescent="0.3">
      <c r="E492" s="4"/>
      <c r="F492" s="5"/>
    </row>
    <row r="493" spans="5:6" x14ac:dyDescent="0.3">
      <c r="E493" s="4"/>
      <c r="F493" s="5"/>
    </row>
    <row r="494" spans="5:6" x14ac:dyDescent="0.3">
      <c r="E494" s="4"/>
      <c r="F494" s="5"/>
    </row>
    <row r="495" spans="5:6" x14ac:dyDescent="0.3">
      <c r="E495" s="4"/>
      <c r="F495" s="5"/>
    </row>
    <row r="496" spans="5:6" x14ac:dyDescent="0.3">
      <c r="E496" s="4"/>
      <c r="F496" s="5"/>
    </row>
    <row r="497" spans="5:6" x14ac:dyDescent="0.3">
      <c r="E497" s="4"/>
      <c r="F497" s="5"/>
    </row>
    <row r="498" spans="5:6" x14ac:dyDescent="0.3">
      <c r="E498" s="4"/>
      <c r="F498" s="5"/>
    </row>
    <row r="499" spans="5:6" x14ac:dyDescent="0.3">
      <c r="E499" s="4"/>
      <c r="F499" s="5"/>
    </row>
    <row r="500" spans="5:6" x14ac:dyDescent="0.3">
      <c r="E500" s="4"/>
      <c r="F500" s="5"/>
    </row>
    <row r="501" spans="5:6" x14ac:dyDescent="0.3">
      <c r="E501" s="4"/>
      <c r="F501" s="5"/>
    </row>
    <row r="502" spans="5:6" x14ac:dyDescent="0.3">
      <c r="E502" s="4"/>
      <c r="F502" s="5"/>
    </row>
    <row r="503" spans="5:6" x14ac:dyDescent="0.3">
      <c r="E503" s="4"/>
      <c r="F503" s="5"/>
    </row>
    <row r="504" spans="5:6" x14ac:dyDescent="0.3">
      <c r="E504" s="4"/>
      <c r="F504" s="5"/>
    </row>
    <row r="505" spans="5:6" x14ac:dyDescent="0.3">
      <c r="E505" s="4"/>
      <c r="F505" s="5"/>
    </row>
    <row r="506" spans="5:6" x14ac:dyDescent="0.3">
      <c r="E506" s="4"/>
      <c r="F506" s="5"/>
    </row>
    <row r="507" spans="5:6" x14ac:dyDescent="0.3">
      <c r="E507" s="4"/>
      <c r="F507" s="5"/>
    </row>
    <row r="508" spans="5:6" x14ac:dyDescent="0.3">
      <c r="E508" s="4"/>
      <c r="F508" s="5"/>
    </row>
    <row r="509" spans="5:6" x14ac:dyDescent="0.3">
      <c r="E509" s="4"/>
      <c r="F509" s="5"/>
    </row>
    <row r="510" spans="5:6" x14ac:dyDescent="0.3">
      <c r="E510" s="4"/>
      <c r="F510" s="5"/>
    </row>
    <row r="511" spans="5:6" x14ac:dyDescent="0.3">
      <c r="E511" s="4"/>
      <c r="F511" s="5"/>
    </row>
    <row r="512" spans="5:6" x14ac:dyDescent="0.3">
      <c r="E512" s="4"/>
      <c r="F512" s="5"/>
    </row>
    <row r="513" spans="5:6" x14ac:dyDescent="0.3">
      <c r="E513" s="4"/>
      <c r="F513" s="5"/>
    </row>
    <row r="514" spans="5:6" x14ac:dyDescent="0.3">
      <c r="E514" s="4"/>
      <c r="F514" s="5"/>
    </row>
    <row r="515" spans="5:6" x14ac:dyDescent="0.3">
      <c r="E515" s="4"/>
      <c r="F515" s="5"/>
    </row>
    <row r="516" spans="5:6" x14ac:dyDescent="0.3">
      <c r="E516" s="4"/>
      <c r="F516" s="5"/>
    </row>
    <row r="517" spans="5:6" x14ac:dyDescent="0.3">
      <c r="E517" s="4"/>
      <c r="F517" s="5"/>
    </row>
    <row r="518" spans="5:6" x14ac:dyDescent="0.3">
      <c r="E518" s="4"/>
      <c r="F518" s="5"/>
    </row>
    <row r="519" spans="5:6" x14ac:dyDescent="0.3">
      <c r="E519" s="4"/>
      <c r="F519" s="5"/>
    </row>
    <row r="520" spans="5:6" x14ac:dyDescent="0.3">
      <c r="E520" s="4"/>
      <c r="F520" s="5"/>
    </row>
    <row r="521" spans="5:6" x14ac:dyDescent="0.3">
      <c r="E521" s="4"/>
      <c r="F521" s="5"/>
    </row>
    <row r="522" spans="5:6" x14ac:dyDescent="0.3">
      <c r="E522" s="4"/>
      <c r="F522" s="5"/>
    </row>
    <row r="523" spans="5:6" x14ac:dyDescent="0.3">
      <c r="E523" s="4"/>
      <c r="F523" s="5"/>
    </row>
    <row r="524" spans="5:6" x14ac:dyDescent="0.3">
      <c r="E524" s="4"/>
      <c r="F524" s="5"/>
    </row>
    <row r="525" spans="5:6" x14ac:dyDescent="0.3">
      <c r="E525" s="4"/>
      <c r="F525" s="5"/>
    </row>
    <row r="526" spans="5:6" x14ac:dyDescent="0.3">
      <c r="E526" s="4"/>
      <c r="F526" s="5"/>
    </row>
    <row r="527" spans="5:6" x14ac:dyDescent="0.3">
      <c r="E527" s="4"/>
      <c r="F527" s="5"/>
    </row>
    <row r="528" spans="5:6" x14ac:dyDescent="0.3">
      <c r="E528" s="4"/>
      <c r="F528" s="5"/>
    </row>
    <row r="529" spans="5:6" x14ac:dyDescent="0.3">
      <c r="E529" s="4"/>
      <c r="F529" s="5"/>
    </row>
    <row r="530" spans="5:6" x14ac:dyDescent="0.3">
      <c r="E530" s="4"/>
      <c r="F530" s="5"/>
    </row>
    <row r="531" spans="5:6" x14ac:dyDescent="0.3">
      <c r="E531" s="4"/>
      <c r="F531" s="5"/>
    </row>
    <row r="532" spans="5:6" x14ac:dyDescent="0.3">
      <c r="E532" s="4"/>
      <c r="F532" s="5"/>
    </row>
    <row r="533" spans="5:6" x14ac:dyDescent="0.3">
      <c r="E533" s="4"/>
      <c r="F533" s="5"/>
    </row>
    <row r="534" spans="5:6" x14ac:dyDescent="0.3">
      <c r="E534" s="4"/>
      <c r="F534" s="5"/>
    </row>
    <row r="535" spans="5:6" x14ac:dyDescent="0.3">
      <c r="E535" s="4"/>
      <c r="F535" s="5"/>
    </row>
    <row r="536" spans="5:6" x14ac:dyDescent="0.3">
      <c r="E536" s="4"/>
      <c r="F536" s="5"/>
    </row>
    <row r="537" spans="5:6" x14ac:dyDescent="0.3">
      <c r="E537" s="4"/>
      <c r="F537" s="5"/>
    </row>
    <row r="538" spans="5:6" x14ac:dyDescent="0.3">
      <c r="E538" s="4"/>
      <c r="F538" s="5"/>
    </row>
    <row r="539" spans="5:6" x14ac:dyDescent="0.3">
      <c r="E539" s="4"/>
      <c r="F539" s="5"/>
    </row>
    <row r="540" spans="5:6" x14ac:dyDescent="0.3">
      <c r="E540" s="4"/>
      <c r="F540" s="5"/>
    </row>
    <row r="541" spans="5:6" x14ac:dyDescent="0.3">
      <c r="E541" s="4"/>
      <c r="F541" s="5"/>
    </row>
    <row r="542" spans="5:6" x14ac:dyDescent="0.3">
      <c r="E542" s="4"/>
      <c r="F542" s="5"/>
    </row>
    <row r="543" spans="5:6" x14ac:dyDescent="0.3">
      <c r="E543" s="4"/>
      <c r="F543" s="5"/>
    </row>
    <row r="544" spans="5:6" x14ac:dyDescent="0.3">
      <c r="E544" s="4"/>
      <c r="F544" s="5"/>
    </row>
    <row r="545" spans="5:6" x14ac:dyDescent="0.3">
      <c r="E545" s="4"/>
      <c r="F545" s="5"/>
    </row>
    <row r="546" spans="5:6" x14ac:dyDescent="0.3">
      <c r="E546" s="4"/>
      <c r="F546" s="5"/>
    </row>
    <row r="547" spans="5:6" x14ac:dyDescent="0.3">
      <c r="E547" s="4"/>
      <c r="F547" s="5"/>
    </row>
    <row r="548" spans="5:6" x14ac:dyDescent="0.3">
      <c r="E548" s="4"/>
      <c r="F548" s="5"/>
    </row>
    <row r="549" spans="5:6" x14ac:dyDescent="0.3">
      <c r="E549" s="4"/>
      <c r="F549" s="5"/>
    </row>
    <row r="550" spans="5:6" x14ac:dyDescent="0.3">
      <c r="E550" s="4"/>
      <c r="F550" s="5"/>
    </row>
    <row r="551" spans="5:6" x14ac:dyDescent="0.3">
      <c r="E551" s="4"/>
      <c r="F551" s="5"/>
    </row>
    <row r="552" spans="5:6" x14ac:dyDescent="0.3">
      <c r="E552" s="4"/>
      <c r="F552" s="5"/>
    </row>
    <row r="553" spans="5:6" x14ac:dyDescent="0.3">
      <c r="E553" s="4"/>
      <c r="F553" s="5"/>
    </row>
    <row r="554" spans="5:6" x14ac:dyDescent="0.3">
      <c r="E554" s="4"/>
      <c r="F554" s="5"/>
    </row>
    <row r="555" spans="5:6" x14ac:dyDescent="0.3">
      <c r="E555" s="4"/>
      <c r="F555" s="5"/>
    </row>
    <row r="556" spans="5:6" x14ac:dyDescent="0.3">
      <c r="E556" s="4"/>
      <c r="F556" s="5"/>
    </row>
    <row r="557" spans="5:6" x14ac:dyDescent="0.3">
      <c r="E557" s="4"/>
      <c r="F557" s="5"/>
    </row>
    <row r="558" spans="5:6" x14ac:dyDescent="0.3">
      <c r="E558" s="4"/>
      <c r="F558" s="5"/>
    </row>
    <row r="559" spans="5:6" x14ac:dyDescent="0.3">
      <c r="E559" s="4"/>
      <c r="F559" s="5"/>
    </row>
    <row r="560" spans="5:6" x14ac:dyDescent="0.3">
      <c r="E560" s="4"/>
      <c r="F560" s="5"/>
    </row>
    <row r="561" spans="5:6" x14ac:dyDescent="0.3">
      <c r="E561" s="4"/>
      <c r="F561" s="5"/>
    </row>
    <row r="562" spans="5:6" x14ac:dyDescent="0.3">
      <c r="E562" s="4"/>
      <c r="F562" s="5"/>
    </row>
    <row r="563" spans="5:6" x14ac:dyDescent="0.3">
      <c r="E563" s="4"/>
      <c r="F563" s="5"/>
    </row>
    <row r="564" spans="5:6" x14ac:dyDescent="0.3">
      <c r="E564" s="4"/>
      <c r="F564" s="5"/>
    </row>
    <row r="565" spans="5:6" x14ac:dyDescent="0.3">
      <c r="E565" s="4"/>
      <c r="F565" s="5"/>
    </row>
    <row r="566" spans="5:6" x14ac:dyDescent="0.3">
      <c r="E566" s="4"/>
      <c r="F566" s="5"/>
    </row>
    <row r="567" spans="5:6" x14ac:dyDescent="0.3">
      <c r="E567" s="4"/>
      <c r="F567" s="5"/>
    </row>
    <row r="568" spans="5:6" x14ac:dyDescent="0.3">
      <c r="E568" s="4"/>
      <c r="F568" s="5"/>
    </row>
    <row r="569" spans="5:6" x14ac:dyDescent="0.3">
      <c r="E569" s="4"/>
      <c r="F569" s="5"/>
    </row>
    <row r="570" spans="5:6" x14ac:dyDescent="0.3">
      <c r="E570" s="4"/>
      <c r="F570" s="5"/>
    </row>
    <row r="571" spans="5:6" x14ac:dyDescent="0.3">
      <c r="E571" s="4"/>
      <c r="F571" s="5"/>
    </row>
    <row r="572" spans="5:6" x14ac:dyDescent="0.3">
      <c r="E572" s="4"/>
      <c r="F572" s="5"/>
    </row>
    <row r="573" spans="5:6" x14ac:dyDescent="0.3">
      <c r="E573" s="4"/>
      <c r="F573" s="5"/>
    </row>
    <row r="574" spans="5:6" x14ac:dyDescent="0.3">
      <c r="E574" s="4"/>
      <c r="F574" s="5"/>
    </row>
    <row r="575" spans="5:6" x14ac:dyDescent="0.3">
      <c r="E575" s="4"/>
      <c r="F575" s="5"/>
    </row>
    <row r="576" spans="5:6" x14ac:dyDescent="0.3">
      <c r="E576" s="4"/>
      <c r="F576" s="5"/>
    </row>
    <row r="577" spans="5:6" x14ac:dyDescent="0.3">
      <c r="E577" s="4"/>
      <c r="F577" s="5"/>
    </row>
    <row r="578" spans="5:6" x14ac:dyDescent="0.3">
      <c r="E578" s="4"/>
      <c r="F578" s="5"/>
    </row>
    <row r="579" spans="5:6" x14ac:dyDescent="0.3">
      <c r="E579" s="4"/>
      <c r="F579" s="5"/>
    </row>
    <row r="580" spans="5:6" x14ac:dyDescent="0.3">
      <c r="E580" s="4"/>
      <c r="F580" s="5"/>
    </row>
    <row r="581" spans="5:6" x14ac:dyDescent="0.3">
      <c r="E581" s="4"/>
      <c r="F581" s="5"/>
    </row>
    <row r="582" spans="5:6" x14ac:dyDescent="0.3">
      <c r="E582" s="4"/>
      <c r="F582" s="5"/>
    </row>
    <row r="583" spans="5:6" x14ac:dyDescent="0.3">
      <c r="E583" s="4"/>
      <c r="F583" s="5"/>
    </row>
    <row r="584" spans="5:6" x14ac:dyDescent="0.3">
      <c r="E584" s="4"/>
      <c r="F584" s="5"/>
    </row>
    <row r="585" spans="5:6" x14ac:dyDescent="0.3">
      <c r="E585" s="4"/>
      <c r="F585" s="5"/>
    </row>
    <row r="586" spans="5:6" x14ac:dyDescent="0.3">
      <c r="E586" s="4"/>
      <c r="F586" s="5"/>
    </row>
    <row r="587" spans="5:6" x14ac:dyDescent="0.3">
      <c r="E587" s="4"/>
      <c r="F587" s="5"/>
    </row>
    <row r="588" spans="5:6" x14ac:dyDescent="0.3">
      <c r="E588" s="4"/>
      <c r="F588" s="5"/>
    </row>
    <row r="589" spans="5:6" x14ac:dyDescent="0.3">
      <c r="E589" s="4"/>
      <c r="F589" s="5"/>
    </row>
    <row r="590" spans="5:6" x14ac:dyDescent="0.3">
      <c r="E590" s="4"/>
      <c r="F590" s="5"/>
    </row>
    <row r="591" spans="5:6" x14ac:dyDescent="0.3">
      <c r="E591" s="4"/>
      <c r="F591" s="5"/>
    </row>
    <row r="592" spans="5:6" x14ac:dyDescent="0.3">
      <c r="E592" s="4"/>
      <c r="F592" s="5"/>
    </row>
    <row r="593" spans="5:6" x14ac:dyDescent="0.3">
      <c r="E593" s="4"/>
      <c r="F593" s="5"/>
    </row>
    <row r="594" spans="5:6" x14ac:dyDescent="0.3">
      <c r="E594" s="4"/>
      <c r="F594" s="5"/>
    </row>
    <row r="595" spans="5:6" x14ac:dyDescent="0.3">
      <c r="E595" s="4"/>
      <c r="F595" s="5"/>
    </row>
    <row r="596" spans="5:6" x14ac:dyDescent="0.3">
      <c r="E596" s="4"/>
      <c r="F596" s="5"/>
    </row>
    <row r="597" spans="5:6" x14ac:dyDescent="0.3">
      <c r="E597" s="4"/>
      <c r="F597" s="5"/>
    </row>
    <row r="598" spans="5:6" x14ac:dyDescent="0.3">
      <c r="E598" s="4"/>
      <c r="F598" s="5"/>
    </row>
    <row r="599" spans="5:6" x14ac:dyDescent="0.3">
      <c r="E599" s="4"/>
      <c r="F599" s="5"/>
    </row>
    <row r="600" spans="5:6" x14ac:dyDescent="0.3">
      <c r="E600" s="4"/>
      <c r="F600" s="5"/>
    </row>
    <row r="601" spans="5:6" x14ac:dyDescent="0.3">
      <c r="E601" s="4"/>
      <c r="F601" s="5"/>
    </row>
    <row r="602" spans="5:6" x14ac:dyDescent="0.3">
      <c r="E602" s="4"/>
      <c r="F602" s="5"/>
    </row>
    <row r="603" spans="5:6" x14ac:dyDescent="0.3">
      <c r="E603" s="4"/>
      <c r="F603" s="5"/>
    </row>
    <row r="604" spans="5:6" x14ac:dyDescent="0.3">
      <c r="E604" s="4"/>
      <c r="F604" s="5"/>
    </row>
    <row r="605" spans="5:6" x14ac:dyDescent="0.3">
      <c r="E605" s="4"/>
      <c r="F605" s="5"/>
    </row>
    <row r="606" spans="5:6" x14ac:dyDescent="0.3">
      <c r="E606" s="4"/>
      <c r="F606" s="5"/>
    </row>
    <row r="607" spans="5:6" x14ac:dyDescent="0.3">
      <c r="E607" s="4"/>
      <c r="F607" s="5"/>
    </row>
    <row r="608" spans="5:6" x14ac:dyDescent="0.3">
      <c r="E608" s="4"/>
      <c r="F608" s="5"/>
    </row>
    <row r="609" spans="5:6" x14ac:dyDescent="0.3">
      <c r="E609" s="4"/>
      <c r="F609" s="5"/>
    </row>
    <row r="610" spans="5:6" x14ac:dyDescent="0.3">
      <c r="E610" s="4"/>
      <c r="F610" s="5"/>
    </row>
    <row r="611" spans="5:6" x14ac:dyDescent="0.3">
      <c r="E611" s="4"/>
      <c r="F611" s="5"/>
    </row>
    <row r="612" spans="5:6" x14ac:dyDescent="0.3">
      <c r="E612" s="4"/>
      <c r="F612" s="5"/>
    </row>
    <row r="613" spans="5:6" x14ac:dyDescent="0.3">
      <c r="E613" s="4"/>
      <c r="F613" s="5"/>
    </row>
    <row r="614" spans="5:6" x14ac:dyDescent="0.3">
      <c r="E614" s="4"/>
      <c r="F614" s="5"/>
    </row>
    <row r="615" spans="5:6" x14ac:dyDescent="0.3">
      <c r="E615" s="4"/>
      <c r="F615" s="5"/>
    </row>
    <row r="616" spans="5:6" x14ac:dyDescent="0.3">
      <c r="E616" s="4"/>
      <c r="F616" s="5"/>
    </row>
    <row r="617" spans="5:6" x14ac:dyDescent="0.3">
      <c r="E617" s="4"/>
      <c r="F617" s="5"/>
    </row>
    <row r="618" spans="5:6" x14ac:dyDescent="0.3">
      <c r="E618" s="4"/>
      <c r="F618" s="5"/>
    </row>
    <row r="619" spans="5:6" x14ac:dyDescent="0.3">
      <c r="E619" s="4"/>
      <c r="F619" s="5"/>
    </row>
    <row r="620" spans="5:6" x14ac:dyDescent="0.3">
      <c r="E620" s="4"/>
      <c r="F620" s="5"/>
    </row>
    <row r="621" spans="5:6" x14ac:dyDescent="0.3">
      <c r="E621" s="4"/>
      <c r="F621" s="5"/>
    </row>
    <row r="622" spans="5:6" x14ac:dyDescent="0.3">
      <c r="E622" s="4"/>
      <c r="F622" s="5"/>
    </row>
    <row r="623" spans="5:6" x14ac:dyDescent="0.3">
      <c r="E623" s="4"/>
      <c r="F623" s="5"/>
    </row>
    <row r="624" spans="5:6" x14ac:dyDescent="0.3">
      <c r="E624" s="4"/>
      <c r="F624" s="5"/>
    </row>
    <row r="625" spans="5:6" x14ac:dyDescent="0.3">
      <c r="E625" s="4"/>
      <c r="F625" s="5"/>
    </row>
    <row r="626" spans="5:6" x14ac:dyDescent="0.3">
      <c r="E626" s="4"/>
      <c r="F626" s="5"/>
    </row>
    <row r="627" spans="5:6" x14ac:dyDescent="0.3">
      <c r="E627" s="4"/>
      <c r="F627" s="5"/>
    </row>
    <row r="628" spans="5:6" x14ac:dyDescent="0.3">
      <c r="E628" s="4"/>
      <c r="F628" s="5"/>
    </row>
    <row r="629" spans="5:6" x14ac:dyDescent="0.3">
      <c r="E629" s="4"/>
      <c r="F629" s="5"/>
    </row>
    <row r="630" spans="5:6" x14ac:dyDescent="0.3">
      <c r="E630" s="4"/>
      <c r="F630" s="5"/>
    </row>
    <row r="631" spans="5:6" x14ac:dyDescent="0.3">
      <c r="E631" s="4"/>
      <c r="F631" s="5"/>
    </row>
    <row r="632" spans="5:6" x14ac:dyDescent="0.3">
      <c r="E632" s="4"/>
      <c r="F632" s="5"/>
    </row>
    <row r="633" spans="5:6" x14ac:dyDescent="0.3">
      <c r="E633" s="4"/>
      <c r="F633" s="5"/>
    </row>
    <row r="634" spans="5:6" x14ac:dyDescent="0.3">
      <c r="E634" s="4"/>
      <c r="F634" s="5"/>
    </row>
    <row r="635" spans="5:6" x14ac:dyDescent="0.3">
      <c r="E635" s="4"/>
      <c r="F635" s="5"/>
    </row>
    <row r="636" spans="5:6" x14ac:dyDescent="0.3">
      <c r="E636" s="4"/>
      <c r="F636" s="5"/>
    </row>
    <row r="637" spans="5:6" x14ac:dyDescent="0.3">
      <c r="E637" s="4"/>
      <c r="F637" s="5"/>
    </row>
    <row r="638" spans="5:6" x14ac:dyDescent="0.3">
      <c r="E638" s="4"/>
      <c r="F638" s="5"/>
    </row>
    <row r="639" spans="5:6" x14ac:dyDescent="0.3">
      <c r="E639" s="4"/>
      <c r="F639" s="5"/>
    </row>
    <row r="640" spans="5:6" x14ac:dyDescent="0.3">
      <c r="E640" s="4"/>
      <c r="F640" s="5"/>
    </row>
    <row r="641" spans="5:6" x14ac:dyDescent="0.3">
      <c r="E641" s="4"/>
      <c r="F641" s="5"/>
    </row>
  </sheetData>
  <mergeCells count="3">
    <mergeCell ref="H5:O6"/>
    <mergeCell ref="C1:O1"/>
    <mergeCell ref="C14:C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532A-9F8F-4DE2-A1E1-E13AF502B550}">
  <dimension ref="A1:O625"/>
  <sheetViews>
    <sheetView showGridLines="0" zoomScale="90" zoomScaleNormal="90" workbookViewId="0">
      <selection activeCell="K7" sqref="K7"/>
    </sheetView>
  </sheetViews>
  <sheetFormatPr defaultRowHeight="16.5" x14ac:dyDescent="0.3"/>
  <cols>
    <col min="1" max="1" width="2" style="2" customWidth="1"/>
    <col min="2" max="2" width="9.28515625" style="2" customWidth="1"/>
    <col min="3" max="3" width="19" style="2" customWidth="1"/>
    <col min="4" max="4" width="16.140625" style="2" customWidth="1"/>
    <col min="5" max="5" width="21.85546875" style="2" bestFit="1" customWidth="1"/>
    <col min="6" max="6" width="13.5703125" style="2" customWidth="1"/>
    <col min="7" max="7" width="11.7109375" style="2" customWidth="1"/>
    <col min="8" max="10" width="9.5703125" style="2" customWidth="1"/>
    <col min="11" max="11" width="16.140625" style="2" bestFit="1" customWidth="1"/>
    <col min="12" max="12" width="12.28515625" style="2" bestFit="1" customWidth="1"/>
    <col min="13" max="13" width="18.42578125" style="2" bestFit="1" customWidth="1"/>
    <col min="14" max="23" width="9.140625" style="2"/>
    <col min="24" max="24" width="21.85546875" style="2" bestFit="1" customWidth="1"/>
    <col min="25" max="25" width="14.42578125" style="2" customWidth="1"/>
    <col min="26" max="29" width="9.140625" style="2"/>
    <col min="30" max="30" width="21.85546875" style="2" customWidth="1"/>
    <col min="31" max="16384" width="9.140625" style="2"/>
  </cols>
  <sheetData>
    <row r="1" spans="1:15" s="7" customFormat="1" ht="61.5" customHeight="1" x14ac:dyDescent="0.3">
      <c r="A1" s="1"/>
      <c r="B1" s="14">
        <v>2</v>
      </c>
      <c r="C1" s="88" t="s">
        <v>52</v>
      </c>
      <c r="D1" s="88"/>
      <c r="E1" s="88"/>
      <c r="F1" s="88"/>
      <c r="G1" s="88"/>
      <c r="H1" s="88"/>
      <c r="I1" s="88"/>
      <c r="J1" s="88"/>
      <c r="K1" s="88"/>
      <c r="L1" s="88"/>
      <c r="M1" s="88"/>
      <c r="N1" s="88"/>
      <c r="O1" s="88"/>
    </row>
    <row r="3" spans="1:15" x14ac:dyDescent="0.3">
      <c r="E3" s="4"/>
      <c r="F3" s="5"/>
    </row>
    <row r="4" spans="1:15" x14ac:dyDescent="0.3">
      <c r="C4" s="22" t="s">
        <v>11</v>
      </c>
      <c r="D4" s="22" t="s">
        <v>12</v>
      </c>
      <c r="E4" s="22" t="s">
        <v>0</v>
      </c>
      <c r="F4" s="11" t="s">
        <v>1</v>
      </c>
      <c r="G4" s="11" t="s">
        <v>49</v>
      </c>
      <c r="K4"/>
      <c r="L4"/>
      <c r="M4"/>
    </row>
    <row r="5" spans="1:15" x14ac:dyDescent="0.3">
      <c r="C5" s="2" t="s">
        <v>5</v>
      </c>
      <c r="D5" s="2" t="s">
        <v>36</v>
      </c>
      <c r="E5" s="2" t="s">
        <v>16</v>
      </c>
      <c r="F5" s="4">
        <v>16184</v>
      </c>
      <c r="G5" s="5">
        <v>39</v>
      </c>
      <c r="K5"/>
      <c r="L5"/>
      <c r="M5"/>
    </row>
    <row r="6" spans="1:15" x14ac:dyDescent="0.3">
      <c r="C6" s="2" t="s">
        <v>5</v>
      </c>
      <c r="D6" s="2" t="s">
        <v>34</v>
      </c>
      <c r="E6" s="2" t="s">
        <v>20</v>
      </c>
      <c r="F6" s="4">
        <v>15610</v>
      </c>
      <c r="G6" s="5">
        <v>339</v>
      </c>
      <c r="K6"/>
      <c r="L6"/>
      <c r="M6"/>
    </row>
    <row r="7" spans="1:15" x14ac:dyDescent="0.3">
      <c r="C7" s="2" t="s">
        <v>9</v>
      </c>
      <c r="D7" s="2" t="s">
        <v>34</v>
      </c>
      <c r="E7" s="2" t="s">
        <v>28</v>
      </c>
      <c r="F7" s="4">
        <v>14329</v>
      </c>
      <c r="G7" s="5">
        <v>150</v>
      </c>
      <c r="K7"/>
      <c r="L7"/>
      <c r="M7"/>
    </row>
    <row r="8" spans="1:15" x14ac:dyDescent="0.3">
      <c r="C8" s="2" t="s">
        <v>5</v>
      </c>
      <c r="D8" s="2" t="s">
        <v>35</v>
      </c>
      <c r="E8" s="2" t="s">
        <v>15</v>
      </c>
      <c r="F8" s="4">
        <v>13391</v>
      </c>
      <c r="G8" s="5">
        <v>201</v>
      </c>
      <c r="K8"/>
      <c r="L8"/>
      <c r="M8"/>
    </row>
    <row r="9" spans="1:15" x14ac:dyDescent="0.3">
      <c r="C9" s="2" t="s">
        <v>10</v>
      </c>
      <c r="D9" s="2" t="s">
        <v>39</v>
      </c>
      <c r="E9" s="2" t="s">
        <v>33</v>
      </c>
      <c r="F9" s="4">
        <v>12950</v>
      </c>
      <c r="G9" s="5">
        <v>30</v>
      </c>
      <c r="K9"/>
      <c r="L9"/>
      <c r="M9"/>
    </row>
    <row r="10" spans="1:15" x14ac:dyDescent="0.3">
      <c r="C10" s="2" t="s">
        <v>40</v>
      </c>
      <c r="D10" s="2" t="s">
        <v>35</v>
      </c>
      <c r="E10" s="2" t="s">
        <v>32</v>
      </c>
      <c r="F10" s="4">
        <v>12348</v>
      </c>
      <c r="G10" s="5">
        <v>234</v>
      </c>
      <c r="K10"/>
      <c r="L10"/>
      <c r="M10"/>
    </row>
    <row r="11" spans="1:15" x14ac:dyDescent="0.3">
      <c r="C11" s="2" t="s">
        <v>2</v>
      </c>
      <c r="D11" s="2" t="s">
        <v>37</v>
      </c>
      <c r="E11" s="2" t="s">
        <v>18</v>
      </c>
      <c r="F11" s="4">
        <v>11571</v>
      </c>
      <c r="G11" s="5">
        <v>138</v>
      </c>
      <c r="K11"/>
      <c r="L11"/>
      <c r="M11"/>
    </row>
    <row r="12" spans="1:15" x14ac:dyDescent="0.3">
      <c r="C12" s="2" t="s">
        <v>9</v>
      </c>
      <c r="D12" s="2" t="s">
        <v>36</v>
      </c>
      <c r="E12" s="2" t="s">
        <v>27</v>
      </c>
      <c r="F12" s="4">
        <v>11522</v>
      </c>
      <c r="G12" s="5">
        <v>204</v>
      </c>
      <c r="K12"/>
      <c r="L12"/>
      <c r="M12"/>
    </row>
    <row r="13" spans="1:15" x14ac:dyDescent="0.3">
      <c r="C13" s="2" t="s">
        <v>2</v>
      </c>
      <c r="D13" s="2" t="s">
        <v>36</v>
      </c>
      <c r="E13" s="2" t="s">
        <v>16</v>
      </c>
      <c r="F13" s="4">
        <v>11417</v>
      </c>
      <c r="G13" s="5">
        <v>21</v>
      </c>
      <c r="K13"/>
      <c r="L13"/>
      <c r="M13"/>
    </row>
    <row r="14" spans="1:15" x14ac:dyDescent="0.3">
      <c r="C14" s="2" t="s">
        <v>41</v>
      </c>
      <c r="D14" s="2" t="s">
        <v>36</v>
      </c>
      <c r="E14" s="2" t="s">
        <v>13</v>
      </c>
      <c r="F14" s="4">
        <v>10311</v>
      </c>
      <c r="G14" s="5">
        <v>231</v>
      </c>
      <c r="K14"/>
      <c r="L14"/>
      <c r="M14"/>
    </row>
    <row r="15" spans="1:15" x14ac:dyDescent="0.3">
      <c r="C15" s="2" t="s">
        <v>41</v>
      </c>
      <c r="D15" s="2" t="s">
        <v>36</v>
      </c>
      <c r="E15" s="2" t="s">
        <v>32</v>
      </c>
      <c r="F15" s="4">
        <v>10304</v>
      </c>
      <c r="G15" s="5">
        <v>84</v>
      </c>
      <c r="K15"/>
      <c r="L15"/>
      <c r="M15"/>
    </row>
    <row r="16" spans="1:15" x14ac:dyDescent="0.3">
      <c r="C16" s="2" t="s">
        <v>7</v>
      </c>
      <c r="D16" s="2" t="s">
        <v>38</v>
      </c>
      <c r="E16" s="2" t="s">
        <v>30</v>
      </c>
      <c r="F16" s="4">
        <v>10129</v>
      </c>
      <c r="G16" s="5">
        <v>312</v>
      </c>
      <c r="K16"/>
      <c r="L16"/>
      <c r="M16"/>
    </row>
    <row r="17" spans="3:13" x14ac:dyDescent="0.3">
      <c r="C17" s="2" t="s">
        <v>6</v>
      </c>
      <c r="D17" s="2" t="s">
        <v>36</v>
      </c>
      <c r="E17" s="2" t="s">
        <v>4</v>
      </c>
      <c r="F17" s="4">
        <v>10073</v>
      </c>
      <c r="G17" s="5">
        <v>120</v>
      </c>
      <c r="K17"/>
      <c r="L17"/>
      <c r="M17"/>
    </row>
    <row r="18" spans="3:13" x14ac:dyDescent="0.3">
      <c r="C18" s="2" t="s">
        <v>2</v>
      </c>
      <c r="D18" s="2" t="s">
        <v>37</v>
      </c>
      <c r="E18" s="2" t="s">
        <v>17</v>
      </c>
      <c r="F18" s="4">
        <v>9926</v>
      </c>
      <c r="G18" s="5">
        <v>201</v>
      </c>
      <c r="K18"/>
      <c r="L18"/>
      <c r="M18"/>
    </row>
    <row r="19" spans="3:13" x14ac:dyDescent="0.3">
      <c r="C19" s="2" t="s">
        <v>7</v>
      </c>
      <c r="D19" s="2" t="s">
        <v>37</v>
      </c>
      <c r="E19" s="2" t="s">
        <v>22</v>
      </c>
      <c r="F19" s="4">
        <v>9835</v>
      </c>
      <c r="G19" s="5">
        <v>207</v>
      </c>
      <c r="K19"/>
      <c r="L19"/>
      <c r="M19"/>
    </row>
    <row r="20" spans="3:13" x14ac:dyDescent="0.3">
      <c r="C20" s="2" t="s">
        <v>40</v>
      </c>
      <c r="D20" s="2" t="s">
        <v>36</v>
      </c>
      <c r="E20" s="2" t="s">
        <v>33</v>
      </c>
      <c r="F20" s="4">
        <v>9772</v>
      </c>
      <c r="G20" s="5">
        <v>90</v>
      </c>
      <c r="K20"/>
      <c r="L20"/>
      <c r="M20"/>
    </row>
    <row r="21" spans="3:13" x14ac:dyDescent="0.3">
      <c r="C21" s="2" t="s">
        <v>8</v>
      </c>
      <c r="D21" s="2" t="s">
        <v>37</v>
      </c>
      <c r="E21" s="2" t="s">
        <v>15</v>
      </c>
      <c r="F21" s="4">
        <v>9709</v>
      </c>
      <c r="G21" s="5">
        <v>30</v>
      </c>
      <c r="K21"/>
      <c r="L21"/>
      <c r="M21"/>
    </row>
    <row r="22" spans="3:13" x14ac:dyDescent="0.3">
      <c r="C22" s="2" t="s">
        <v>8</v>
      </c>
      <c r="D22" s="2" t="s">
        <v>39</v>
      </c>
      <c r="E22" s="2" t="s">
        <v>18</v>
      </c>
      <c r="F22" s="4">
        <v>9660</v>
      </c>
      <c r="G22" s="5">
        <v>27</v>
      </c>
      <c r="K22"/>
      <c r="L22"/>
      <c r="M22"/>
    </row>
    <row r="23" spans="3:13" x14ac:dyDescent="0.3">
      <c r="C23" s="2" t="s">
        <v>41</v>
      </c>
      <c r="D23" s="2" t="s">
        <v>36</v>
      </c>
      <c r="E23" s="2" t="s">
        <v>18</v>
      </c>
      <c r="F23" s="4">
        <v>9632</v>
      </c>
      <c r="G23" s="5">
        <v>288</v>
      </c>
      <c r="K23"/>
      <c r="L23"/>
      <c r="M23"/>
    </row>
    <row r="24" spans="3:13" x14ac:dyDescent="0.3">
      <c r="C24" s="2" t="s">
        <v>9</v>
      </c>
      <c r="D24" s="2" t="s">
        <v>38</v>
      </c>
      <c r="E24" s="2" t="s">
        <v>33</v>
      </c>
      <c r="F24" s="4">
        <v>9506</v>
      </c>
      <c r="G24" s="5">
        <v>87</v>
      </c>
      <c r="K24"/>
      <c r="L24"/>
      <c r="M24"/>
    </row>
    <row r="25" spans="3:13" x14ac:dyDescent="0.3">
      <c r="C25" s="2" t="s">
        <v>2</v>
      </c>
      <c r="D25" s="2" t="s">
        <v>39</v>
      </c>
      <c r="E25" s="2" t="s">
        <v>20</v>
      </c>
      <c r="F25" s="4">
        <v>9443</v>
      </c>
      <c r="G25" s="5">
        <v>162</v>
      </c>
      <c r="K25"/>
      <c r="L25"/>
      <c r="M25"/>
    </row>
    <row r="26" spans="3:13" x14ac:dyDescent="0.3">
      <c r="C26" s="2" t="s">
        <v>3</v>
      </c>
      <c r="D26" s="2" t="s">
        <v>36</v>
      </c>
      <c r="E26" s="2" t="s">
        <v>16</v>
      </c>
      <c r="F26" s="4">
        <v>9198</v>
      </c>
      <c r="G26" s="5">
        <v>36</v>
      </c>
      <c r="K26"/>
      <c r="L26"/>
      <c r="M26"/>
    </row>
    <row r="27" spans="3:13" x14ac:dyDescent="0.3">
      <c r="C27" s="2" t="s">
        <v>9</v>
      </c>
      <c r="D27" s="2" t="s">
        <v>36</v>
      </c>
      <c r="E27" s="2" t="s">
        <v>30</v>
      </c>
      <c r="F27" s="4">
        <v>9051</v>
      </c>
      <c r="G27" s="5">
        <v>57</v>
      </c>
      <c r="K27"/>
      <c r="L27"/>
      <c r="M27"/>
    </row>
    <row r="28" spans="3:13" x14ac:dyDescent="0.3">
      <c r="C28" s="2" t="s">
        <v>40</v>
      </c>
      <c r="D28" s="2" t="s">
        <v>37</v>
      </c>
      <c r="E28" s="2" t="s">
        <v>29</v>
      </c>
      <c r="F28" s="4">
        <v>9002</v>
      </c>
      <c r="G28" s="5">
        <v>72</v>
      </c>
      <c r="K28"/>
      <c r="L28"/>
      <c r="M28"/>
    </row>
    <row r="29" spans="3:13" x14ac:dyDescent="0.3">
      <c r="C29" s="2" t="s">
        <v>8</v>
      </c>
      <c r="D29" s="2" t="s">
        <v>39</v>
      </c>
      <c r="E29" s="2" t="s">
        <v>31</v>
      </c>
      <c r="F29" s="4">
        <v>8890</v>
      </c>
      <c r="G29" s="5">
        <v>210</v>
      </c>
      <c r="K29"/>
      <c r="L29"/>
      <c r="M29"/>
    </row>
    <row r="30" spans="3:13" x14ac:dyDescent="0.3">
      <c r="C30" s="2" t="s">
        <v>40</v>
      </c>
      <c r="D30" s="2" t="s">
        <v>35</v>
      </c>
      <c r="E30" s="2" t="s">
        <v>33</v>
      </c>
      <c r="F30" s="4">
        <v>8869</v>
      </c>
      <c r="G30" s="5">
        <v>432</v>
      </c>
      <c r="K30"/>
      <c r="L30"/>
      <c r="M30"/>
    </row>
    <row r="31" spans="3:13" x14ac:dyDescent="0.3">
      <c r="C31" s="2" t="s">
        <v>7</v>
      </c>
      <c r="D31" s="2" t="s">
        <v>34</v>
      </c>
      <c r="E31" s="2" t="s">
        <v>24</v>
      </c>
      <c r="F31" s="4">
        <v>8862</v>
      </c>
      <c r="G31" s="5">
        <v>189</v>
      </c>
      <c r="K31"/>
      <c r="L31"/>
      <c r="M31"/>
    </row>
    <row r="32" spans="3:13" x14ac:dyDescent="0.3">
      <c r="C32" s="2" t="s">
        <v>3</v>
      </c>
      <c r="D32" s="2" t="s">
        <v>38</v>
      </c>
      <c r="E32" s="2" t="s">
        <v>26</v>
      </c>
      <c r="F32" s="4">
        <v>8841</v>
      </c>
      <c r="G32" s="5">
        <v>303</v>
      </c>
      <c r="K32"/>
      <c r="L32"/>
      <c r="M32"/>
    </row>
    <row r="33" spans="3:13" x14ac:dyDescent="0.3">
      <c r="C33" s="2" t="s">
        <v>5</v>
      </c>
      <c r="D33" s="2" t="s">
        <v>37</v>
      </c>
      <c r="E33" s="2" t="s">
        <v>25</v>
      </c>
      <c r="F33" s="4">
        <v>8813</v>
      </c>
      <c r="G33" s="5">
        <v>21</v>
      </c>
      <c r="K33"/>
      <c r="L33"/>
      <c r="M33"/>
    </row>
    <row r="34" spans="3:13" x14ac:dyDescent="0.3">
      <c r="C34" s="2" t="s">
        <v>9</v>
      </c>
      <c r="D34" s="2" t="s">
        <v>34</v>
      </c>
      <c r="E34" s="2" t="s">
        <v>20</v>
      </c>
      <c r="F34" s="4">
        <v>8463</v>
      </c>
      <c r="G34" s="5">
        <v>492</v>
      </c>
      <c r="K34"/>
      <c r="L34"/>
      <c r="M34"/>
    </row>
    <row r="35" spans="3:13" x14ac:dyDescent="0.3">
      <c r="C35" s="2" t="s">
        <v>7</v>
      </c>
      <c r="D35" s="2" t="s">
        <v>36</v>
      </c>
      <c r="E35" s="2" t="s">
        <v>22</v>
      </c>
      <c r="F35" s="4">
        <v>8435</v>
      </c>
      <c r="G35" s="5">
        <v>42</v>
      </c>
      <c r="K35"/>
      <c r="L35"/>
      <c r="M35"/>
    </row>
    <row r="36" spans="3:13" x14ac:dyDescent="0.3">
      <c r="C36" s="2" t="s">
        <v>2</v>
      </c>
      <c r="D36" s="2" t="s">
        <v>36</v>
      </c>
      <c r="E36" s="2" t="s">
        <v>29</v>
      </c>
      <c r="F36" s="4">
        <v>8211</v>
      </c>
      <c r="G36" s="5">
        <v>75</v>
      </c>
      <c r="K36"/>
      <c r="L36"/>
      <c r="M36"/>
    </row>
    <row r="37" spans="3:13" x14ac:dyDescent="0.3">
      <c r="C37" s="2" t="s">
        <v>9</v>
      </c>
      <c r="D37" s="2" t="s">
        <v>34</v>
      </c>
      <c r="E37" s="2" t="s">
        <v>23</v>
      </c>
      <c r="F37" s="4">
        <v>8155</v>
      </c>
      <c r="G37" s="5">
        <v>90</v>
      </c>
      <c r="K37"/>
      <c r="L37"/>
      <c r="M37"/>
    </row>
    <row r="38" spans="3:13" x14ac:dyDescent="0.3">
      <c r="C38" s="2" t="s">
        <v>6</v>
      </c>
      <c r="D38" s="2" t="s">
        <v>34</v>
      </c>
      <c r="E38" s="2" t="s">
        <v>26</v>
      </c>
      <c r="F38" s="4">
        <v>8008</v>
      </c>
      <c r="G38" s="5">
        <v>456</v>
      </c>
      <c r="K38"/>
      <c r="L38"/>
      <c r="M38"/>
    </row>
    <row r="39" spans="3:13" x14ac:dyDescent="0.3">
      <c r="C39" s="2" t="s">
        <v>41</v>
      </c>
      <c r="D39" s="2" t="s">
        <v>34</v>
      </c>
      <c r="E39" s="2" t="s">
        <v>33</v>
      </c>
      <c r="F39" s="4">
        <v>7847</v>
      </c>
      <c r="G39" s="5">
        <v>174</v>
      </c>
      <c r="K39"/>
      <c r="L39"/>
      <c r="M39"/>
    </row>
    <row r="40" spans="3:13" x14ac:dyDescent="0.3">
      <c r="C40" s="2" t="s">
        <v>9</v>
      </c>
      <c r="D40" s="2" t="s">
        <v>35</v>
      </c>
      <c r="E40" s="2" t="s">
        <v>15</v>
      </c>
      <c r="F40" s="4">
        <v>7833</v>
      </c>
      <c r="G40" s="5">
        <v>243</v>
      </c>
      <c r="K40"/>
      <c r="L40"/>
      <c r="M40"/>
    </row>
    <row r="41" spans="3:13" x14ac:dyDescent="0.3">
      <c r="C41" s="2" t="s">
        <v>2</v>
      </c>
      <c r="D41" s="2" t="s">
        <v>39</v>
      </c>
      <c r="E41" s="2" t="s">
        <v>27</v>
      </c>
      <c r="F41" s="4">
        <v>7812</v>
      </c>
      <c r="G41" s="5">
        <v>81</v>
      </c>
      <c r="K41"/>
      <c r="L41"/>
      <c r="M41"/>
    </row>
    <row r="42" spans="3:13" x14ac:dyDescent="0.3">
      <c r="C42" s="2" t="s">
        <v>3</v>
      </c>
      <c r="D42" s="2" t="s">
        <v>34</v>
      </c>
      <c r="E42" s="2" t="s">
        <v>32</v>
      </c>
      <c r="F42" s="4">
        <v>7777</v>
      </c>
      <c r="G42" s="5">
        <v>504</v>
      </c>
      <c r="K42"/>
      <c r="L42"/>
      <c r="M42"/>
    </row>
    <row r="43" spans="3:13" x14ac:dyDescent="0.3">
      <c r="C43" s="2" t="s">
        <v>7</v>
      </c>
      <c r="D43" s="2" t="s">
        <v>34</v>
      </c>
      <c r="E43" s="2" t="s">
        <v>17</v>
      </c>
      <c r="F43" s="4">
        <v>7777</v>
      </c>
      <c r="G43" s="5">
        <v>39</v>
      </c>
      <c r="K43"/>
      <c r="L43"/>
      <c r="M43"/>
    </row>
    <row r="44" spans="3:13" x14ac:dyDescent="0.3">
      <c r="C44" s="2" t="s">
        <v>6</v>
      </c>
      <c r="D44" s="2" t="s">
        <v>37</v>
      </c>
      <c r="E44" s="2" t="s">
        <v>31</v>
      </c>
      <c r="F44" s="4">
        <v>7693</v>
      </c>
      <c r="G44" s="5">
        <v>87</v>
      </c>
      <c r="K44"/>
      <c r="L44"/>
      <c r="M44"/>
    </row>
    <row r="45" spans="3:13" x14ac:dyDescent="0.3">
      <c r="C45" s="2" t="s">
        <v>40</v>
      </c>
      <c r="D45" s="2" t="s">
        <v>37</v>
      </c>
      <c r="E45" s="2" t="s">
        <v>19</v>
      </c>
      <c r="F45" s="4">
        <v>7693</v>
      </c>
      <c r="G45" s="5">
        <v>21</v>
      </c>
      <c r="K45"/>
      <c r="L45"/>
      <c r="M45"/>
    </row>
    <row r="46" spans="3:13" x14ac:dyDescent="0.3">
      <c r="C46" s="2" t="s">
        <v>2</v>
      </c>
      <c r="D46" s="2" t="s">
        <v>39</v>
      </c>
      <c r="E46" s="2" t="s">
        <v>21</v>
      </c>
      <c r="F46" s="4">
        <v>7651</v>
      </c>
      <c r="G46" s="5">
        <v>213</v>
      </c>
      <c r="K46"/>
      <c r="L46"/>
      <c r="M46"/>
    </row>
    <row r="47" spans="3:13" x14ac:dyDescent="0.3">
      <c r="C47" s="2" t="s">
        <v>2</v>
      </c>
      <c r="D47" s="2" t="s">
        <v>34</v>
      </c>
      <c r="E47" s="2" t="s">
        <v>19</v>
      </c>
      <c r="F47" s="4">
        <v>7511</v>
      </c>
      <c r="G47" s="5">
        <v>120</v>
      </c>
      <c r="K47"/>
      <c r="L47"/>
      <c r="M47"/>
    </row>
    <row r="48" spans="3:13" x14ac:dyDescent="0.3">
      <c r="C48" s="2" t="s">
        <v>5</v>
      </c>
      <c r="D48" s="2" t="s">
        <v>38</v>
      </c>
      <c r="E48" s="2" t="s">
        <v>25</v>
      </c>
      <c r="F48" s="4">
        <v>7483</v>
      </c>
      <c r="G48" s="5">
        <v>45</v>
      </c>
      <c r="K48"/>
      <c r="L48"/>
      <c r="M48"/>
    </row>
    <row r="49" spans="3:13" x14ac:dyDescent="0.3">
      <c r="C49" s="2" t="s">
        <v>41</v>
      </c>
      <c r="D49" s="2" t="s">
        <v>35</v>
      </c>
      <c r="E49" s="2" t="s">
        <v>28</v>
      </c>
      <c r="F49" s="4">
        <v>7455</v>
      </c>
      <c r="G49" s="5">
        <v>216</v>
      </c>
      <c r="K49"/>
      <c r="L49"/>
      <c r="M49"/>
    </row>
    <row r="50" spans="3:13" x14ac:dyDescent="0.3">
      <c r="C50" s="2" t="s">
        <v>6</v>
      </c>
      <c r="D50" s="2" t="s">
        <v>38</v>
      </c>
      <c r="E50" s="2" t="s">
        <v>21</v>
      </c>
      <c r="F50" s="4">
        <v>7322</v>
      </c>
      <c r="G50" s="5">
        <v>36</v>
      </c>
      <c r="K50"/>
      <c r="L50"/>
      <c r="M50"/>
    </row>
    <row r="51" spans="3:13" x14ac:dyDescent="0.3">
      <c r="C51" s="2" t="s">
        <v>3</v>
      </c>
      <c r="D51" s="2" t="s">
        <v>37</v>
      </c>
      <c r="E51" s="2" t="s">
        <v>28</v>
      </c>
      <c r="F51" s="4">
        <v>7308</v>
      </c>
      <c r="G51" s="5">
        <v>327</v>
      </c>
      <c r="K51"/>
      <c r="L51"/>
      <c r="M51"/>
    </row>
    <row r="52" spans="3:13" x14ac:dyDescent="0.3">
      <c r="C52" s="2" t="s">
        <v>5</v>
      </c>
      <c r="D52" s="2" t="s">
        <v>34</v>
      </c>
      <c r="E52" s="2" t="s">
        <v>15</v>
      </c>
      <c r="F52" s="4">
        <v>7280</v>
      </c>
      <c r="G52" s="5">
        <v>201</v>
      </c>
      <c r="K52"/>
      <c r="L52"/>
      <c r="M52"/>
    </row>
    <row r="53" spans="3:13" x14ac:dyDescent="0.3">
      <c r="C53" s="2" t="s">
        <v>9</v>
      </c>
      <c r="D53" s="2" t="s">
        <v>37</v>
      </c>
      <c r="E53" s="2" t="s">
        <v>20</v>
      </c>
      <c r="F53" s="4">
        <v>7273</v>
      </c>
      <c r="G53" s="5">
        <v>96</v>
      </c>
      <c r="K53"/>
      <c r="L53"/>
      <c r="M53"/>
    </row>
    <row r="54" spans="3:13" x14ac:dyDescent="0.3">
      <c r="C54" s="2" t="s">
        <v>3</v>
      </c>
      <c r="D54" s="2" t="s">
        <v>34</v>
      </c>
      <c r="E54" s="2" t="s">
        <v>14</v>
      </c>
      <c r="F54" s="4">
        <v>7259</v>
      </c>
      <c r="G54" s="5">
        <v>276</v>
      </c>
      <c r="K54"/>
      <c r="L54"/>
      <c r="M54"/>
    </row>
    <row r="55" spans="3:13" x14ac:dyDescent="0.3">
      <c r="C55" s="2" t="s">
        <v>5</v>
      </c>
      <c r="D55" s="2" t="s">
        <v>38</v>
      </c>
      <c r="E55" s="2" t="s">
        <v>13</v>
      </c>
      <c r="F55" s="4">
        <v>7189</v>
      </c>
      <c r="G55" s="5">
        <v>54</v>
      </c>
      <c r="K55"/>
      <c r="L55"/>
      <c r="M55"/>
    </row>
    <row r="56" spans="3:13" x14ac:dyDescent="0.3">
      <c r="C56" s="2" t="s">
        <v>8</v>
      </c>
      <c r="D56" s="2" t="s">
        <v>39</v>
      </c>
      <c r="E56" s="2" t="s">
        <v>30</v>
      </c>
      <c r="F56" s="4">
        <v>7021</v>
      </c>
      <c r="G56" s="5">
        <v>183</v>
      </c>
      <c r="K56"/>
      <c r="L56"/>
      <c r="M56"/>
    </row>
    <row r="57" spans="3:13" x14ac:dyDescent="0.3">
      <c r="C57" s="2" t="s">
        <v>5</v>
      </c>
      <c r="D57" s="2" t="s">
        <v>34</v>
      </c>
      <c r="E57" s="2" t="s">
        <v>27</v>
      </c>
      <c r="F57" s="4">
        <v>6986</v>
      </c>
      <c r="G57" s="5">
        <v>21</v>
      </c>
      <c r="K57"/>
      <c r="L57"/>
      <c r="M57"/>
    </row>
    <row r="58" spans="3:13" x14ac:dyDescent="0.3">
      <c r="C58" s="2" t="s">
        <v>5</v>
      </c>
      <c r="D58" s="2" t="s">
        <v>39</v>
      </c>
      <c r="E58" s="2" t="s">
        <v>22</v>
      </c>
      <c r="F58" s="4">
        <v>6909</v>
      </c>
      <c r="G58" s="5">
        <v>81</v>
      </c>
      <c r="K58"/>
      <c r="L58"/>
      <c r="M58"/>
    </row>
    <row r="59" spans="3:13" x14ac:dyDescent="0.3">
      <c r="C59" s="2" t="s">
        <v>10</v>
      </c>
      <c r="D59" s="2" t="s">
        <v>38</v>
      </c>
      <c r="E59" s="2" t="s">
        <v>4</v>
      </c>
      <c r="F59" s="4">
        <v>6860</v>
      </c>
      <c r="G59" s="5">
        <v>126</v>
      </c>
      <c r="K59"/>
      <c r="L59"/>
      <c r="M59"/>
    </row>
    <row r="60" spans="3:13" x14ac:dyDescent="0.3">
      <c r="C60" s="2" t="s">
        <v>40</v>
      </c>
      <c r="D60" s="2" t="s">
        <v>35</v>
      </c>
      <c r="E60" s="2" t="s">
        <v>22</v>
      </c>
      <c r="F60" s="4">
        <v>6853</v>
      </c>
      <c r="G60" s="5">
        <v>372</v>
      </c>
      <c r="K60"/>
      <c r="L60"/>
      <c r="M60"/>
    </row>
    <row r="61" spans="3:13" x14ac:dyDescent="0.3">
      <c r="C61" s="2" t="s">
        <v>9</v>
      </c>
      <c r="D61" s="2" t="s">
        <v>34</v>
      </c>
      <c r="E61" s="2" t="s">
        <v>21</v>
      </c>
      <c r="F61" s="4">
        <v>6832</v>
      </c>
      <c r="G61" s="5">
        <v>27</v>
      </c>
      <c r="K61"/>
      <c r="L61"/>
      <c r="M61"/>
    </row>
    <row r="62" spans="3:13" x14ac:dyDescent="0.3">
      <c r="C62" s="2" t="s">
        <v>6</v>
      </c>
      <c r="D62" s="2" t="s">
        <v>37</v>
      </c>
      <c r="E62" s="2" t="s">
        <v>26</v>
      </c>
      <c r="F62" s="4">
        <v>6818</v>
      </c>
      <c r="G62" s="5">
        <v>6</v>
      </c>
      <c r="K62"/>
      <c r="L62"/>
      <c r="M62"/>
    </row>
    <row r="63" spans="3:13" x14ac:dyDescent="0.3">
      <c r="C63" s="2" t="s">
        <v>7</v>
      </c>
      <c r="D63" s="2" t="s">
        <v>35</v>
      </c>
      <c r="E63" s="2" t="s">
        <v>30</v>
      </c>
      <c r="F63" s="4">
        <v>6755</v>
      </c>
      <c r="G63" s="5">
        <v>252</v>
      </c>
      <c r="K63"/>
      <c r="L63"/>
      <c r="M63"/>
    </row>
    <row r="64" spans="3:13" x14ac:dyDescent="0.3">
      <c r="C64" s="2" t="s">
        <v>40</v>
      </c>
      <c r="D64" s="2" t="s">
        <v>34</v>
      </c>
      <c r="E64" s="2" t="s">
        <v>26</v>
      </c>
      <c r="F64" s="4">
        <v>6748</v>
      </c>
      <c r="G64" s="5">
        <v>48</v>
      </c>
      <c r="K64"/>
      <c r="L64"/>
      <c r="M64"/>
    </row>
    <row r="65" spans="3:13" x14ac:dyDescent="0.3">
      <c r="C65" s="2" t="s">
        <v>6</v>
      </c>
      <c r="D65" s="2" t="s">
        <v>34</v>
      </c>
      <c r="E65" s="2" t="s">
        <v>32</v>
      </c>
      <c r="F65" s="4">
        <v>6734</v>
      </c>
      <c r="G65" s="5">
        <v>123</v>
      </c>
      <c r="K65"/>
      <c r="L65"/>
      <c r="M65"/>
    </row>
    <row r="66" spans="3:13" x14ac:dyDescent="0.3">
      <c r="C66" s="2" t="s">
        <v>8</v>
      </c>
      <c r="D66" s="2" t="s">
        <v>35</v>
      </c>
      <c r="E66" s="2" t="s">
        <v>32</v>
      </c>
      <c r="F66" s="4">
        <v>6706</v>
      </c>
      <c r="G66" s="5">
        <v>459</v>
      </c>
      <c r="K66"/>
      <c r="L66"/>
      <c r="M66"/>
    </row>
    <row r="67" spans="3:13" x14ac:dyDescent="0.3">
      <c r="C67" s="2" t="s">
        <v>10</v>
      </c>
      <c r="D67" s="2" t="s">
        <v>36</v>
      </c>
      <c r="E67" s="2" t="s">
        <v>32</v>
      </c>
      <c r="F67" s="4">
        <v>6657</v>
      </c>
      <c r="G67" s="5">
        <v>303</v>
      </c>
      <c r="K67"/>
      <c r="L67"/>
      <c r="M67"/>
    </row>
    <row r="68" spans="3:13" x14ac:dyDescent="0.3">
      <c r="C68" s="2" t="s">
        <v>3</v>
      </c>
      <c r="D68" s="2" t="s">
        <v>35</v>
      </c>
      <c r="E68" s="2" t="s">
        <v>15</v>
      </c>
      <c r="F68" s="4">
        <v>6657</v>
      </c>
      <c r="G68" s="5">
        <v>276</v>
      </c>
      <c r="K68"/>
      <c r="L68"/>
      <c r="M68"/>
    </row>
    <row r="69" spans="3:13" x14ac:dyDescent="0.3">
      <c r="C69" s="2" t="s">
        <v>7</v>
      </c>
      <c r="D69" s="2" t="s">
        <v>37</v>
      </c>
      <c r="E69" s="2" t="s">
        <v>14</v>
      </c>
      <c r="F69" s="4">
        <v>6608</v>
      </c>
      <c r="G69" s="5">
        <v>225</v>
      </c>
      <c r="K69"/>
      <c r="L69"/>
      <c r="M69"/>
    </row>
    <row r="70" spans="3:13" x14ac:dyDescent="0.3">
      <c r="C70" s="2" t="s">
        <v>2</v>
      </c>
      <c r="D70" s="2" t="s">
        <v>38</v>
      </c>
      <c r="E70" s="2" t="s">
        <v>28</v>
      </c>
      <c r="F70" s="4">
        <v>6580</v>
      </c>
      <c r="G70" s="5">
        <v>183</v>
      </c>
      <c r="K70"/>
      <c r="L70"/>
      <c r="M70"/>
    </row>
    <row r="71" spans="3:13" x14ac:dyDescent="0.3">
      <c r="C71" s="2" t="s">
        <v>7</v>
      </c>
      <c r="D71" s="2" t="s">
        <v>37</v>
      </c>
      <c r="E71" s="2" t="s">
        <v>30</v>
      </c>
      <c r="F71" s="4">
        <v>6454</v>
      </c>
      <c r="G71" s="5">
        <v>54</v>
      </c>
      <c r="K71"/>
      <c r="L71"/>
      <c r="M71"/>
    </row>
    <row r="72" spans="3:13" x14ac:dyDescent="0.3">
      <c r="C72" s="2" t="s">
        <v>8</v>
      </c>
      <c r="D72" s="2" t="s">
        <v>38</v>
      </c>
      <c r="E72" s="2" t="s">
        <v>21</v>
      </c>
      <c r="F72" s="4">
        <v>6433</v>
      </c>
      <c r="G72" s="5">
        <v>78</v>
      </c>
      <c r="K72"/>
      <c r="L72"/>
      <c r="M72"/>
    </row>
    <row r="73" spans="3:13" x14ac:dyDescent="0.3">
      <c r="C73" s="2" t="s">
        <v>41</v>
      </c>
      <c r="D73" s="2" t="s">
        <v>37</v>
      </c>
      <c r="E73" s="2" t="s">
        <v>24</v>
      </c>
      <c r="F73" s="4">
        <v>6398</v>
      </c>
      <c r="G73" s="5">
        <v>102</v>
      </c>
      <c r="K73"/>
      <c r="L73"/>
      <c r="M73"/>
    </row>
    <row r="74" spans="3:13" x14ac:dyDescent="0.3">
      <c r="C74" s="2" t="s">
        <v>7</v>
      </c>
      <c r="D74" s="2" t="s">
        <v>37</v>
      </c>
      <c r="E74" s="2" t="s">
        <v>33</v>
      </c>
      <c r="F74" s="4">
        <v>6391</v>
      </c>
      <c r="G74" s="5">
        <v>48</v>
      </c>
      <c r="K74"/>
      <c r="L74"/>
      <c r="M74"/>
    </row>
    <row r="75" spans="3:13" x14ac:dyDescent="0.3">
      <c r="C75" s="2" t="s">
        <v>40</v>
      </c>
      <c r="D75" s="2" t="s">
        <v>39</v>
      </c>
      <c r="E75" s="2" t="s">
        <v>27</v>
      </c>
      <c r="F75" s="4">
        <v>6370</v>
      </c>
      <c r="G75" s="5">
        <v>30</v>
      </c>
      <c r="K75"/>
      <c r="L75"/>
      <c r="M75"/>
    </row>
    <row r="76" spans="3:13" x14ac:dyDescent="0.3">
      <c r="C76" s="2" t="s">
        <v>5</v>
      </c>
      <c r="D76" s="2" t="s">
        <v>36</v>
      </c>
      <c r="E76" s="2" t="s">
        <v>23</v>
      </c>
      <c r="F76" s="4">
        <v>6314</v>
      </c>
      <c r="G76" s="5">
        <v>15</v>
      </c>
      <c r="K76"/>
      <c r="L76"/>
      <c r="M76"/>
    </row>
    <row r="77" spans="3:13" x14ac:dyDescent="0.3">
      <c r="C77" s="2" t="s">
        <v>3</v>
      </c>
      <c r="D77" s="2" t="s">
        <v>34</v>
      </c>
      <c r="E77" s="2" t="s">
        <v>25</v>
      </c>
      <c r="F77" s="4">
        <v>6300</v>
      </c>
      <c r="G77" s="5">
        <v>42</v>
      </c>
      <c r="K77"/>
      <c r="L77"/>
      <c r="M77"/>
    </row>
    <row r="78" spans="3:13" x14ac:dyDescent="0.3">
      <c r="C78" s="2" t="s">
        <v>8</v>
      </c>
      <c r="D78" s="2" t="s">
        <v>37</v>
      </c>
      <c r="E78" s="2" t="s">
        <v>26</v>
      </c>
      <c r="F78" s="4">
        <v>6279</v>
      </c>
      <c r="G78" s="5">
        <v>45</v>
      </c>
      <c r="K78"/>
      <c r="L78"/>
      <c r="M78"/>
    </row>
    <row r="79" spans="3:13" x14ac:dyDescent="0.3">
      <c r="C79" s="2" t="s">
        <v>5</v>
      </c>
      <c r="D79" s="2" t="s">
        <v>34</v>
      </c>
      <c r="E79" s="2" t="s">
        <v>22</v>
      </c>
      <c r="F79" s="4">
        <v>6279</v>
      </c>
      <c r="G79" s="5">
        <v>237</v>
      </c>
      <c r="K79"/>
      <c r="L79"/>
      <c r="M79"/>
    </row>
    <row r="80" spans="3:13" x14ac:dyDescent="0.3">
      <c r="C80" s="2" t="s">
        <v>5</v>
      </c>
      <c r="D80" s="2" t="s">
        <v>36</v>
      </c>
      <c r="E80" s="2" t="s">
        <v>13</v>
      </c>
      <c r="F80" s="4">
        <v>6146</v>
      </c>
      <c r="G80" s="5">
        <v>63</v>
      </c>
      <c r="K80"/>
      <c r="L80"/>
      <c r="M80"/>
    </row>
    <row r="81" spans="3:13" x14ac:dyDescent="0.3">
      <c r="C81" s="2" t="s">
        <v>40</v>
      </c>
      <c r="D81" s="2" t="s">
        <v>37</v>
      </c>
      <c r="E81" s="2" t="s">
        <v>27</v>
      </c>
      <c r="F81" s="4">
        <v>6132</v>
      </c>
      <c r="G81" s="5">
        <v>93</v>
      </c>
      <c r="K81"/>
      <c r="L81"/>
      <c r="M81"/>
    </row>
    <row r="82" spans="3:13" x14ac:dyDescent="0.3">
      <c r="C82" s="2" t="s">
        <v>40</v>
      </c>
      <c r="D82" s="2" t="s">
        <v>38</v>
      </c>
      <c r="E82" s="2" t="s">
        <v>4</v>
      </c>
      <c r="F82" s="4">
        <v>6125</v>
      </c>
      <c r="G82" s="5">
        <v>102</v>
      </c>
      <c r="K82"/>
      <c r="L82"/>
      <c r="M82"/>
    </row>
    <row r="83" spans="3:13" x14ac:dyDescent="0.3">
      <c r="C83" s="2" t="s">
        <v>6</v>
      </c>
      <c r="D83" s="2" t="s">
        <v>36</v>
      </c>
      <c r="E83" s="2" t="s">
        <v>32</v>
      </c>
      <c r="F83" s="4">
        <v>6118</v>
      </c>
      <c r="G83" s="5">
        <v>9</v>
      </c>
      <c r="K83"/>
      <c r="L83"/>
      <c r="M83"/>
    </row>
    <row r="84" spans="3:13" x14ac:dyDescent="0.3">
      <c r="C84" s="2" t="s">
        <v>41</v>
      </c>
      <c r="D84" s="2" t="s">
        <v>36</v>
      </c>
      <c r="E84" s="2" t="s">
        <v>30</v>
      </c>
      <c r="F84" s="4">
        <v>6118</v>
      </c>
      <c r="G84" s="5">
        <v>174</v>
      </c>
      <c r="K84"/>
      <c r="L84"/>
      <c r="M84"/>
    </row>
    <row r="85" spans="3:13" x14ac:dyDescent="0.3">
      <c r="C85" s="2" t="s">
        <v>5</v>
      </c>
      <c r="D85" s="2" t="s">
        <v>36</v>
      </c>
      <c r="E85" s="2" t="s">
        <v>18</v>
      </c>
      <c r="F85" s="4">
        <v>6111</v>
      </c>
      <c r="G85" s="5">
        <v>3</v>
      </c>
      <c r="K85"/>
      <c r="L85"/>
      <c r="M85"/>
    </row>
    <row r="86" spans="3:13" x14ac:dyDescent="0.3">
      <c r="C86" s="2" t="s">
        <v>6</v>
      </c>
      <c r="D86" s="2" t="s">
        <v>39</v>
      </c>
      <c r="E86" s="2" t="s">
        <v>17</v>
      </c>
      <c r="F86" s="4">
        <v>6048</v>
      </c>
      <c r="G86" s="5">
        <v>27</v>
      </c>
      <c r="K86"/>
      <c r="L86"/>
      <c r="M86"/>
    </row>
    <row r="87" spans="3:13" x14ac:dyDescent="0.3">
      <c r="C87" s="2" t="s">
        <v>2</v>
      </c>
      <c r="D87" s="2" t="s">
        <v>39</v>
      </c>
      <c r="E87" s="2" t="s">
        <v>28</v>
      </c>
      <c r="F87" s="4">
        <v>6027</v>
      </c>
      <c r="G87" s="5">
        <v>144</v>
      </c>
      <c r="K87"/>
      <c r="L87"/>
      <c r="M87"/>
    </row>
    <row r="88" spans="3:13" x14ac:dyDescent="0.3">
      <c r="C88" s="2" t="s">
        <v>41</v>
      </c>
      <c r="D88" s="2" t="s">
        <v>38</v>
      </c>
      <c r="E88" s="2" t="s">
        <v>22</v>
      </c>
      <c r="F88" s="4">
        <v>5915</v>
      </c>
      <c r="G88" s="5">
        <v>3</v>
      </c>
      <c r="K88"/>
      <c r="L88"/>
      <c r="M88"/>
    </row>
    <row r="89" spans="3:13" x14ac:dyDescent="0.3">
      <c r="C89" s="2" t="s">
        <v>40</v>
      </c>
      <c r="D89" s="2" t="s">
        <v>39</v>
      </c>
      <c r="E89" s="2" t="s">
        <v>22</v>
      </c>
      <c r="F89" s="4">
        <v>5817</v>
      </c>
      <c r="G89" s="5">
        <v>12</v>
      </c>
      <c r="K89"/>
      <c r="L89"/>
      <c r="M89"/>
    </row>
    <row r="90" spans="3:13" x14ac:dyDescent="0.3">
      <c r="C90" s="2" t="s">
        <v>40</v>
      </c>
      <c r="D90" s="2" t="s">
        <v>39</v>
      </c>
      <c r="E90" s="2" t="s">
        <v>15</v>
      </c>
      <c r="F90" s="4">
        <v>5775</v>
      </c>
      <c r="G90" s="5">
        <v>42</v>
      </c>
      <c r="K90"/>
      <c r="L90"/>
      <c r="M90"/>
    </row>
    <row r="91" spans="3:13" x14ac:dyDescent="0.3">
      <c r="C91" s="2" t="s">
        <v>7</v>
      </c>
      <c r="D91" s="2" t="s">
        <v>38</v>
      </c>
      <c r="E91" s="2" t="s">
        <v>28</v>
      </c>
      <c r="F91" s="4">
        <v>5677</v>
      </c>
      <c r="G91" s="5">
        <v>258</v>
      </c>
      <c r="K91"/>
      <c r="L91"/>
      <c r="M91"/>
    </row>
    <row r="92" spans="3:13" x14ac:dyDescent="0.3">
      <c r="C92" s="2" t="s">
        <v>40</v>
      </c>
      <c r="D92" s="2" t="s">
        <v>38</v>
      </c>
      <c r="E92" s="2" t="s">
        <v>13</v>
      </c>
      <c r="F92" s="4">
        <v>5670</v>
      </c>
      <c r="G92" s="5">
        <v>297</v>
      </c>
      <c r="K92"/>
      <c r="L92"/>
      <c r="M92"/>
    </row>
    <row r="93" spans="3:13" x14ac:dyDescent="0.3">
      <c r="C93" s="2" t="s">
        <v>10</v>
      </c>
      <c r="D93" s="2" t="s">
        <v>38</v>
      </c>
      <c r="E93" s="2" t="s">
        <v>14</v>
      </c>
      <c r="F93" s="4">
        <v>5586</v>
      </c>
      <c r="G93" s="5">
        <v>525</v>
      </c>
      <c r="K93"/>
      <c r="L93"/>
      <c r="M93"/>
    </row>
    <row r="94" spans="3:13" x14ac:dyDescent="0.3">
      <c r="C94" s="2" t="s">
        <v>7</v>
      </c>
      <c r="D94" s="2" t="s">
        <v>36</v>
      </c>
      <c r="E94" s="2" t="s">
        <v>29</v>
      </c>
      <c r="F94" s="4">
        <v>5551</v>
      </c>
      <c r="G94" s="5">
        <v>252</v>
      </c>
      <c r="K94"/>
      <c r="L94"/>
      <c r="M94"/>
    </row>
    <row r="95" spans="3:13" x14ac:dyDescent="0.3">
      <c r="C95" s="2" t="s">
        <v>5</v>
      </c>
      <c r="D95" s="2" t="s">
        <v>38</v>
      </c>
      <c r="E95" s="2" t="s">
        <v>19</v>
      </c>
      <c r="F95" s="4">
        <v>5474</v>
      </c>
      <c r="G95" s="5">
        <v>168</v>
      </c>
      <c r="K95"/>
      <c r="L95"/>
      <c r="M95"/>
    </row>
    <row r="96" spans="3:13" x14ac:dyDescent="0.3">
      <c r="C96" s="2" t="s">
        <v>40</v>
      </c>
      <c r="D96" s="2" t="s">
        <v>36</v>
      </c>
      <c r="E96" s="2" t="s">
        <v>25</v>
      </c>
      <c r="F96" s="4">
        <v>5439</v>
      </c>
      <c r="G96" s="5">
        <v>30</v>
      </c>
      <c r="K96"/>
      <c r="L96"/>
      <c r="M96"/>
    </row>
    <row r="97" spans="3:13" x14ac:dyDescent="0.3">
      <c r="C97" s="2" t="s">
        <v>10</v>
      </c>
      <c r="D97" s="2" t="s">
        <v>34</v>
      </c>
      <c r="E97" s="2" t="s">
        <v>19</v>
      </c>
      <c r="F97" s="4">
        <v>5355</v>
      </c>
      <c r="G97" s="5">
        <v>204</v>
      </c>
      <c r="K97"/>
      <c r="L97"/>
      <c r="M97"/>
    </row>
    <row r="98" spans="3:13" x14ac:dyDescent="0.3">
      <c r="C98" s="2" t="s">
        <v>7</v>
      </c>
      <c r="D98" s="2" t="s">
        <v>37</v>
      </c>
      <c r="E98" s="2" t="s">
        <v>26</v>
      </c>
      <c r="F98" s="4">
        <v>5306</v>
      </c>
      <c r="G98" s="5">
        <v>0</v>
      </c>
      <c r="K98"/>
      <c r="L98"/>
      <c r="M98"/>
    </row>
    <row r="99" spans="3:13" x14ac:dyDescent="0.3">
      <c r="C99" s="2" t="s">
        <v>5</v>
      </c>
      <c r="D99" s="2" t="s">
        <v>39</v>
      </c>
      <c r="E99" s="2" t="s">
        <v>26</v>
      </c>
      <c r="F99" s="4">
        <v>5236</v>
      </c>
      <c r="G99" s="5">
        <v>51</v>
      </c>
      <c r="K99"/>
      <c r="L99"/>
      <c r="M99"/>
    </row>
    <row r="100" spans="3:13" x14ac:dyDescent="0.3">
      <c r="C100" s="2" t="s">
        <v>7</v>
      </c>
      <c r="D100" s="2" t="s">
        <v>35</v>
      </c>
      <c r="E100" s="2" t="s">
        <v>28</v>
      </c>
      <c r="F100" s="4">
        <v>5194</v>
      </c>
      <c r="G100" s="5">
        <v>288</v>
      </c>
      <c r="K100"/>
      <c r="L100"/>
      <c r="M100"/>
    </row>
    <row r="101" spans="3:13" x14ac:dyDescent="0.3">
      <c r="C101" s="2" t="s">
        <v>5</v>
      </c>
      <c r="D101" s="2" t="s">
        <v>38</v>
      </c>
      <c r="E101" s="2" t="s">
        <v>32</v>
      </c>
      <c r="F101" s="4">
        <v>5075</v>
      </c>
      <c r="G101" s="5">
        <v>21</v>
      </c>
      <c r="K101"/>
      <c r="L101"/>
      <c r="M101"/>
    </row>
    <row r="102" spans="3:13" x14ac:dyDescent="0.3">
      <c r="C102" s="2" t="s">
        <v>40</v>
      </c>
      <c r="D102" s="2" t="s">
        <v>34</v>
      </c>
      <c r="E102" s="2" t="s">
        <v>17</v>
      </c>
      <c r="F102" s="4">
        <v>5019</v>
      </c>
      <c r="G102" s="5">
        <v>156</v>
      </c>
      <c r="K102"/>
      <c r="L102"/>
      <c r="M102"/>
    </row>
    <row r="103" spans="3:13" x14ac:dyDescent="0.3">
      <c r="C103" s="2" t="s">
        <v>8</v>
      </c>
      <c r="D103" s="2" t="s">
        <v>36</v>
      </c>
      <c r="E103" s="2" t="s">
        <v>23</v>
      </c>
      <c r="F103" s="4">
        <v>5019</v>
      </c>
      <c r="G103" s="5">
        <v>150</v>
      </c>
      <c r="K103"/>
      <c r="L103"/>
      <c r="M103"/>
    </row>
    <row r="104" spans="3:13" x14ac:dyDescent="0.3">
      <c r="C104" s="2" t="s">
        <v>8</v>
      </c>
      <c r="D104" s="2" t="s">
        <v>35</v>
      </c>
      <c r="E104" s="2" t="s">
        <v>22</v>
      </c>
      <c r="F104" s="4">
        <v>5012</v>
      </c>
      <c r="G104" s="5">
        <v>210</v>
      </c>
      <c r="K104"/>
      <c r="L104"/>
      <c r="M104"/>
    </row>
    <row r="105" spans="3:13" x14ac:dyDescent="0.3">
      <c r="C105" s="2" t="s">
        <v>5</v>
      </c>
      <c r="D105" s="2" t="s">
        <v>37</v>
      </c>
      <c r="E105" s="2" t="s">
        <v>14</v>
      </c>
      <c r="F105" s="4">
        <v>4991</v>
      </c>
      <c r="G105" s="5">
        <v>12</v>
      </c>
      <c r="K105"/>
      <c r="L105"/>
      <c r="M105"/>
    </row>
    <row r="106" spans="3:13" x14ac:dyDescent="0.3">
      <c r="C106" s="2" t="s">
        <v>10</v>
      </c>
      <c r="D106" s="2" t="s">
        <v>34</v>
      </c>
      <c r="E106" s="2" t="s">
        <v>26</v>
      </c>
      <c r="F106" s="4">
        <v>4991</v>
      </c>
      <c r="G106" s="5">
        <v>9</v>
      </c>
      <c r="K106"/>
      <c r="L106"/>
      <c r="M106"/>
    </row>
    <row r="107" spans="3:13" x14ac:dyDescent="0.3">
      <c r="C107" s="2" t="s">
        <v>6</v>
      </c>
      <c r="D107" s="2" t="s">
        <v>36</v>
      </c>
      <c r="E107" s="2" t="s">
        <v>17</v>
      </c>
      <c r="F107" s="4">
        <v>4970</v>
      </c>
      <c r="G107" s="5">
        <v>156</v>
      </c>
      <c r="K107"/>
      <c r="L107"/>
      <c r="M107"/>
    </row>
    <row r="108" spans="3:13" x14ac:dyDescent="0.3">
      <c r="C108" s="2" t="s">
        <v>3</v>
      </c>
      <c r="D108" s="2" t="s">
        <v>39</v>
      </c>
      <c r="E108" s="2" t="s">
        <v>26</v>
      </c>
      <c r="F108" s="4">
        <v>4956</v>
      </c>
      <c r="G108" s="5">
        <v>171</v>
      </c>
      <c r="K108"/>
      <c r="L108"/>
      <c r="M108"/>
    </row>
    <row r="109" spans="3:13" x14ac:dyDescent="0.3">
      <c r="C109" s="2" t="s">
        <v>6</v>
      </c>
      <c r="D109" s="2" t="s">
        <v>37</v>
      </c>
      <c r="E109" s="2" t="s">
        <v>23</v>
      </c>
      <c r="F109" s="4">
        <v>4949</v>
      </c>
      <c r="G109" s="5">
        <v>189</v>
      </c>
      <c r="K109"/>
      <c r="L109"/>
      <c r="M109"/>
    </row>
    <row r="110" spans="3:13" x14ac:dyDescent="0.3">
      <c r="C110" s="2" t="s">
        <v>41</v>
      </c>
      <c r="D110" s="2" t="s">
        <v>34</v>
      </c>
      <c r="E110" s="2" t="s">
        <v>23</v>
      </c>
      <c r="F110" s="4">
        <v>4935</v>
      </c>
      <c r="G110" s="5">
        <v>126</v>
      </c>
      <c r="K110"/>
      <c r="L110"/>
      <c r="M110"/>
    </row>
    <row r="111" spans="3:13" x14ac:dyDescent="0.3">
      <c r="C111" s="2" t="s">
        <v>10</v>
      </c>
      <c r="D111" s="2" t="s">
        <v>39</v>
      </c>
      <c r="E111" s="2" t="s">
        <v>21</v>
      </c>
      <c r="F111" s="4">
        <v>4858</v>
      </c>
      <c r="G111" s="5">
        <v>279</v>
      </c>
      <c r="K111"/>
      <c r="L111"/>
      <c r="M111"/>
    </row>
    <row r="112" spans="3:13" x14ac:dyDescent="0.3">
      <c r="C112" s="2" t="s">
        <v>2</v>
      </c>
      <c r="D112" s="2" t="s">
        <v>39</v>
      </c>
      <c r="E112" s="2" t="s">
        <v>15</v>
      </c>
      <c r="F112" s="4">
        <v>4802</v>
      </c>
      <c r="G112" s="5">
        <v>36</v>
      </c>
      <c r="K112"/>
      <c r="L112"/>
      <c r="M112"/>
    </row>
    <row r="113" spans="3:13" x14ac:dyDescent="0.3">
      <c r="C113" s="2" t="s">
        <v>6</v>
      </c>
      <c r="D113" s="2" t="s">
        <v>35</v>
      </c>
      <c r="E113" s="2" t="s">
        <v>30</v>
      </c>
      <c r="F113" s="4">
        <v>4781</v>
      </c>
      <c r="G113" s="5">
        <v>123</v>
      </c>
      <c r="K113"/>
      <c r="L113"/>
      <c r="M113"/>
    </row>
    <row r="114" spans="3:13" x14ac:dyDescent="0.3">
      <c r="C114" s="2" t="s">
        <v>41</v>
      </c>
      <c r="D114" s="2" t="s">
        <v>35</v>
      </c>
      <c r="E114" s="2" t="s">
        <v>13</v>
      </c>
      <c r="F114" s="4">
        <v>4760</v>
      </c>
      <c r="G114" s="5">
        <v>69</v>
      </c>
      <c r="K114"/>
      <c r="L114"/>
      <c r="M114"/>
    </row>
    <row r="115" spans="3:13" x14ac:dyDescent="0.3">
      <c r="C115" s="2" t="s">
        <v>8</v>
      </c>
      <c r="D115" s="2" t="s">
        <v>35</v>
      </c>
      <c r="E115" s="2" t="s">
        <v>27</v>
      </c>
      <c r="F115" s="4">
        <v>4753</v>
      </c>
      <c r="G115" s="5">
        <v>300</v>
      </c>
      <c r="K115"/>
      <c r="L115"/>
      <c r="M115"/>
    </row>
    <row r="116" spans="3:13" x14ac:dyDescent="0.3">
      <c r="C116" s="2" t="s">
        <v>5</v>
      </c>
      <c r="D116" s="2" t="s">
        <v>35</v>
      </c>
      <c r="E116" s="2" t="s">
        <v>31</v>
      </c>
      <c r="F116" s="4">
        <v>4753</v>
      </c>
      <c r="G116" s="5">
        <v>246</v>
      </c>
      <c r="K116"/>
      <c r="L116"/>
      <c r="M116"/>
    </row>
    <row r="117" spans="3:13" x14ac:dyDescent="0.3">
      <c r="C117" s="2" t="s">
        <v>40</v>
      </c>
      <c r="D117" s="2" t="s">
        <v>35</v>
      </c>
      <c r="E117" s="2" t="s">
        <v>16</v>
      </c>
      <c r="F117" s="4">
        <v>4725</v>
      </c>
      <c r="G117" s="5">
        <v>174</v>
      </c>
      <c r="K117"/>
      <c r="L117"/>
      <c r="M117"/>
    </row>
    <row r="118" spans="3:13" x14ac:dyDescent="0.3">
      <c r="C118" s="2" t="s">
        <v>10</v>
      </c>
      <c r="D118" s="2" t="s">
        <v>37</v>
      </c>
      <c r="E118" s="2" t="s">
        <v>23</v>
      </c>
      <c r="F118" s="4">
        <v>4683</v>
      </c>
      <c r="G118" s="5">
        <v>30</v>
      </c>
      <c r="K118"/>
      <c r="L118"/>
      <c r="M118"/>
    </row>
    <row r="119" spans="3:13" x14ac:dyDescent="0.3">
      <c r="C119" s="2" t="s">
        <v>7</v>
      </c>
      <c r="D119" s="2" t="s">
        <v>35</v>
      </c>
      <c r="E119" s="2" t="s">
        <v>14</v>
      </c>
      <c r="F119" s="4">
        <v>4606</v>
      </c>
      <c r="G119" s="5">
        <v>63</v>
      </c>
      <c r="K119"/>
      <c r="L119"/>
      <c r="M119"/>
    </row>
    <row r="120" spans="3:13" x14ac:dyDescent="0.3">
      <c r="C120" s="2" t="s">
        <v>3</v>
      </c>
      <c r="D120" s="2" t="s">
        <v>37</v>
      </c>
      <c r="E120" s="2" t="s">
        <v>29</v>
      </c>
      <c r="F120" s="4">
        <v>4592</v>
      </c>
      <c r="G120" s="5">
        <v>324</v>
      </c>
      <c r="K120"/>
      <c r="L120"/>
      <c r="M120"/>
    </row>
    <row r="121" spans="3:13" x14ac:dyDescent="0.3">
      <c r="C121" s="2" t="s">
        <v>7</v>
      </c>
      <c r="D121" s="2" t="s">
        <v>35</v>
      </c>
      <c r="E121" s="2" t="s">
        <v>19</v>
      </c>
      <c r="F121" s="4">
        <v>4585</v>
      </c>
      <c r="G121" s="5">
        <v>240</v>
      </c>
      <c r="K121"/>
      <c r="L121"/>
      <c r="M121"/>
    </row>
    <row r="122" spans="3:13" x14ac:dyDescent="0.3">
      <c r="C122" s="2" t="s">
        <v>7</v>
      </c>
      <c r="D122" s="2" t="s">
        <v>37</v>
      </c>
      <c r="E122" s="2" t="s">
        <v>17</v>
      </c>
      <c r="F122" s="4">
        <v>4487</v>
      </c>
      <c r="G122" s="5">
        <v>111</v>
      </c>
      <c r="K122"/>
      <c r="L122"/>
      <c r="M122"/>
    </row>
    <row r="123" spans="3:13" x14ac:dyDescent="0.3">
      <c r="C123" s="2" t="s">
        <v>7</v>
      </c>
      <c r="D123" s="2" t="s">
        <v>37</v>
      </c>
      <c r="E123" s="2" t="s">
        <v>16</v>
      </c>
      <c r="F123" s="4">
        <v>4487</v>
      </c>
      <c r="G123" s="5">
        <v>333</v>
      </c>
      <c r="K123"/>
      <c r="L123"/>
      <c r="M123"/>
    </row>
    <row r="124" spans="3:13" x14ac:dyDescent="0.3">
      <c r="C124" s="2" t="s">
        <v>5</v>
      </c>
      <c r="D124" s="2" t="s">
        <v>35</v>
      </c>
      <c r="E124" s="2" t="s">
        <v>29</v>
      </c>
      <c r="F124" s="4">
        <v>4480</v>
      </c>
      <c r="G124" s="5">
        <v>357</v>
      </c>
      <c r="K124"/>
      <c r="L124"/>
      <c r="M124"/>
    </row>
    <row r="125" spans="3:13" x14ac:dyDescent="0.3">
      <c r="C125" s="2" t="s">
        <v>7</v>
      </c>
      <c r="D125" s="2" t="s">
        <v>39</v>
      </c>
      <c r="E125" s="2" t="s">
        <v>17</v>
      </c>
      <c r="F125" s="4">
        <v>4438</v>
      </c>
      <c r="G125" s="5">
        <v>246</v>
      </c>
      <c r="K125"/>
      <c r="L125"/>
      <c r="M125"/>
    </row>
    <row r="126" spans="3:13" x14ac:dyDescent="0.3">
      <c r="C126" s="2" t="s">
        <v>40</v>
      </c>
      <c r="D126" s="2" t="s">
        <v>36</v>
      </c>
      <c r="E126" s="2" t="s">
        <v>13</v>
      </c>
      <c r="F126" s="4">
        <v>4424</v>
      </c>
      <c r="G126" s="5">
        <v>201</v>
      </c>
      <c r="K126"/>
      <c r="L126"/>
      <c r="M126"/>
    </row>
    <row r="127" spans="3:13" x14ac:dyDescent="0.3">
      <c r="C127" s="2" t="s">
        <v>2</v>
      </c>
      <c r="D127" s="2" t="s">
        <v>38</v>
      </c>
      <c r="E127" s="2" t="s">
        <v>23</v>
      </c>
      <c r="F127" s="4">
        <v>4417</v>
      </c>
      <c r="G127" s="5">
        <v>153</v>
      </c>
      <c r="K127"/>
      <c r="L127"/>
      <c r="M127"/>
    </row>
    <row r="128" spans="3:13" x14ac:dyDescent="0.3">
      <c r="C128" s="2" t="s">
        <v>2</v>
      </c>
      <c r="D128" s="2" t="s">
        <v>38</v>
      </c>
      <c r="E128" s="2" t="s">
        <v>31</v>
      </c>
      <c r="F128" s="4">
        <v>4326</v>
      </c>
      <c r="G128" s="5">
        <v>348</v>
      </c>
      <c r="K128"/>
      <c r="L128"/>
      <c r="M128"/>
    </row>
    <row r="129" spans="3:13" x14ac:dyDescent="0.3">
      <c r="C129" s="2" t="s">
        <v>6</v>
      </c>
      <c r="D129" s="2" t="s">
        <v>36</v>
      </c>
      <c r="E129" s="2" t="s">
        <v>13</v>
      </c>
      <c r="F129" s="4">
        <v>4319</v>
      </c>
      <c r="G129" s="5">
        <v>30</v>
      </c>
      <c r="K129"/>
      <c r="L129"/>
      <c r="M129"/>
    </row>
    <row r="130" spans="3:13" x14ac:dyDescent="0.3">
      <c r="C130" s="2" t="s">
        <v>9</v>
      </c>
      <c r="D130" s="2" t="s">
        <v>37</v>
      </c>
      <c r="E130" s="2" t="s">
        <v>25</v>
      </c>
      <c r="F130" s="4">
        <v>4305</v>
      </c>
      <c r="G130" s="5">
        <v>156</v>
      </c>
      <c r="K130"/>
      <c r="L130"/>
      <c r="M130"/>
    </row>
    <row r="131" spans="3:13" x14ac:dyDescent="0.3">
      <c r="C131" s="2" t="s">
        <v>6</v>
      </c>
      <c r="D131" s="2" t="s">
        <v>34</v>
      </c>
      <c r="E131" s="2" t="s">
        <v>27</v>
      </c>
      <c r="F131" s="4">
        <v>4242</v>
      </c>
      <c r="G131" s="5">
        <v>207</v>
      </c>
      <c r="K131"/>
      <c r="L131"/>
      <c r="M131"/>
    </row>
    <row r="132" spans="3:13" x14ac:dyDescent="0.3">
      <c r="C132" s="2" t="s">
        <v>9</v>
      </c>
      <c r="D132" s="2" t="s">
        <v>38</v>
      </c>
      <c r="E132" s="2" t="s">
        <v>24</v>
      </c>
      <c r="F132" s="4">
        <v>4137</v>
      </c>
      <c r="G132" s="5">
        <v>60</v>
      </c>
      <c r="K132"/>
      <c r="L132"/>
      <c r="M132"/>
    </row>
    <row r="133" spans="3:13" x14ac:dyDescent="0.3">
      <c r="C133" s="2" t="s">
        <v>10</v>
      </c>
      <c r="D133" s="2" t="s">
        <v>34</v>
      </c>
      <c r="E133" s="2" t="s">
        <v>22</v>
      </c>
      <c r="F133" s="4">
        <v>4053</v>
      </c>
      <c r="G133" s="5">
        <v>24</v>
      </c>
      <c r="K133"/>
      <c r="L133"/>
      <c r="M133"/>
    </row>
    <row r="134" spans="3:13" x14ac:dyDescent="0.3">
      <c r="C134" s="2" t="s">
        <v>40</v>
      </c>
      <c r="D134" s="2" t="s">
        <v>34</v>
      </c>
      <c r="E134" s="2" t="s">
        <v>19</v>
      </c>
      <c r="F134" s="4">
        <v>4018</v>
      </c>
      <c r="G134" s="5">
        <v>162</v>
      </c>
      <c r="K134"/>
      <c r="L134"/>
      <c r="M134"/>
    </row>
    <row r="135" spans="3:13" x14ac:dyDescent="0.3">
      <c r="C135" s="2" t="s">
        <v>5</v>
      </c>
      <c r="D135" s="2" t="s">
        <v>39</v>
      </c>
      <c r="E135" s="2" t="s">
        <v>24</v>
      </c>
      <c r="F135" s="4">
        <v>4018</v>
      </c>
      <c r="G135" s="5">
        <v>171</v>
      </c>
      <c r="K135"/>
      <c r="L135"/>
      <c r="M135"/>
    </row>
    <row r="136" spans="3:13" x14ac:dyDescent="0.3">
      <c r="C136" s="2" t="s">
        <v>2</v>
      </c>
      <c r="D136" s="2" t="s">
        <v>39</v>
      </c>
      <c r="E136" s="2" t="s">
        <v>33</v>
      </c>
      <c r="F136" s="4">
        <v>4018</v>
      </c>
      <c r="G136" s="5">
        <v>126</v>
      </c>
      <c r="K136"/>
      <c r="L136"/>
      <c r="M136"/>
    </row>
    <row r="137" spans="3:13" x14ac:dyDescent="0.3">
      <c r="C137" s="2" t="s">
        <v>3</v>
      </c>
      <c r="D137" s="2" t="s">
        <v>37</v>
      </c>
      <c r="E137" s="2" t="s">
        <v>17</v>
      </c>
      <c r="F137" s="4">
        <v>3983</v>
      </c>
      <c r="G137" s="5">
        <v>144</v>
      </c>
      <c r="K137"/>
      <c r="L137"/>
      <c r="M137"/>
    </row>
    <row r="138" spans="3:13" x14ac:dyDescent="0.3">
      <c r="C138" s="2" t="s">
        <v>41</v>
      </c>
      <c r="D138" s="2" t="s">
        <v>39</v>
      </c>
      <c r="E138" s="2" t="s">
        <v>14</v>
      </c>
      <c r="F138" s="4">
        <v>3976</v>
      </c>
      <c r="G138" s="5">
        <v>72</v>
      </c>
      <c r="K138"/>
      <c r="L138"/>
      <c r="M138"/>
    </row>
    <row r="139" spans="3:13" x14ac:dyDescent="0.3">
      <c r="C139" s="2" t="s">
        <v>9</v>
      </c>
      <c r="D139" s="2" t="s">
        <v>39</v>
      </c>
      <c r="E139" s="2" t="s">
        <v>24</v>
      </c>
      <c r="F139" s="4">
        <v>3920</v>
      </c>
      <c r="G139" s="5">
        <v>306</v>
      </c>
      <c r="K139"/>
      <c r="L139"/>
      <c r="M139"/>
    </row>
    <row r="140" spans="3:13" x14ac:dyDescent="0.3">
      <c r="C140" s="2" t="s">
        <v>6</v>
      </c>
      <c r="D140" s="2" t="s">
        <v>35</v>
      </c>
      <c r="E140" s="2" t="s">
        <v>27</v>
      </c>
      <c r="F140" s="4">
        <v>3864</v>
      </c>
      <c r="G140" s="5">
        <v>177</v>
      </c>
      <c r="K140"/>
      <c r="L140"/>
      <c r="M140"/>
    </row>
    <row r="141" spans="3:13" x14ac:dyDescent="0.3">
      <c r="C141" s="2" t="s">
        <v>9</v>
      </c>
      <c r="D141" s="2" t="s">
        <v>38</v>
      </c>
      <c r="E141" s="2" t="s">
        <v>25</v>
      </c>
      <c r="F141" s="4">
        <v>3850</v>
      </c>
      <c r="G141" s="5">
        <v>102</v>
      </c>
      <c r="K141"/>
      <c r="L141"/>
      <c r="M141"/>
    </row>
    <row r="142" spans="3:13" x14ac:dyDescent="0.3">
      <c r="C142" s="2" t="s">
        <v>7</v>
      </c>
      <c r="D142" s="2" t="s">
        <v>34</v>
      </c>
      <c r="E142" s="2" t="s">
        <v>15</v>
      </c>
      <c r="F142" s="4">
        <v>3829</v>
      </c>
      <c r="G142" s="5">
        <v>24</v>
      </c>
      <c r="K142"/>
      <c r="L142"/>
      <c r="M142"/>
    </row>
    <row r="143" spans="3:13" x14ac:dyDescent="0.3">
      <c r="C143" s="2" t="s">
        <v>10</v>
      </c>
      <c r="D143" s="2" t="s">
        <v>35</v>
      </c>
      <c r="E143" s="2" t="s">
        <v>18</v>
      </c>
      <c r="F143" s="4">
        <v>3808</v>
      </c>
      <c r="G143" s="5">
        <v>279</v>
      </c>
      <c r="K143"/>
      <c r="L143"/>
      <c r="M143"/>
    </row>
    <row r="144" spans="3:13" x14ac:dyDescent="0.3">
      <c r="C144" s="2" t="s">
        <v>40</v>
      </c>
      <c r="D144" s="2" t="s">
        <v>34</v>
      </c>
      <c r="E144" s="2" t="s">
        <v>33</v>
      </c>
      <c r="F144" s="4">
        <v>3794</v>
      </c>
      <c r="G144" s="5">
        <v>159</v>
      </c>
      <c r="K144"/>
      <c r="L144"/>
      <c r="M144"/>
    </row>
    <row r="145" spans="3:13" x14ac:dyDescent="0.3">
      <c r="C145" s="2" t="s">
        <v>3</v>
      </c>
      <c r="D145" s="2" t="s">
        <v>36</v>
      </c>
      <c r="E145" s="2" t="s">
        <v>23</v>
      </c>
      <c r="F145" s="4">
        <v>3773</v>
      </c>
      <c r="G145" s="5">
        <v>165</v>
      </c>
      <c r="K145"/>
      <c r="L145"/>
      <c r="M145"/>
    </row>
    <row r="146" spans="3:13" x14ac:dyDescent="0.3">
      <c r="C146" s="2" t="s">
        <v>6</v>
      </c>
      <c r="D146" s="2" t="s">
        <v>34</v>
      </c>
      <c r="E146" s="2" t="s">
        <v>17</v>
      </c>
      <c r="F146" s="4">
        <v>3759</v>
      </c>
      <c r="G146" s="5">
        <v>150</v>
      </c>
      <c r="K146"/>
      <c r="L146"/>
      <c r="M146"/>
    </row>
    <row r="147" spans="3:13" x14ac:dyDescent="0.3">
      <c r="C147" s="2" t="s">
        <v>8</v>
      </c>
      <c r="D147" s="2" t="s">
        <v>38</v>
      </c>
      <c r="E147" s="2" t="s">
        <v>32</v>
      </c>
      <c r="F147" s="4">
        <v>3752</v>
      </c>
      <c r="G147" s="5">
        <v>213</v>
      </c>
      <c r="K147"/>
      <c r="L147"/>
      <c r="M147"/>
    </row>
    <row r="148" spans="3:13" x14ac:dyDescent="0.3">
      <c r="C148" s="2" t="s">
        <v>3</v>
      </c>
      <c r="D148" s="2" t="s">
        <v>34</v>
      </c>
      <c r="E148" s="2" t="s">
        <v>28</v>
      </c>
      <c r="F148" s="4">
        <v>3689</v>
      </c>
      <c r="G148" s="5">
        <v>312</v>
      </c>
      <c r="K148"/>
      <c r="L148"/>
      <c r="M148"/>
    </row>
    <row r="149" spans="3:13" x14ac:dyDescent="0.3">
      <c r="C149" s="2" t="s">
        <v>3</v>
      </c>
      <c r="D149" s="2" t="s">
        <v>39</v>
      </c>
      <c r="E149" s="2" t="s">
        <v>29</v>
      </c>
      <c r="F149" s="4">
        <v>3640</v>
      </c>
      <c r="G149" s="5">
        <v>51</v>
      </c>
      <c r="K149"/>
      <c r="L149"/>
      <c r="M149"/>
    </row>
    <row r="150" spans="3:13" x14ac:dyDescent="0.3">
      <c r="C150" s="2" t="s">
        <v>8</v>
      </c>
      <c r="D150" s="2" t="s">
        <v>35</v>
      </c>
      <c r="E150" s="2" t="s">
        <v>30</v>
      </c>
      <c r="F150" s="4">
        <v>3598</v>
      </c>
      <c r="G150" s="5">
        <v>81</v>
      </c>
      <c r="K150"/>
      <c r="L150"/>
      <c r="M150"/>
    </row>
    <row r="151" spans="3:13" x14ac:dyDescent="0.3">
      <c r="C151" s="2" t="s">
        <v>6</v>
      </c>
      <c r="D151" s="2" t="s">
        <v>37</v>
      </c>
      <c r="E151" s="2" t="s">
        <v>28</v>
      </c>
      <c r="F151" s="4">
        <v>3556</v>
      </c>
      <c r="G151" s="5">
        <v>459</v>
      </c>
      <c r="K151"/>
      <c r="L151"/>
      <c r="M151"/>
    </row>
    <row r="152" spans="3:13" x14ac:dyDescent="0.3">
      <c r="C152" s="2" t="s">
        <v>2</v>
      </c>
      <c r="D152" s="2" t="s">
        <v>38</v>
      </c>
      <c r="E152" s="2" t="s">
        <v>4</v>
      </c>
      <c r="F152" s="4">
        <v>3549</v>
      </c>
      <c r="G152" s="5">
        <v>3</v>
      </c>
      <c r="K152"/>
      <c r="L152"/>
      <c r="M152"/>
    </row>
    <row r="153" spans="3:13" x14ac:dyDescent="0.3">
      <c r="C153" s="2" t="s">
        <v>8</v>
      </c>
      <c r="D153" s="2" t="s">
        <v>34</v>
      </c>
      <c r="E153" s="2" t="s">
        <v>31</v>
      </c>
      <c r="F153" s="4">
        <v>3507</v>
      </c>
      <c r="G153" s="5">
        <v>288</v>
      </c>
      <c r="K153"/>
      <c r="L153"/>
      <c r="M153"/>
    </row>
    <row r="154" spans="3:13" x14ac:dyDescent="0.3">
      <c r="C154" s="2" t="s">
        <v>10</v>
      </c>
      <c r="D154" s="2" t="s">
        <v>35</v>
      </c>
      <c r="E154" s="2" t="s">
        <v>14</v>
      </c>
      <c r="F154" s="4">
        <v>3472</v>
      </c>
      <c r="G154" s="5">
        <v>96</v>
      </c>
      <c r="K154"/>
      <c r="L154"/>
      <c r="M154"/>
    </row>
    <row r="155" spans="3:13" x14ac:dyDescent="0.3">
      <c r="C155" s="2" t="s">
        <v>6</v>
      </c>
      <c r="D155" s="2" t="s">
        <v>34</v>
      </c>
      <c r="E155" s="2" t="s">
        <v>30</v>
      </c>
      <c r="F155" s="4">
        <v>3402</v>
      </c>
      <c r="G155" s="5">
        <v>366</v>
      </c>
      <c r="K155"/>
      <c r="L155"/>
      <c r="M155"/>
    </row>
    <row r="156" spans="3:13" x14ac:dyDescent="0.3">
      <c r="C156" s="2" t="s">
        <v>41</v>
      </c>
      <c r="D156" s="2" t="s">
        <v>37</v>
      </c>
      <c r="E156" s="2" t="s">
        <v>20</v>
      </c>
      <c r="F156" s="4">
        <v>3388</v>
      </c>
      <c r="G156" s="5">
        <v>123</v>
      </c>
      <c r="K156"/>
      <c r="L156"/>
      <c r="M156"/>
    </row>
    <row r="157" spans="3:13" x14ac:dyDescent="0.3">
      <c r="C157" s="2" t="s">
        <v>6</v>
      </c>
      <c r="D157" s="2" t="s">
        <v>34</v>
      </c>
      <c r="E157" s="2" t="s">
        <v>29</v>
      </c>
      <c r="F157" s="4">
        <v>3339</v>
      </c>
      <c r="G157" s="5">
        <v>75</v>
      </c>
      <c r="K157"/>
      <c r="L157"/>
      <c r="M157"/>
    </row>
    <row r="158" spans="3:13" x14ac:dyDescent="0.3">
      <c r="C158" s="2" t="s">
        <v>3</v>
      </c>
      <c r="D158" s="2" t="s">
        <v>36</v>
      </c>
      <c r="E158" s="2" t="s">
        <v>25</v>
      </c>
      <c r="F158" s="4">
        <v>3339</v>
      </c>
      <c r="G158" s="5">
        <v>39</v>
      </c>
      <c r="K158"/>
      <c r="L158"/>
      <c r="M158"/>
    </row>
    <row r="159" spans="3:13" x14ac:dyDescent="0.3">
      <c r="C159" s="2" t="s">
        <v>5</v>
      </c>
      <c r="D159" s="2" t="s">
        <v>36</v>
      </c>
      <c r="E159" s="2" t="s">
        <v>17</v>
      </c>
      <c r="F159" s="4">
        <v>3339</v>
      </c>
      <c r="G159" s="5">
        <v>348</v>
      </c>
      <c r="K159"/>
      <c r="L159"/>
      <c r="M159"/>
    </row>
    <row r="160" spans="3:13" x14ac:dyDescent="0.3">
      <c r="C160" s="2" t="s">
        <v>7</v>
      </c>
      <c r="D160" s="2" t="s">
        <v>34</v>
      </c>
      <c r="E160" s="2" t="s">
        <v>32</v>
      </c>
      <c r="F160" s="4">
        <v>3262</v>
      </c>
      <c r="G160" s="5">
        <v>75</v>
      </c>
      <c r="K160"/>
      <c r="L160"/>
      <c r="M160"/>
    </row>
    <row r="161" spans="3:13" x14ac:dyDescent="0.3">
      <c r="C161" s="2" t="s">
        <v>9</v>
      </c>
      <c r="D161" s="2" t="s">
        <v>39</v>
      </c>
      <c r="E161" s="2" t="s">
        <v>25</v>
      </c>
      <c r="F161" s="4">
        <v>3192</v>
      </c>
      <c r="G161" s="5">
        <v>72</v>
      </c>
      <c r="K161"/>
      <c r="L161"/>
      <c r="M161"/>
    </row>
    <row r="162" spans="3:13" x14ac:dyDescent="0.3">
      <c r="C162" s="2" t="s">
        <v>40</v>
      </c>
      <c r="D162" s="2" t="s">
        <v>36</v>
      </c>
      <c r="E162" s="2" t="s">
        <v>27</v>
      </c>
      <c r="F162" s="4">
        <v>3164</v>
      </c>
      <c r="G162" s="5">
        <v>306</v>
      </c>
      <c r="K162"/>
      <c r="L162"/>
      <c r="M162"/>
    </row>
    <row r="163" spans="3:13" x14ac:dyDescent="0.3">
      <c r="C163" s="2" t="s">
        <v>3</v>
      </c>
      <c r="D163" s="2" t="s">
        <v>34</v>
      </c>
      <c r="E163" s="2" t="s">
        <v>26</v>
      </c>
      <c r="F163" s="4">
        <v>3108</v>
      </c>
      <c r="G163" s="5">
        <v>54</v>
      </c>
      <c r="K163"/>
      <c r="L163"/>
      <c r="M163"/>
    </row>
    <row r="164" spans="3:13" x14ac:dyDescent="0.3">
      <c r="C164" s="2" t="s">
        <v>40</v>
      </c>
      <c r="D164" s="2" t="s">
        <v>39</v>
      </c>
      <c r="E164" s="2" t="s">
        <v>28</v>
      </c>
      <c r="F164" s="4">
        <v>3101</v>
      </c>
      <c r="G164" s="5">
        <v>225</v>
      </c>
      <c r="K164"/>
      <c r="L164"/>
      <c r="M164"/>
    </row>
    <row r="165" spans="3:13" x14ac:dyDescent="0.3">
      <c r="C165" s="2" t="s">
        <v>2</v>
      </c>
      <c r="D165" s="2" t="s">
        <v>36</v>
      </c>
      <c r="E165" s="2" t="s">
        <v>31</v>
      </c>
      <c r="F165" s="4">
        <v>3094</v>
      </c>
      <c r="G165" s="5">
        <v>246</v>
      </c>
      <c r="K165"/>
      <c r="L165"/>
      <c r="M165"/>
    </row>
    <row r="166" spans="3:13" x14ac:dyDescent="0.3">
      <c r="C166" s="2" t="s">
        <v>10</v>
      </c>
      <c r="D166" s="2" t="s">
        <v>37</v>
      </c>
      <c r="E166" s="2" t="s">
        <v>28</v>
      </c>
      <c r="F166" s="4">
        <v>3059</v>
      </c>
      <c r="G166" s="5">
        <v>27</v>
      </c>
      <c r="K166"/>
      <c r="L166"/>
      <c r="M166"/>
    </row>
    <row r="167" spans="3:13" x14ac:dyDescent="0.3">
      <c r="C167" s="2" t="s">
        <v>6</v>
      </c>
      <c r="D167" s="2" t="s">
        <v>39</v>
      </c>
      <c r="E167" s="2" t="s">
        <v>29</v>
      </c>
      <c r="F167" s="4">
        <v>3052</v>
      </c>
      <c r="G167" s="5">
        <v>378</v>
      </c>
      <c r="K167"/>
      <c r="L167"/>
      <c r="M167"/>
    </row>
    <row r="168" spans="3:13" x14ac:dyDescent="0.3">
      <c r="C168" s="2" t="s">
        <v>6</v>
      </c>
      <c r="D168" s="2" t="s">
        <v>39</v>
      </c>
      <c r="E168" s="2" t="s">
        <v>24</v>
      </c>
      <c r="F168" s="4">
        <v>2989</v>
      </c>
      <c r="G168" s="5">
        <v>3</v>
      </c>
      <c r="K168"/>
      <c r="L168"/>
      <c r="M168"/>
    </row>
    <row r="169" spans="3:13" x14ac:dyDescent="0.3">
      <c r="C169" s="2" t="s">
        <v>9</v>
      </c>
      <c r="D169" s="2" t="s">
        <v>36</v>
      </c>
      <c r="E169" s="2" t="s">
        <v>32</v>
      </c>
      <c r="F169" s="4">
        <v>2954</v>
      </c>
      <c r="G169" s="5">
        <v>189</v>
      </c>
      <c r="K169"/>
      <c r="L169"/>
      <c r="M169"/>
    </row>
    <row r="170" spans="3:13" x14ac:dyDescent="0.3">
      <c r="C170" s="2" t="s">
        <v>41</v>
      </c>
      <c r="D170" s="2" t="s">
        <v>37</v>
      </c>
      <c r="E170" s="2" t="s">
        <v>21</v>
      </c>
      <c r="F170" s="4">
        <v>2933</v>
      </c>
      <c r="G170" s="5">
        <v>9</v>
      </c>
      <c r="K170"/>
      <c r="L170"/>
      <c r="M170"/>
    </row>
    <row r="171" spans="3:13" x14ac:dyDescent="0.3">
      <c r="C171" s="2" t="s">
        <v>9</v>
      </c>
      <c r="D171" s="2" t="s">
        <v>37</v>
      </c>
      <c r="E171" s="2" t="s">
        <v>28</v>
      </c>
      <c r="F171" s="4">
        <v>2919</v>
      </c>
      <c r="G171" s="5">
        <v>45</v>
      </c>
      <c r="K171"/>
      <c r="L171"/>
      <c r="M171"/>
    </row>
    <row r="172" spans="3:13" x14ac:dyDescent="0.3">
      <c r="C172" s="2" t="s">
        <v>3</v>
      </c>
      <c r="D172" s="2" t="s">
        <v>34</v>
      </c>
      <c r="E172" s="2" t="s">
        <v>17</v>
      </c>
      <c r="F172" s="4">
        <v>2919</v>
      </c>
      <c r="G172" s="5">
        <v>93</v>
      </c>
      <c r="K172"/>
      <c r="L172"/>
      <c r="M172"/>
    </row>
    <row r="173" spans="3:13" x14ac:dyDescent="0.3">
      <c r="C173" s="2" t="s">
        <v>5</v>
      </c>
      <c r="D173" s="2" t="s">
        <v>34</v>
      </c>
      <c r="E173" s="2" t="s">
        <v>29</v>
      </c>
      <c r="F173" s="4">
        <v>2891</v>
      </c>
      <c r="G173" s="5">
        <v>102</v>
      </c>
      <c r="K173"/>
      <c r="L173"/>
      <c r="M173"/>
    </row>
    <row r="174" spans="3:13" x14ac:dyDescent="0.3">
      <c r="C174" s="2" t="s">
        <v>7</v>
      </c>
      <c r="D174" s="2" t="s">
        <v>36</v>
      </c>
      <c r="E174" s="2" t="s">
        <v>19</v>
      </c>
      <c r="F174" s="4">
        <v>2870</v>
      </c>
      <c r="G174" s="5">
        <v>300</v>
      </c>
      <c r="K174"/>
      <c r="L174"/>
      <c r="M174"/>
    </row>
    <row r="175" spans="3:13" x14ac:dyDescent="0.3">
      <c r="C175" s="2" t="s">
        <v>2</v>
      </c>
      <c r="D175" s="2" t="s">
        <v>37</v>
      </c>
      <c r="E175" s="2" t="s">
        <v>15</v>
      </c>
      <c r="F175" s="4">
        <v>2863</v>
      </c>
      <c r="G175" s="5">
        <v>42</v>
      </c>
      <c r="K175"/>
      <c r="L175"/>
      <c r="M175"/>
    </row>
    <row r="176" spans="3:13" x14ac:dyDescent="0.3">
      <c r="C176" s="2" t="s">
        <v>9</v>
      </c>
      <c r="D176" s="2" t="s">
        <v>37</v>
      </c>
      <c r="E176" s="2" t="s">
        <v>26</v>
      </c>
      <c r="F176" s="4">
        <v>2856</v>
      </c>
      <c r="G176" s="5">
        <v>246</v>
      </c>
      <c r="K176"/>
      <c r="L176"/>
      <c r="M176"/>
    </row>
    <row r="177" spans="3:13" x14ac:dyDescent="0.3">
      <c r="C177" s="2" t="s">
        <v>7</v>
      </c>
      <c r="D177" s="2" t="s">
        <v>35</v>
      </c>
      <c r="E177" s="2" t="s">
        <v>24</v>
      </c>
      <c r="F177" s="4">
        <v>2793</v>
      </c>
      <c r="G177" s="5">
        <v>114</v>
      </c>
      <c r="K177"/>
      <c r="L177"/>
      <c r="M177"/>
    </row>
    <row r="178" spans="3:13" x14ac:dyDescent="0.3">
      <c r="C178" s="2" t="s">
        <v>40</v>
      </c>
      <c r="D178" s="2" t="s">
        <v>34</v>
      </c>
      <c r="E178" s="2" t="s">
        <v>23</v>
      </c>
      <c r="F178" s="4">
        <v>2779</v>
      </c>
      <c r="G178" s="5">
        <v>75</v>
      </c>
      <c r="K178"/>
      <c r="L178"/>
      <c r="M178"/>
    </row>
    <row r="179" spans="3:13" x14ac:dyDescent="0.3">
      <c r="C179" s="2" t="s">
        <v>5</v>
      </c>
      <c r="D179" s="2" t="s">
        <v>35</v>
      </c>
      <c r="E179" s="2" t="s">
        <v>4</v>
      </c>
      <c r="F179" s="4">
        <v>2744</v>
      </c>
      <c r="G179" s="5">
        <v>9</v>
      </c>
      <c r="K179"/>
      <c r="L179"/>
      <c r="M179"/>
    </row>
    <row r="180" spans="3:13" x14ac:dyDescent="0.3">
      <c r="C180" s="2" t="s">
        <v>9</v>
      </c>
      <c r="D180" s="2" t="s">
        <v>37</v>
      </c>
      <c r="E180" s="2" t="s">
        <v>23</v>
      </c>
      <c r="F180" s="4">
        <v>2737</v>
      </c>
      <c r="G180" s="5">
        <v>93</v>
      </c>
      <c r="K180"/>
      <c r="L180"/>
      <c r="M180"/>
    </row>
    <row r="181" spans="3:13" x14ac:dyDescent="0.3">
      <c r="C181" s="2" t="s">
        <v>8</v>
      </c>
      <c r="D181" s="2" t="s">
        <v>35</v>
      </c>
      <c r="E181" s="2" t="s">
        <v>20</v>
      </c>
      <c r="F181" s="4">
        <v>2702</v>
      </c>
      <c r="G181" s="5">
        <v>363</v>
      </c>
      <c r="K181"/>
      <c r="L181"/>
      <c r="M181"/>
    </row>
    <row r="182" spans="3:13" x14ac:dyDescent="0.3">
      <c r="C182" s="2" t="s">
        <v>6</v>
      </c>
      <c r="D182" s="2" t="s">
        <v>38</v>
      </c>
      <c r="E182" s="2" t="s">
        <v>31</v>
      </c>
      <c r="F182" s="4">
        <v>2681</v>
      </c>
      <c r="G182" s="5">
        <v>54</v>
      </c>
      <c r="K182"/>
      <c r="L182"/>
      <c r="M182"/>
    </row>
    <row r="183" spans="3:13" x14ac:dyDescent="0.3">
      <c r="C183" s="2" t="s">
        <v>9</v>
      </c>
      <c r="D183" s="2" t="s">
        <v>38</v>
      </c>
      <c r="E183" s="2" t="s">
        <v>16</v>
      </c>
      <c r="F183" s="4">
        <v>2646</v>
      </c>
      <c r="G183" s="5">
        <v>120</v>
      </c>
      <c r="K183"/>
      <c r="L183"/>
      <c r="M183"/>
    </row>
    <row r="184" spans="3:13" x14ac:dyDescent="0.3">
      <c r="C184" s="2" t="s">
        <v>7</v>
      </c>
      <c r="D184" s="2" t="s">
        <v>36</v>
      </c>
      <c r="E184" s="2" t="s">
        <v>18</v>
      </c>
      <c r="F184" s="4">
        <v>2646</v>
      </c>
      <c r="G184" s="5">
        <v>177</v>
      </c>
      <c r="K184"/>
      <c r="L184"/>
      <c r="M184"/>
    </row>
    <row r="185" spans="3:13" x14ac:dyDescent="0.3">
      <c r="C185" s="2" t="s">
        <v>9</v>
      </c>
      <c r="D185" s="2" t="s">
        <v>39</v>
      </c>
      <c r="E185" s="2" t="s">
        <v>18</v>
      </c>
      <c r="F185" s="4">
        <v>2639</v>
      </c>
      <c r="G185" s="5">
        <v>204</v>
      </c>
      <c r="K185"/>
      <c r="L185"/>
      <c r="M185"/>
    </row>
    <row r="186" spans="3:13" x14ac:dyDescent="0.3">
      <c r="C186" s="2" t="s">
        <v>3</v>
      </c>
      <c r="D186" s="2" t="s">
        <v>34</v>
      </c>
      <c r="E186" s="2" t="s">
        <v>20</v>
      </c>
      <c r="F186" s="4">
        <v>2583</v>
      </c>
      <c r="G186" s="5">
        <v>18</v>
      </c>
      <c r="K186"/>
      <c r="L186"/>
      <c r="M186"/>
    </row>
    <row r="187" spans="3:13" x14ac:dyDescent="0.3">
      <c r="C187" s="2" t="s">
        <v>10</v>
      </c>
      <c r="D187" s="2" t="s">
        <v>35</v>
      </c>
      <c r="E187" s="2" t="s">
        <v>15</v>
      </c>
      <c r="F187" s="4">
        <v>2562</v>
      </c>
      <c r="G187" s="5">
        <v>6</v>
      </c>
      <c r="K187"/>
      <c r="L187"/>
      <c r="M187"/>
    </row>
    <row r="188" spans="3:13" x14ac:dyDescent="0.3">
      <c r="C188" s="2" t="s">
        <v>40</v>
      </c>
      <c r="D188" s="2" t="s">
        <v>38</v>
      </c>
      <c r="E188" s="2" t="s">
        <v>25</v>
      </c>
      <c r="F188" s="4">
        <v>2541</v>
      </c>
      <c r="G188" s="5">
        <v>90</v>
      </c>
      <c r="K188"/>
      <c r="L188"/>
      <c r="M188"/>
    </row>
    <row r="189" spans="3:13" x14ac:dyDescent="0.3">
      <c r="C189" s="2" t="s">
        <v>40</v>
      </c>
      <c r="D189" s="2" t="s">
        <v>38</v>
      </c>
      <c r="E189" s="2" t="s">
        <v>29</v>
      </c>
      <c r="F189" s="4">
        <v>2541</v>
      </c>
      <c r="G189" s="5">
        <v>45</v>
      </c>
      <c r="K189"/>
      <c r="L189"/>
      <c r="M189"/>
    </row>
    <row r="190" spans="3:13" x14ac:dyDescent="0.3">
      <c r="C190" s="2" t="s">
        <v>7</v>
      </c>
      <c r="D190" s="2" t="s">
        <v>35</v>
      </c>
      <c r="E190" s="2" t="s">
        <v>27</v>
      </c>
      <c r="F190" s="4">
        <v>2478</v>
      </c>
      <c r="G190" s="5">
        <v>21</v>
      </c>
      <c r="K190"/>
      <c r="L190"/>
      <c r="M190"/>
    </row>
    <row r="191" spans="3:13" x14ac:dyDescent="0.3">
      <c r="C191" s="2" t="s">
        <v>10</v>
      </c>
      <c r="D191" s="2" t="s">
        <v>36</v>
      </c>
      <c r="E191" s="2" t="s">
        <v>29</v>
      </c>
      <c r="F191" s="4">
        <v>2471</v>
      </c>
      <c r="G191" s="5">
        <v>342</v>
      </c>
      <c r="K191"/>
      <c r="L191"/>
      <c r="M191"/>
    </row>
    <row r="192" spans="3:13" x14ac:dyDescent="0.3">
      <c r="C192" s="2" t="s">
        <v>3</v>
      </c>
      <c r="D192" s="2" t="s">
        <v>35</v>
      </c>
      <c r="E192" s="2" t="s">
        <v>25</v>
      </c>
      <c r="F192" s="4">
        <v>2464</v>
      </c>
      <c r="G192" s="5">
        <v>234</v>
      </c>
      <c r="K192"/>
      <c r="L192"/>
      <c r="M192"/>
    </row>
    <row r="193" spans="3:13" x14ac:dyDescent="0.3">
      <c r="C193" s="2" t="s">
        <v>9</v>
      </c>
      <c r="D193" s="2" t="s">
        <v>38</v>
      </c>
      <c r="E193" s="2" t="s">
        <v>26</v>
      </c>
      <c r="F193" s="4">
        <v>2436</v>
      </c>
      <c r="G193" s="5">
        <v>99</v>
      </c>
      <c r="K193"/>
      <c r="L193"/>
      <c r="M193"/>
    </row>
    <row r="194" spans="3:13" x14ac:dyDescent="0.3">
      <c r="C194" s="2" t="s">
        <v>9</v>
      </c>
      <c r="D194" s="2" t="s">
        <v>35</v>
      </c>
      <c r="E194" s="2" t="s">
        <v>27</v>
      </c>
      <c r="F194" s="4">
        <v>2429</v>
      </c>
      <c r="G194" s="5">
        <v>144</v>
      </c>
      <c r="K194"/>
      <c r="L194"/>
      <c r="M194"/>
    </row>
    <row r="195" spans="3:13" x14ac:dyDescent="0.3">
      <c r="C195" s="2" t="s">
        <v>3</v>
      </c>
      <c r="D195" s="2" t="s">
        <v>35</v>
      </c>
      <c r="E195" s="2" t="s">
        <v>14</v>
      </c>
      <c r="F195" s="4">
        <v>2415</v>
      </c>
      <c r="G195" s="5">
        <v>255</v>
      </c>
      <c r="K195"/>
      <c r="L195"/>
      <c r="M195"/>
    </row>
    <row r="196" spans="3:13" x14ac:dyDescent="0.3">
      <c r="C196" s="2" t="s">
        <v>5</v>
      </c>
      <c r="D196" s="2" t="s">
        <v>35</v>
      </c>
      <c r="E196" s="2" t="s">
        <v>18</v>
      </c>
      <c r="F196" s="4">
        <v>2415</v>
      </c>
      <c r="G196" s="5">
        <v>15</v>
      </c>
      <c r="K196"/>
      <c r="L196"/>
      <c r="M196"/>
    </row>
    <row r="197" spans="3:13" x14ac:dyDescent="0.3">
      <c r="C197" s="2" t="s">
        <v>9</v>
      </c>
      <c r="D197" s="2" t="s">
        <v>38</v>
      </c>
      <c r="E197" s="2" t="s">
        <v>17</v>
      </c>
      <c r="F197" s="4">
        <v>2408</v>
      </c>
      <c r="G197" s="5">
        <v>9</v>
      </c>
      <c r="K197"/>
      <c r="L197"/>
      <c r="M197"/>
    </row>
    <row r="198" spans="3:13" x14ac:dyDescent="0.3">
      <c r="C198" s="2" t="s">
        <v>41</v>
      </c>
      <c r="D198" s="2" t="s">
        <v>37</v>
      </c>
      <c r="E198" s="2" t="s">
        <v>26</v>
      </c>
      <c r="F198" s="4">
        <v>2324</v>
      </c>
      <c r="G198" s="5">
        <v>177</v>
      </c>
      <c r="K198"/>
      <c r="L198"/>
      <c r="M198"/>
    </row>
    <row r="199" spans="3:13" x14ac:dyDescent="0.3">
      <c r="C199" s="2" t="s">
        <v>10</v>
      </c>
      <c r="D199" s="2" t="s">
        <v>36</v>
      </c>
      <c r="E199" s="2" t="s">
        <v>23</v>
      </c>
      <c r="F199" s="4">
        <v>2317</v>
      </c>
      <c r="G199" s="5">
        <v>261</v>
      </c>
      <c r="K199"/>
      <c r="L199"/>
      <c r="M199"/>
    </row>
    <row r="200" spans="3:13" x14ac:dyDescent="0.3">
      <c r="C200" s="2" t="s">
        <v>6</v>
      </c>
      <c r="D200" s="2" t="s">
        <v>38</v>
      </c>
      <c r="E200" s="2" t="s">
        <v>13</v>
      </c>
      <c r="F200" s="4">
        <v>2317</v>
      </c>
      <c r="G200" s="5">
        <v>123</v>
      </c>
      <c r="K200"/>
      <c r="L200"/>
      <c r="M200"/>
    </row>
    <row r="201" spans="3:13" x14ac:dyDescent="0.3">
      <c r="C201" s="2" t="s">
        <v>40</v>
      </c>
      <c r="D201" s="2" t="s">
        <v>34</v>
      </c>
      <c r="E201" s="2" t="s">
        <v>27</v>
      </c>
      <c r="F201" s="4">
        <v>2289</v>
      </c>
      <c r="G201" s="5">
        <v>135</v>
      </c>
      <c r="K201"/>
      <c r="L201"/>
      <c r="M201"/>
    </row>
    <row r="202" spans="3:13" x14ac:dyDescent="0.3">
      <c r="C202" s="2" t="s">
        <v>40</v>
      </c>
      <c r="D202" s="2" t="s">
        <v>35</v>
      </c>
      <c r="E202" s="2" t="s">
        <v>30</v>
      </c>
      <c r="F202" s="4">
        <v>2275</v>
      </c>
      <c r="G202" s="5">
        <v>447</v>
      </c>
      <c r="K202"/>
      <c r="L202"/>
      <c r="M202"/>
    </row>
    <row r="203" spans="3:13" x14ac:dyDescent="0.3">
      <c r="C203" s="2" t="s">
        <v>8</v>
      </c>
      <c r="D203" s="2" t="s">
        <v>38</v>
      </c>
      <c r="E203" s="2" t="s">
        <v>27</v>
      </c>
      <c r="F203" s="4">
        <v>2268</v>
      </c>
      <c r="G203" s="5">
        <v>63</v>
      </c>
      <c r="K203"/>
      <c r="L203"/>
      <c r="M203"/>
    </row>
    <row r="204" spans="3:13" x14ac:dyDescent="0.3">
      <c r="C204" s="2" t="s">
        <v>7</v>
      </c>
      <c r="D204" s="2" t="s">
        <v>34</v>
      </c>
      <c r="E204" s="2" t="s">
        <v>33</v>
      </c>
      <c r="F204" s="4">
        <v>2226</v>
      </c>
      <c r="G204" s="5">
        <v>48</v>
      </c>
      <c r="K204"/>
      <c r="L204"/>
      <c r="M204"/>
    </row>
    <row r="205" spans="3:13" x14ac:dyDescent="0.3">
      <c r="C205" s="2" t="s">
        <v>6</v>
      </c>
      <c r="D205" s="2" t="s">
        <v>34</v>
      </c>
      <c r="E205" s="2" t="s">
        <v>16</v>
      </c>
      <c r="F205" s="4">
        <v>2219</v>
      </c>
      <c r="G205" s="5">
        <v>75</v>
      </c>
      <c r="K205"/>
    </row>
    <row r="206" spans="3:13" x14ac:dyDescent="0.3">
      <c r="C206" s="2" t="s">
        <v>3</v>
      </c>
      <c r="D206" s="2" t="s">
        <v>34</v>
      </c>
      <c r="E206" s="2" t="s">
        <v>23</v>
      </c>
      <c r="F206" s="4">
        <v>2212</v>
      </c>
      <c r="G206" s="5">
        <v>117</v>
      </c>
      <c r="K206"/>
    </row>
    <row r="207" spans="3:13" x14ac:dyDescent="0.3">
      <c r="C207" s="2" t="s">
        <v>10</v>
      </c>
      <c r="D207" s="2" t="s">
        <v>38</v>
      </c>
      <c r="E207" s="2" t="s">
        <v>22</v>
      </c>
      <c r="F207" s="4">
        <v>2205</v>
      </c>
      <c r="G207" s="5">
        <v>141</v>
      </c>
      <c r="K207"/>
    </row>
    <row r="208" spans="3:13" x14ac:dyDescent="0.3">
      <c r="C208" s="2" t="s">
        <v>7</v>
      </c>
      <c r="D208" s="2" t="s">
        <v>34</v>
      </c>
      <c r="E208" s="2" t="s">
        <v>20</v>
      </c>
      <c r="F208" s="4">
        <v>2205</v>
      </c>
      <c r="G208" s="5">
        <v>138</v>
      </c>
      <c r="K208"/>
    </row>
    <row r="209" spans="3:11" x14ac:dyDescent="0.3">
      <c r="C209" s="2" t="s">
        <v>7</v>
      </c>
      <c r="D209" s="2" t="s">
        <v>36</v>
      </c>
      <c r="E209" s="2" t="s">
        <v>31</v>
      </c>
      <c r="F209" s="4">
        <v>2149</v>
      </c>
      <c r="G209" s="5">
        <v>117</v>
      </c>
      <c r="K209"/>
    </row>
    <row r="210" spans="3:11" x14ac:dyDescent="0.3">
      <c r="C210" s="2" t="s">
        <v>9</v>
      </c>
      <c r="D210" s="2" t="s">
        <v>36</v>
      </c>
      <c r="E210" s="2" t="s">
        <v>25</v>
      </c>
      <c r="F210" s="4">
        <v>2142</v>
      </c>
      <c r="G210" s="5">
        <v>114</v>
      </c>
      <c r="K210"/>
    </row>
    <row r="211" spans="3:11" x14ac:dyDescent="0.3">
      <c r="C211" s="2" t="s">
        <v>7</v>
      </c>
      <c r="D211" s="2" t="s">
        <v>35</v>
      </c>
      <c r="E211" s="2" t="s">
        <v>16</v>
      </c>
      <c r="F211" s="4">
        <v>2135</v>
      </c>
      <c r="G211" s="5">
        <v>27</v>
      </c>
      <c r="K211"/>
    </row>
    <row r="212" spans="3:11" x14ac:dyDescent="0.3">
      <c r="C212" s="2" t="s">
        <v>3</v>
      </c>
      <c r="D212" s="2" t="s">
        <v>35</v>
      </c>
      <c r="E212" s="2" t="s">
        <v>29</v>
      </c>
      <c r="F212" s="4">
        <v>2114</v>
      </c>
      <c r="G212" s="5">
        <v>66</v>
      </c>
      <c r="K212"/>
    </row>
    <row r="213" spans="3:11" x14ac:dyDescent="0.3">
      <c r="C213" s="2" t="s">
        <v>41</v>
      </c>
      <c r="D213" s="2" t="s">
        <v>35</v>
      </c>
      <c r="E213" s="2" t="s">
        <v>15</v>
      </c>
      <c r="F213" s="4">
        <v>2114</v>
      </c>
      <c r="G213" s="5">
        <v>186</v>
      </c>
      <c r="K213"/>
    </row>
    <row r="214" spans="3:11" x14ac:dyDescent="0.3">
      <c r="C214" s="2" t="s">
        <v>6</v>
      </c>
      <c r="D214" s="2" t="s">
        <v>39</v>
      </c>
      <c r="E214" s="2" t="s">
        <v>25</v>
      </c>
      <c r="F214" s="4">
        <v>2100</v>
      </c>
      <c r="G214" s="5">
        <v>414</v>
      </c>
      <c r="K214"/>
    </row>
    <row r="215" spans="3:11" x14ac:dyDescent="0.3">
      <c r="C215" s="2" t="s">
        <v>8</v>
      </c>
      <c r="D215" s="2" t="s">
        <v>35</v>
      </c>
      <c r="E215" s="2" t="s">
        <v>29</v>
      </c>
      <c r="F215" s="4">
        <v>2023</v>
      </c>
      <c r="G215" s="5">
        <v>168</v>
      </c>
      <c r="K215"/>
    </row>
    <row r="216" spans="3:11" x14ac:dyDescent="0.3">
      <c r="C216" s="2" t="s">
        <v>3</v>
      </c>
      <c r="D216" s="2" t="s">
        <v>35</v>
      </c>
      <c r="E216" s="2" t="s">
        <v>23</v>
      </c>
      <c r="F216" s="4">
        <v>2023</v>
      </c>
      <c r="G216" s="5">
        <v>78</v>
      </c>
      <c r="K216"/>
    </row>
    <row r="217" spans="3:11" x14ac:dyDescent="0.3">
      <c r="C217" s="2" t="s">
        <v>2</v>
      </c>
      <c r="D217" s="2" t="s">
        <v>39</v>
      </c>
      <c r="E217" s="2" t="s">
        <v>16</v>
      </c>
      <c r="F217" s="4">
        <v>2016</v>
      </c>
      <c r="G217" s="5">
        <v>117</v>
      </c>
      <c r="K217"/>
    </row>
    <row r="218" spans="3:11" x14ac:dyDescent="0.3">
      <c r="C218" s="2" t="s">
        <v>8</v>
      </c>
      <c r="D218" s="2" t="s">
        <v>34</v>
      </c>
      <c r="E218" s="2" t="s">
        <v>16</v>
      </c>
      <c r="F218" s="4">
        <v>2009</v>
      </c>
      <c r="G218" s="5">
        <v>219</v>
      </c>
      <c r="K218"/>
    </row>
    <row r="219" spans="3:11" x14ac:dyDescent="0.3">
      <c r="C219" s="2" t="s">
        <v>40</v>
      </c>
      <c r="D219" s="2" t="s">
        <v>38</v>
      </c>
      <c r="E219" s="2" t="s">
        <v>31</v>
      </c>
      <c r="F219" s="4">
        <v>1988</v>
      </c>
      <c r="G219" s="5">
        <v>39</v>
      </c>
      <c r="K219"/>
    </row>
    <row r="220" spans="3:11" x14ac:dyDescent="0.3">
      <c r="C220" s="2" t="s">
        <v>10</v>
      </c>
      <c r="D220" s="2" t="s">
        <v>35</v>
      </c>
      <c r="E220" s="2" t="s">
        <v>20</v>
      </c>
      <c r="F220" s="4">
        <v>1974</v>
      </c>
      <c r="G220" s="5">
        <v>195</v>
      </c>
      <c r="K220"/>
    </row>
    <row r="221" spans="3:11" x14ac:dyDescent="0.3">
      <c r="C221" s="2" t="s">
        <v>7</v>
      </c>
      <c r="D221" s="2" t="s">
        <v>34</v>
      </c>
      <c r="E221" s="2" t="s">
        <v>14</v>
      </c>
      <c r="F221" s="4">
        <v>1932</v>
      </c>
      <c r="G221" s="5">
        <v>369</v>
      </c>
      <c r="K221"/>
    </row>
    <row r="222" spans="3:11" x14ac:dyDescent="0.3">
      <c r="C222" s="2" t="s">
        <v>41</v>
      </c>
      <c r="D222" s="2" t="s">
        <v>36</v>
      </c>
      <c r="E222" s="2" t="s">
        <v>19</v>
      </c>
      <c r="F222" s="4">
        <v>1925</v>
      </c>
      <c r="G222" s="5">
        <v>192</v>
      </c>
      <c r="K222"/>
    </row>
    <row r="223" spans="3:11" x14ac:dyDescent="0.3">
      <c r="C223" s="2" t="s">
        <v>6</v>
      </c>
      <c r="D223" s="2" t="s">
        <v>37</v>
      </c>
      <c r="E223" s="2" t="s">
        <v>16</v>
      </c>
      <c r="F223" s="4">
        <v>1904</v>
      </c>
      <c r="G223" s="5">
        <v>405</v>
      </c>
      <c r="K223"/>
    </row>
    <row r="224" spans="3:11" x14ac:dyDescent="0.3">
      <c r="C224" s="2" t="s">
        <v>8</v>
      </c>
      <c r="D224" s="2" t="s">
        <v>37</v>
      </c>
      <c r="E224" s="2" t="s">
        <v>22</v>
      </c>
      <c r="F224" s="4">
        <v>1890</v>
      </c>
      <c r="G224" s="5">
        <v>195</v>
      </c>
      <c r="K224"/>
    </row>
    <row r="225" spans="3:11" x14ac:dyDescent="0.3">
      <c r="C225" s="2" t="s">
        <v>2</v>
      </c>
      <c r="D225" s="2" t="s">
        <v>39</v>
      </c>
      <c r="E225" s="2" t="s">
        <v>25</v>
      </c>
      <c r="F225" s="4">
        <v>1785</v>
      </c>
      <c r="G225" s="5">
        <v>462</v>
      </c>
      <c r="K225"/>
    </row>
    <row r="226" spans="3:11" x14ac:dyDescent="0.3">
      <c r="C226" s="2" t="s">
        <v>7</v>
      </c>
      <c r="D226" s="2" t="s">
        <v>38</v>
      </c>
      <c r="E226" s="2" t="s">
        <v>18</v>
      </c>
      <c r="F226" s="4">
        <v>1778</v>
      </c>
      <c r="G226" s="5">
        <v>270</v>
      </c>
      <c r="K226"/>
    </row>
    <row r="227" spans="3:11" x14ac:dyDescent="0.3">
      <c r="C227" s="2" t="s">
        <v>8</v>
      </c>
      <c r="D227" s="2" t="s">
        <v>37</v>
      </c>
      <c r="E227" s="2" t="s">
        <v>19</v>
      </c>
      <c r="F227" s="4">
        <v>1771</v>
      </c>
      <c r="G227" s="5">
        <v>204</v>
      </c>
      <c r="K227"/>
    </row>
    <row r="228" spans="3:11" x14ac:dyDescent="0.3">
      <c r="C228" s="2" t="s">
        <v>8</v>
      </c>
      <c r="D228" s="2" t="s">
        <v>38</v>
      </c>
      <c r="E228" s="2" t="s">
        <v>23</v>
      </c>
      <c r="F228" s="4">
        <v>1701</v>
      </c>
      <c r="G228" s="5">
        <v>234</v>
      </c>
      <c r="K228"/>
    </row>
    <row r="229" spans="3:11" x14ac:dyDescent="0.3">
      <c r="C229" s="2" t="s">
        <v>5</v>
      </c>
      <c r="D229" s="2" t="s">
        <v>34</v>
      </c>
      <c r="E229" s="2" t="s">
        <v>33</v>
      </c>
      <c r="F229" s="4">
        <v>1652</v>
      </c>
      <c r="G229" s="5">
        <v>93</v>
      </c>
      <c r="K229"/>
    </row>
    <row r="230" spans="3:11" x14ac:dyDescent="0.3">
      <c r="C230" s="2" t="s">
        <v>3</v>
      </c>
      <c r="D230" s="2" t="s">
        <v>39</v>
      </c>
      <c r="E230" s="2" t="s">
        <v>28</v>
      </c>
      <c r="F230" s="4">
        <v>1652</v>
      </c>
      <c r="G230" s="5">
        <v>102</v>
      </c>
      <c r="K230"/>
    </row>
    <row r="231" spans="3:11" x14ac:dyDescent="0.3">
      <c r="C231" s="2" t="s">
        <v>6</v>
      </c>
      <c r="D231" s="2" t="s">
        <v>39</v>
      </c>
      <c r="E231" s="2" t="s">
        <v>30</v>
      </c>
      <c r="F231" s="4">
        <v>1638</v>
      </c>
      <c r="G231" s="5">
        <v>63</v>
      </c>
      <c r="K231"/>
    </row>
    <row r="232" spans="3:11" x14ac:dyDescent="0.3">
      <c r="C232" s="2" t="s">
        <v>40</v>
      </c>
      <c r="D232" s="2" t="s">
        <v>35</v>
      </c>
      <c r="E232" s="2" t="s">
        <v>24</v>
      </c>
      <c r="F232" s="4">
        <v>1638</v>
      </c>
      <c r="G232" s="5">
        <v>48</v>
      </c>
      <c r="K232"/>
    </row>
    <row r="233" spans="3:11" x14ac:dyDescent="0.3">
      <c r="C233" s="2" t="s">
        <v>40</v>
      </c>
      <c r="D233" s="2" t="s">
        <v>37</v>
      </c>
      <c r="E233" s="2" t="s">
        <v>30</v>
      </c>
      <c r="F233" s="4">
        <v>1624</v>
      </c>
      <c r="G233" s="5">
        <v>114</v>
      </c>
      <c r="K233"/>
    </row>
    <row r="234" spans="3:11" x14ac:dyDescent="0.3">
      <c r="C234" s="2" t="s">
        <v>40</v>
      </c>
      <c r="D234" s="2" t="s">
        <v>35</v>
      </c>
      <c r="E234" s="2" t="s">
        <v>29</v>
      </c>
      <c r="F234" s="4">
        <v>1617</v>
      </c>
      <c r="G234" s="5">
        <v>126</v>
      </c>
      <c r="K234"/>
    </row>
    <row r="235" spans="3:11" x14ac:dyDescent="0.3">
      <c r="C235" s="2" t="s">
        <v>2</v>
      </c>
      <c r="D235" s="2" t="s">
        <v>35</v>
      </c>
      <c r="E235" s="2" t="s">
        <v>17</v>
      </c>
      <c r="F235" s="4">
        <v>1589</v>
      </c>
      <c r="G235" s="5">
        <v>303</v>
      </c>
      <c r="K235"/>
    </row>
    <row r="236" spans="3:11" x14ac:dyDescent="0.3">
      <c r="C236" s="2" t="s">
        <v>7</v>
      </c>
      <c r="D236" s="2" t="s">
        <v>34</v>
      </c>
      <c r="E236" s="2" t="s">
        <v>25</v>
      </c>
      <c r="F236" s="4">
        <v>1568</v>
      </c>
      <c r="G236" s="5">
        <v>96</v>
      </c>
      <c r="K236"/>
    </row>
    <row r="237" spans="3:11" x14ac:dyDescent="0.3">
      <c r="C237" s="2" t="s">
        <v>2</v>
      </c>
      <c r="D237" s="2" t="s">
        <v>39</v>
      </c>
      <c r="E237" s="2" t="s">
        <v>22</v>
      </c>
      <c r="F237" s="4">
        <v>1568</v>
      </c>
      <c r="G237" s="5">
        <v>141</v>
      </c>
      <c r="K237"/>
    </row>
    <row r="238" spans="3:11" x14ac:dyDescent="0.3">
      <c r="C238" s="2" t="s">
        <v>8</v>
      </c>
      <c r="D238" s="2" t="s">
        <v>39</v>
      </c>
      <c r="E238" s="2" t="s">
        <v>26</v>
      </c>
      <c r="F238" s="4">
        <v>1561</v>
      </c>
      <c r="G238" s="5">
        <v>27</v>
      </c>
      <c r="K238"/>
    </row>
    <row r="239" spans="3:11" x14ac:dyDescent="0.3">
      <c r="C239" s="2" t="s">
        <v>41</v>
      </c>
      <c r="D239" s="2" t="s">
        <v>37</v>
      </c>
      <c r="E239" s="2" t="s">
        <v>30</v>
      </c>
      <c r="F239" s="4">
        <v>1526</v>
      </c>
      <c r="G239" s="5">
        <v>240</v>
      </c>
      <c r="K239"/>
    </row>
    <row r="240" spans="3:11" x14ac:dyDescent="0.3">
      <c r="C240" s="2" t="s">
        <v>5</v>
      </c>
      <c r="D240" s="2" t="s">
        <v>36</v>
      </c>
      <c r="E240" s="2" t="s">
        <v>30</v>
      </c>
      <c r="F240" s="4">
        <v>1526</v>
      </c>
      <c r="G240" s="5">
        <v>105</v>
      </c>
      <c r="K240"/>
    </row>
    <row r="241" spans="3:11" x14ac:dyDescent="0.3">
      <c r="C241" s="2" t="s">
        <v>6</v>
      </c>
      <c r="D241" s="2" t="s">
        <v>37</v>
      </c>
      <c r="E241" s="2" t="s">
        <v>18</v>
      </c>
      <c r="F241" s="4">
        <v>1505</v>
      </c>
      <c r="G241" s="5">
        <v>102</v>
      </c>
      <c r="K241"/>
    </row>
    <row r="242" spans="3:11" x14ac:dyDescent="0.3">
      <c r="C242" s="2" t="s">
        <v>41</v>
      </c>
      <c r="D242" s="2" t="s">
        <v>34</v>
      </c>
      <c r="E242" s="2" t="s">
        <v>17</v>
      </c>
      <c r="F242" s="4">
        <v>1463</v>
      </c>
      <c r="G242" s="5">
        <v>39</v>
      </c>
      <c r="K242"/>
    </row>
    <row r="243" spans="3:11" x14ac:dyDescent="0.3">
      <c r="C243" s="2" t="s">
        <v>6</v>
      </c>
      <c r="D243" s="2" t="s">
        <v>34</v>
      </c>
      <c r="E243" s="2" t="s">
        <v>15</v>
      </c>
      <c r="F243" s="4">
        <v>1442</v>
      </c>
      <c r="G243" s="5">
        <v>15</v>
      </c>
      <c r="K243"/>
    </row>
    <row r="244" spans="3:11" x14ac:dyDescent="0.3">
      <c r="C244" s="2" t="s">
        <v>10</v>
      </c>
      <c r="D244" s="2" t="s">
        <v>34</v>
      </c>
      <c r="E244" s="2" t="s">
        <v>25</v>
      </c>
      <c r="F244" s="4">
        <v>1428</v>
      </c>
      <c r="G244" s="5">
        <v>93</v>
      </c>
      <c r="K244"/>
    </row>
    <row r="245" spans="3:11" x14ac:dyDescent="0.3">
      <c r="C245" s="2" t="s">
        <v>10</v>
      </c>
      <c r="D245" s="2" t="s">
        <v>36</v>
      </c>
      <c r="E245" s="2" t="s">
        <v>27</v>
      </c>
      <c r="F245" s="4">
        <v>1407</v>
      </c>
      <c r="G245" s="5">
        <v>72</v>
      </c>
      <c r="K245"/>
    </row>
    <row r="246" spans="3:11" x14ac:dyDescent="0.3">
      <c r="C246" s="2" t="s">
        <v>6</v>
      </c>
      <c r="D246" s="2" t="s">
        <v>36</v>
      </c>
      <c r="E246" s="2" t="s">
        <v>29</v>
      </c>
      <c r="F246" s="4">
        <v>1400</v>
      </c>
      <c r="G246" s="5">
        <v>135</v>
      </c>
      <c r="K246"/>
    </row>
    <row r="247" spans="3:11" x14ac:dyDescent="0.3">
      <c r="C247" s="2" t="s">
        <v>6</v>
      </c>
      <c r="D247" s="2" t="s">
        <v>35</v>
      </c>
      <c r="E247" s="2" t="s">
        <v>4</v>
      </c>
      <c r="F247" s="4">
        <v>1302</v>
      </c>
      <c r="G247" s="5">
        <v>402</v>
      </c>
      <c r="K247"/>
    </row>
    <row r="248" spans="3:11" x14ac:dyDescent="0.3">
      <c r="C248" s="2" t="s">
        <v>7</v>
      </c>
      <c r="D248" s="2" t="s">
        <v>38</v>
      </c>
      <c r="E248" s="2" t="s">
        <v>14</v>
      </c>
      <c r="F248" s="4">
        <v>1281</v>
      </c>
      <c r="G248" s="5">
        <v>75</v>
      </c>
      <c r="K248"/>
    </row>
    <row r="249" spans="3:11" x14ac:dyDescent="0.3">
      <c r="C249" s="2" t="s">
        <v>3</v>
      </c>
      <c r="D249" s="2" t="s">
        <v>36</v>
      </c>
      <c r="E249" s="2" t="s">
        <v>19</v>
      </c>
      <c r="F249" s="4">
        <v>1281</v>
      </c>
      <c r="G249" s="5">
        <v>18</v>
      </c>
      <c r="K249"/>
    </row>
    <row r="250" spans="3:11" x14ac:dyDescent="0.3">
      <c r="C250" s="2" t="s">
        <v>41</v>
      </c>
      <c r="D250" s="2" t="s">
        <v>34</v>
      </c>
      <c r="E250" s="2" t="s">
        <v>16</v>
      </c>
      <c r="F250" s="4">
        <v>1274</v>
      </c>
      <c r="G250" s="5">
        <v>225</v>
      </c>
      <c r="K250"/>
    </row>
    <row r="251" spans="3:11" x14ac:dyDescent="0.3">
      <c r="C251" s="2" t="s">
        <v>6</v>
      </c>
      <c r="D251" s="2" t="s">
        <v>38</v>
      </c>
      <c r="E251" s="2" t="s">
        <v>27</v>
      </c>
      <c r="F251" s="4">
        <v>1134</v>
      </c>
      <c r="G251" s="5">
        <v>282</v>
      </c>
      <c r="K251"/>
    </row>
    <row r="252" spans="3:11" x14ac:dyDescent="0.3">
      <c r="C252" s="2" t="s">
        <v>9</v>
      </c>
      <c r="D252" s="2" t="s">
        <v>37</v>
      </c>
      <c r="E252" s="2" t="s">
        <v>29</v>
      </c>
      <c r="F252" s="4">
        <v>1085</v>
      </c>
      <c r="G252" s="5">
        <v>273</v>
      </c>
      <c r="K252"/>
    </row>
    <row r="253" spans="3:11" x14ac:dyDescent="0.3">
      <c r="C253" s="2" t="s">
        <v>6</v>
      </c>
      <c r="D253" s="2" t="s">
        <v>35</v>
      </c>
      <c r="E253" s="2" t="s">
        <v>20</v>
      </c>
      <c r="F253" s="4">
        <v>1071</v>
      </c>
      <c r="G253" s="5">
        <v>270</v>
      </c>
      <c r="K253"/>
    </row>
    <row r="254" spans="3:11" x14ac:dyDescent="0.3">
      <c r="C254" s="2" t="s">
        <v>2</v>
      </c>
      <c r="D254" s="2" t="s">
        <v>37</v>
      </c>
      <c r="E254" s="2" t="s">
        <v>14</v>
      </c>
      <c r="F254" s="4">
        <v>1057</v>
      </c>
      <c r="G254" s="5">
        <v>54</v>
      </c>
      <c r="K254"/>
    </row>
    <row r="255" spans="3:11" x14ac:dyDescent="0.3">
      <c r="C255" s="2" t="s">
        <v>3</v>
      </c>
      <c r="D255" s="2" t="s">
        <v>36</v>
      </c>
      <c r="E255" s="2" t="s">
        <v>28</v>
      </c>
      <c r="F255" s="4">
        <v>973</v>
      </c>
      <c r="G255" s="5">
        <v>162</v>
      </c>
      <c r="K255"/>
    </row>
    <row r="256" spans="3:11" x14ac:dyDescent="0.3">
      <c r="C256" s="2" t="s">
        <v>7</v>
      </c>
      <c r="D256" s="2" t="s">
        <v>39</v>
      </c>
      <c r="E256" s="2" t="s">
        <v>27</v>
      </c>
      <c r="F256" s="4">
        <v>966</v>
      </c>
      <c r="G256" s="5">
        <v>198</v>
      </c>
      <c r="K256"/>
    </row>
    <row r="257" spans="3:11" x14ac:dyDescent="0.3">
      <c r="C257" s="2" t="s">
        <v>9</v>
      </c>
      <c r="D257" s="2" t="s">
        <v>35</v>
      </c>
      <c r="E257" s="2" t="s">
        <v>4</v>
      </c>
      <c r="F257" s="4">
        <v>959</v>
      </c>
      <c r="G257" s="5">
        <v>147</v>
      </c>
      <c r="K257"/>
    </row>
    <row r="258" spans="3:11" x14ac:dyDescent="0.3">
      <c r="C258" s="2" t="s">
        <v>6</v>
      </c>
      <c r="D258" s="2" t="s">
        <v>38</v>
      </c>
      <c r="E258" s="2" t="s">
        <v>33</v>
      </c>
      <c r="F258" s="4">
        <v>959</v>
      </c>
      <c r="G258" s="5">
        <v>135</v>
      </c>
      <c r="K258"/>
    </row>
    <row r="259" spans="3:11" x14ac:dyDescent="0.3">
      <c r="C259" s="2" t="s">
        <v>10</v>
      </c>
      <c r="D259" s="2" t="s">
        <v>36</v>
      </c>
      <c r="E259" s="2" t="s">
        <v>13</v>
      </c>
      <c r="F259" s="4">
        <v>945</v>
      </c>
      <c r="G259" s="5">
        <v>75</v>
      </c>
      <c r="K259"/>
    </row>
    <row r="260" spans="3:11" x14ac:dyDescent="0.3">
      <c r="C260" s="2" t="s">
        <v>6</v>
      </c>
      <c r="D260" s="2" t="s">
        <v>38</v>
      </c>
      <c r="E260" s="2" t="s">
        <v>16</v>
      </c>
      <c r="F260" s="4">
        <v>938</v>
      </c>
      <c r="G260" s="5">
        <v>6</v>
      </c>
      <c r="K260"/>
    </row>
    <row r="261" spans="3:11" x14ac:dyDescent="0.3">
      <c r="C261" s="2" t="s">
        <v>9</v>
      </c>
      <c r="D261" s="2" t="s">
        <v>34</v>
      </c>
      <c r="E261" s="2" t="s">
        <v>16</v>
      </c>
      <c r="F261" s="4">
        <v>938</v>
      </c>
      <c r="G261" s="5">
        <v>189</v>
      </c>
      <c r="K261"/>
    </row>
    <row r="262" spans="3:11" x14ac:dyDescent="0.3">
      <c r="C262" s="2" t="s">
        <v>3</v>
      </c>
      <c r="D262" s="2" t="s">
        <v>37</v>
      </c>
      <c r="E262" s="2" t="s">
        <v>4</v>
      </c>
      <c r="F262" s="4">
        <v>938</v>
      </c>
      <c r="G262" s="5">
        <v>366</v>
      </c>
      <c r="K262"/>
    </row>
    <row r="263" spans="3:11" x14ac:dyDescent="0.3">
      <c r="C263" s="2" t="s">
        <v>5</v>
      </c>
      <c r="D263" s="2" t="s">
        <v>34</v>
      </c>
      <c r="E263" s="2" t="s">
        <v>19</v>
      </c>
      <c r="F263" s="4">
        <v>861</v>
      </c>
      <c r="G263" s="5">
        <v>195</v>
      </c>
      <c r="K263"/>
    </row>
    <row r="264" spans="3:11" x14ac:dyDescent="0.3">
      <c r="C264" s="2" t="s">
        <v>41</v>
      </c>
      <c r="D264" s="2" t="s">
        <v>36</v>
      </c>
      <c r="E264" s="2" t="s">
        <v>28</v>
      </c>
      <c r="F264" s="4">
        <v>854</v>
      </c>
      <c r="G264" s="5">
        <v>309</v>
      </c>
      <c r="K264"/>
    </row>
    <row r="265" spans="3:11" x14ac:dyDescent="0.3">
      <c r="C265" s="2" t="s">
        <v>41</v>
      </c>
      <c r="D265" s="2" t="s">
        <v>35</v>
      </c>
      <c r="E265" s="2" t="s">
        <v>27</v>
      </c>
      <c r="F265" s="4">
        <v>847</v>
      </c>
      <c r="G265" s="5">
        <v>129</v>
      </c>
      <c r="K265"/>
    </row>
    <row r="266" spans="3:11" x14ac:dyDescent="0.3">
      <c r="C266" s="2" t="s">
        <v>8</v>
      </c>
      <c r="D266" s="2" t="s">
        <v>38</v>
      </c>
      <c r="E266" s="2" t="s">
        <v>13</v>
      </c>
      <c r="F266" s="4">
        <v>819</v>
      </c>
      <c r="G266" s="5">
        <v>510</v>
      </c>
      <c r="K266"/>
    </row>
    <row r="267" spans="3:11" x14ac:dyDescent="0.3">
      <c r="C267" s="2" t="s">
        <v>3</v>
      </c>
      <c r="D267" s="2" t="s">
        <v>35</v>
      </c>
      <c r="E267" s="2" t="s">
        <v>33</v>
      </c>
      <c r="F267" s="4">
        <v>819</v>
      </c>
      <c r="G267" s="5">
        <v>306</v>
      </c>
      <c r="K267"/>
    </row>
    <row r="268" spans="3:11" x14ac:dyDescent="0.3">
      <c r="C268" s="2" t="s">
        <v>2</v>
      </c>
      <c r="D268" s="2" t="s">
        <v>36</v>
      </c>
      <c r="E268" s="2" t="s">
        <v>27</v>
      </c>
      <c r="F268" s="4">
        <v>798</v>
      </c>
      <c r="G268" s="5">
        <v>519</v>
      </c>
      <c r="K268"/>
    </row>
    <row r="269" spans="3:11" x14ac:dyDescent="0.3">
      <c r="C269" s="2" t="s">
        <v>41</v>
      </c>
      <c r="D269" s="2" t="s">
        <v>37</v>
      </c>
      <c r="E269" s="2" t="s">
        <v>15</v>
      </c>
      <c r="F269" s="4">
        <v>714</v>
      </c>
      <c r="G269" s="5">
        <v>231</v>
      </c>
      <c r="K269"/>
    </row>
    <row r="270" spans="3:11" x14ac:dyDescent="0.3">
      <c r="C270" s="2" t="s">
        <v>9</v>
      </c>
      <c r="D270" s="2" t="s">
        <v>34</v>
      </c>
      <c r="E270" s="2" t="s">
        <v>17</v>
      </c>
      <c r="F270" s="4">
        <v>707</v>
      </c>
      <c r="G270" s="5">
        <v>174</v>
      </c>
      <c r="K270"/>
    </row>
    <row r="271" spans="3:11" x14ac:dyDescent="0.3">
      <c r="C271" s="2" t="s">
        <v>10</v>
      </c>
      <c r="D271" s="2" t="s">
        <v>34</v>
      </c>
      <c r="E271" s="2" t="s">
        <v>17</v>
      </c>
      <c r="F271" s="4">
        <v>700</v>
      </c>
      <c r="G271" s="5">
        <v>87</v>
      </c>
      <c r="K271"/>
    </row>
    <row r="272" spans="3:11" x14ac:dyDescent="0.3">
      <c r="C272" s="2" t="s">
        <v>2</v>
      </c>
      <c r="D272" s="2" t="s">
        <v>39</v>
      </c>
      <c r="E272" s="2" t="s">
        <v>23</v>
      </c>
      <c r="F272" s="4">
        <v>630</v>
      </c>
      <c r="G272" s="5">
        <v>36</v>
      </c>
      <c r="K272"/>
    </row>
    <row r="273" spans="3:11" x14ac:dyDescent="0.3">
      <c r="C273" s="2" t="s">
        <v>40</v>
      </c>
      <c r="D273" s="2" t="s">
        <v>38</v>
      </c>
      <c r="E273" s="2" t="s">
        <v>24</v>
      </c>
      <c r="F273" s="4">
        <v>623</v>
      </c>
      <c r="G273" s="5">
        <v>51</v>
      </c>
      <c r="K273"/>
    </row>
    <row r="274" spans="3:11" x14ac:dyDescent="0.3">
      <c r="C274" s="2" t="s">
        <v>40</v>
      </c>
      <c r="D274" s="2" t="s">
        <v>38</v>
      </c>
      <c r="E274" s="2" t="s">
        <v>26</v>
      </c>
      <c r="F274" s="4">
        <v>609</v>
      </c>
      <c r="G274" s="5">
        <v>87</v>
      </c>
    </row>
    <row r="275" spans="3:11" x14ac:dyDescent="0.3">
      <c r="C275" s="2" t="s">
        <v>41</v>
      </c>
      <c r="D275" s="2" t="s">
        <v>35</v>
      </c>
      <c r="E275" s="2" t="s">
        <v>19</v>
      </c>
      <c r="F275" s="4">
        <v>609</v>
      </c>
      <c r="G275" s="5">
        <v>99</v>
      </c>
    </row>
    <row r="276" spans="3:11" x14ac:dyDescent="0.3">
      <c r="C276" s="2" t="s">
        <v>10</v>
      </c>
      <c r="D276" s="2" t="s">
        <v>35</v>
      </c>
      <c r="E276" s="2" t="s">
        <v>21</v>
      </c>
      <c r="F276" s="4">
        <v>567</v>
      </c>
      <c r="G276" s="5">
        <v>228</v>
      </c>
    </row>
    <row r="277" spans="3:11" x14ac:dyDescent="0.3">
      <c r="C277" s="2" t="s">
        <v>6</v>
      </c>
      <c r="D277" s="2" t="s">
        <v>37</v>
      </c>
      <c r="E277" s="2" t="s">
        <v>30</v>
      </c>
      <c r="F277" s="4">
        <v>560</v>
      </c>
      <c r="G277" s="5">
        <v>81</v>
      </c>
    </row>
    <row r="278" spans="3:11" x14ac:dyDescent="0.3">
      <c r="C278" s="2" t="s">
        <v>2</v>
      </c>
      <c r="D278" s="2" t="s">
        <v>35</v>
      </c>
      <c r="E278" s="2" t="s">
        <v>19</v>
      </c>
      <c r="F278" s="4">
        <v>553</v>
      </c>
      <c r="G278" s="5">
        <v>15</v>
      </c>
    </row>
    <row r="279" spans="3:11" x14ac:dyDescent="0.3">
      <c r="C279" s="2" t="s">
        <v>6</v>
      </c>
      <c r="D279" s="2" t="s">
        <v>34</v>
      </c>
      <c r="E279" s="2" t="s">
        <v>4</v>
      </c>
      <c r="F279" s="4">
        <v>525</v>
      </c>
      <c r="G279" s="5">
        <v>48</v>
      </c>
    </row>
    <row r="280" spans="3:11" x14ac:dyDescent="0.3">
      <c r="C280" s="2" t="s">
        <v>5</v>
      </c>
      <c r="D280" s="2" t="s">
        <v>37</v>
      </c>
      <c r="E280" s="2" t="s">
        <v>22</v>
      </c>
      <c r="F280" s="4">
        <v>518</v>
      </c>
      <c r="G280" s="5">
        <v>75</v>
      </c>
    </row>
    <row r="281" spans="3:11" x14ac:dyDescent="0.3">
      <c r="C281" s="2" t="s">
        <v>6</v>
      </c>
      <c r="D281" s="2" t="s">
        <v>36</v>
      </c>
      <c r="E281" s="2" t="s">
        <v>21</v>
      </c>
      <c r="F281" s="4">
        <v>497</v>
      </c>
      <c r="G281" s="5">
        <v>63</v>
      </c>
    </row>
    <row r="282" spans="3:11" x14ac:dyDescent="0.3">
      <c r="C282" s="2" t="s">
        <v>5</v>
      </c>
      <c r="D282" s="2" t="s">
        <v>35</v>
      </c>
      <c r="E282" s="2" t="s">
        <v>22</v>
      </c>
      <c r="F282" s="4">
        <v>490</v>
      </c>
      <c r="G282" s="5">
        <v>84</v>
      </c>
    </row>
    <row r="283" spans="3:11" x14ac:dyDescent="0.3">
      <c r="C283" s="2" t="s">
        <v>6</v>
      </c>
      <c r="D283" s="2" t="s">
        <v>38</v>
      </c>
      <c r="E283" s="2" t="s">
        <v>25</v>
      </c>
      <c r="F283" s="4">
        <v>469</v>
      </c>
      <c r="G283" s="5">
        <v>75</v>
      </c>
    </row>
    <row r="284" spans="3:11" x14ac:dyDescent="0.3">
      <c r="C284" s="2" t="s">
        <v>8</v>
      </c>
      <c r="D284" s="2" t="s">
        <v>37</v>
      </c>
      <c r="E284" s="2" t="s">
        <v>21</v>
      </c>
      <c r="F284" s="4">
        <v>434</v>
      </c>
      <c r="G284" s="5">
        <v>87</v>
      </c>
    </row>
    <row r="285" spans="3:11" x14ac:dyDescent="0.3">
      <c r="C285" s="2" t="s">
        <v>5</v>
      </c>
      <c r="D285" s="2" t="s">
        <v>39</v>
      </c>
      <c r="E285" s="2" t="s">
        <v>18</v>
      </c>
      <c r="F285" s="4">
        <v>385</v>
      </c>
      <c r="G285" s="5">
        <v>249</v>
      </c>
    </row>
    <row r="286" spans="3:11" x14ac:dyDescent="0.3">
      <c r="C286" s="2" t="s">
        <v>8</v>
      </c>
      <c r="D286" s="2" t="s">
        <v>35</v>
      </c>
      <c r="E286" s="2" t="s">
        <v>33</v>
      </c>
      <c r="F286" s="4">
        <v>357</v>
      </c>
      <c r="G286" s="5">
        <v>126</v>
      </c>
    </row>
    <row r="287" spans="3:11" x14ac:dyDescent="0.3">
      <c r="C287" s="2" t="s">
        <v>41</v>
      </c>
      <c r="D287" s="2" t="s">
        <v>34</v>
      </c>
      <c r="E287" s="2" t="s">
        <v>22</v>
      </c>
      <c r="F287" s="4">
        <v>336</v>
      </c>
      <c r="G287" s="5">
        <v>144</v>
      </c>
    </row>
    <row r="288" spans="3:11" x14ac:dyDescent="0.3">
      <c r="C288" s="2" t="s">
        <v>7</v>
      </c>
      <c r="D288" s="2" t="s">
        <v>36</v>
      </c>
      <c r="E288" s="2" t="s">
        <v>32</v>
      </c>
      <c r="F288" s="4">
        <v>280</v>
      </c>
      <c r="G288" s="5">
        <v>87</v>
      </c>
    </row>
    <row r="289" spans="3:7" x14ac:dyDescent="0.3">
      <c r="C289" s="2" t="s">
        <v>9</v>
      </c>
      <c r="D289" s="2" t="s">
        <v>37</v>
      </c>
      <c r="E289" s="2" t="s">
        <v>4</v>
      </c>
      <c r="F289" s="4">
        <v>259</v>
      </c>
      <c r="G289" s="5">
        <v>207</v>
      </c>
    </row>
    <row r="290" spans="3:7" x14ac:dyDescent="0.3">
      <c r="C290" s="2" t="s">
        <v>2</v>
      </c>
      <c r="D290" s="2" t="s">
        <v>34</v>
      </c>
      <c r="E290" s="2" t="s">
        <v>13</v>
      </c>
      <c r="F290" s="4">
        <v>252</v>
      </c>
      <c r="G290" s="5">
        <v>54</v>
      </c>
    </row>
    <row r="291" spans="3:7" x14ac:dyDescent="0.3">
      <c r="C291" s="2" t="s">
        <v>10</v>
      </c>
      <c r="D291" s="2" t="s">
        <v>37</v>
      </c>
      <c r="E291" s="2" t="s">
        <v>21</v>
      </c>
      <c r="F291" s="4">
        <v>245</v>
      </c>
      <c r="G291" s="5">
        <v>288</v>
      </c>
    </row>
    <row r="292" spans="3:7" x14ac:dyDescent="0.3">
      <c r="C292" s="2" t="s">
        <v>2</v>
      </c>
      <c r="D292" s="2" t="s">
        <v>37</v>
      </c>
      <c r="E292" s="2" t="s">
        <v>19</v>
      </c>
      <c r="F292" s="4">
        <v>238</v>
      </c>
      <c r="G292" s="5">
        <v>18</v>
      </c>
    </row>
    <row r="293" spans="3:7" x14ac:dyDescent="0.3">
      <c r="C293" s="2" t="s">
        <v>40</v>
      </c>
      <c r="D293" s="2" t="s">
        <v>36</v>
      </c>
      <c r="E293" s="2" t="s">
        <v>4</v>
      </c>
      <c r="F293" s="4">
        <v>217</v>
      </c>
      <c r="G293" s="5">
        <v>36</v>
      </c>
    </row>
    <row r="294" spans="3:7" x14ac:dyDescent="0.3">
      <c r="C294" s="2" t="s">
        <v>2</v>
      </c>
      <c r="D294" s="2" t="s">
        <v>36</v>
      </c>
      <c r="E294" s="2" t="s">
        <v>17</v>
      </c>
      <c r="F294" s="4">
        <v>189</v>
      </c>
      <c r="G294" s="5">
        <v>48</v>
      </c>
    </row>
    <row r="295" spans="3:7" x14ac:dyDescent="0.3">
      <c r="C295" s="2" t="s">
        <v>5</v>
      </c>
      <c r="D295" s="2" t="s">
        <v>37</v>
      </c>
      <c r="E295" s="2" t="s">
        <v>31</v>
      </c>
      <c r="F295" s="4">
        <v>182</v>
      </c>
      <c r="G295" s="5">
        <v>48</v>
      </c>
    </row>
    <row r="296" spans="3:7" x14ac:dyDescent="0.3">
      <c r="C296" s="2" t="s">
        <v>8</v>
      </c>
      <c r="D296" s="2" t="s">
        <v>38</v>
      </c>
      <c r="E296" s="2" t="s">
        <v>22</v>
      </c>
      <c r="F296" s="4">
        <v>168</v>
      </c>
      <c r="G296" s="5">
        <v>84</v>
      </c>
    </row>
    <row r="297" spans="3:7" x14ac:dyDescent="0.3">
      <c r="C297" s="2" t="s">
        <v>41</v>
      </c>
      <c r="D297" s="2" t="s">
        <v>38</v>
      </c>
      <c r="E297" s="2" t="s">
        <v>25</v>
      </c>
      <c r="F297" s="4">
        <v>154</v>
      </c>
      <c r="G297" s="5">
        <v>21</v>
      </c>
    </row>
    <row r="298" spans="3:7" x14ac:dyDescent="0.3">
      <c r="C298" s="2" t="s">
        <v>9</v>
      </c>
      <c r="D298" s="2" t="s">
        <v>35</v>
      </c>
      <c r="E298" s="2" t="s">
        <v>26</v>
      </c>
      <c r="F298" s="4">
        <v>98</v>
      </c>
      <c r="G298" s="5">
        <v>159</v>
      </c>
    </row>
    <row r="299" spans="3:7" x14ac:dyDescent="0.3">
      <c r="C299" s="2" t="s">
        <v>41</v>
      </c>
      <c r="D299" s="2" t="s">
        <v>36</v>
      </c>
      <c r="E299" s="2" t="s">
        <v>26</v>
      </c>
      <c r="F299" s="4">
        <v>98</v>
      </c>
      <c r="G299" s="5">
        <v>204</v>
      </c>
    </row>
    <row r="300" spans="3:7" x14ac:dyDescent="0.3">
      <c r="C300" s="2" t="s">
        <v>10</v>
      </c>
      <c r="D300" s="2" t="s">
        <v>38</v>
      </c>
      <c r="E300" s="2" t="s">
        <v>13</v>
      </c>
      <c r="F300" s="4">
        <v>63</v>
      </c>
      <c r="G300" s="5">
        <v>123</v>
      </c>
    </row>
    <row r="301" spans="3:7" x14ac:dyDescent="0.3">
      <c r="C301" s="2" t="s">
        <v>2</v>
      </c>
      <c r="D301" s="2" t="s">
        <v>38</v>
      </c>
      <c r="E301" s="2" t="s">
        <v>13</v>
      </c>
      <c r="F301" s="4">
        <v>56</v>
      </c>
      <c r="G301" s="5">
        <v>51</v>
      </c>
    </row>
    <row r="302" spans="3:7" x14ac:dyDescent="0.3">
      <c r="C302" s="2" t="s">
        <v>8</v>
      </c>
      <c r="D302" s="2" t="s">
        <v>37</v>
      </c>
      <c r="E302" s="2" t="s">
        <v>30</v>
      </c>
      <c r="F302" s="4">
        <v>42</v>
      </c>
      <c r="G302" s="5">
        <v>150</v>
      </c>
    </row>
    <row r="303" spans="3:7" x14ac:dyDescent="0.3">
      <c r="C303" s="2" t="s">
        <v>3</v>
      </c>
      <c r="D303" s="2" t="s">
        <v>39</v>
      </c>
      <c r="E303" s="2" t="s">
        <v>16</v>
      </c>
      <c r="F303" s="4">
        <v>21</v>
      </c>
      <c r="G303" s="5">
        <v>168</v>
      </c>
    </row>
    <row r="304" spans="3:7" x14ac:dyDescent="0.3">
      <c r="C304" s="2" t="s">
        <v>40</v>
      </c>
      <c r="D304" s="2" t="s">
        <v>39</v>
      </c>
      <c r="E304" s="2" t="s">
        <v>29</v>
      </c>
      <c r="F304" s="4">
        <v>0</v>
      </c>
      <c r="G304" s="5">
        <v>135</v>
      </c>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row r="318" spans="5:6" x14ac:dyDescent="0.3">
      <c r="E318" s="4"/>
      <c r="F318" s="5"/>
    </row>
    <row r="319" spans="5:6" x14ac:dyDescent="0.3">
      <c r="E319" s="4"/>
      <c r="F319" s="5"/>
    </row>
    <row r="320" spans="5:6"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row r="325" spans="5:6" x14ac:dyDescent="0.3">
      <c r="E325" s="4"/>
      <c r="F325" s="5"/>
    </row>
    <row r="326" spans="5:6" x14ac:dyDescent="0.3">
      <c r="E326" s="4"/>
      <c r="F326" s="5"/>
    </row>
    <row r="327" spans="5:6" x14ac:dyDescent="0.3">
      <c r="E327" s="4"/>
      <c r="F327" s="5"/>
    </row>
    <row r="328" spans="5:6" x14ac:dyDescent="0.3">
      <c r="E328" s="4"/>
      <c r="F328" s="5"/>
    </row>
    <row r="329" spans="5:6" x14ac:dyDescent="0.3">
      <c r="E329" s="4"/>
      <c r="F329" s="5"/>
    </row>
    <row r="330" spans="5:6" x14ac:dyDescent="0.3">
      <c r="E330" s="4"/>
      <c r="F330" s="5"/>
    </row>
    <row r="331" spans="5:6" x14ac:dyDescent="0.3">
      <c r="E331" s="4"/>
      <c r="F331" s="5"/>
    </row>
    <row r="332" spans="5:6" x14ac:dyDescent="0.3">
      <c r="E332" s="4"/>
      <c r="F332" s="5"/>
    </row>
    <row r="333" spans="5:6" x14ac:dyDescent="0.3">
      <c r="E333" s="4"/>
      <c r="F333" s="5"/>
    </row>
    <row r="334" spans="5:6" x14ac:dyDescent="0.3">
      <c r="E334" s="4"/>
      <c r="F334" s="5"/>
    </row>
    <row r="335" spans="5:6" x14ac:dyDescent="0.3">
      <c r="E335" s="4"/>
      <c r="F335" s="5"/>
    </row>
    <row r="336" spans="5:6" x14ac:dyDescent="0.3">
      <c r="E336" s="4"/>
      <c r="F336" s="5"/>
    </row>
    <row r="337" spans="5:6" x14ac:dyDescent="0.3">
      <c r="E337" s="4"/>
      <c r="F337" s="5"/>
    </row>
    <row r="338" spans="5:6" x14ac:dyDescent="0.3">
      <c r="E338" s="4"/>
      <c r="F338" s="5"/>
    </row>
    <row r="339" spans="5:6" x14ac:dyDescent="0.3">
      <c r="E339" s="4"/>
      <c r="F339" s="5"/>
    </row>
    <row r="340" spans="5:6" x14ac:dyDescent="0.3">
      <c r="E340" s="4"/>
      <c r="F340" s="5"/>
    </row>
    <row r="341" spans="5:6" x14ac:dyDescent="0.3">
      <c r="E341" s="4"/>
      <c r="F341" s="5"/>
    </row>
    <row r="342" spans="5:6" x14ac:dyDescent="0.3">
      <c r="E342" s="4"/>
      <c r="F342" s="5"/>
    </row>
    <row r="343" spans="5:6" x14ac:dyDescent="0.3">
      <c r="E343" s="4"/>
      <c r="F343" s="5"/>
    </row>
    <row r="344" spans="5:6" x14ac:dyDescent="0.3">
      <c r="E344" s="4"/>
      <c r="F344" s="5"/>
    </row>
    <row r="345" spans="5:6" x14ac:dyDescent="0.3">
      <c r="E345" s="4"/>
      <c r="F345" s="5"/>
    </row>
    <row r="346" spans="5:6" x14ac:dyDescent="0.3">
      <c r="E346" s="4"/>
      <c r="F346" s="5"/>
    </row>
    <row r="347" spans="5:6" x14ac:dyDescent="0.3">
      <c r="E347" s="4"/>
      <c r="F347" s="5"/>
    </row>
    <row r="348" spans="5:6" x14ac:dyDescent="0.3">
      <c r="E348" s="4"/>
      <c r="F348" s="5"/>
    </row>
    <row r="349" spans="5:6" x14ac:dyDescent="0.3">
      <c r="E349" s="4"/>
      <c r="F349" s="5"/>
    </row>
    <row r="350" spans="5:6" x14ac:dyDescent="0.3">
      <c r="E350" s="4"/>
      <c r="F350" s="5"/>
    </row>
    <row r="351" spans="5:6" x14ac:dyDescent="0.3">
      <c r="E351" s="4"/>
      <c r="F351" s="5"/>
    </row>
    <row r="352" spans="5:6" x14ac:dyDescent="0.3">
      <c r="E352" s="4"/>
      <c r="F352" s="5"/>
    </row>
    <row r="353" spans="5:6" x14ac:dyDescent="0.3">
      <c r="E353" s="4"/>
      <c r="F353" s="5"/>
    </row>
    <row r="354" spans="5:6" x14ac:dyDescent="0.3">
      <c r="E354" s="4"/>
      <c r="F354" s="5"/>
    </row>
    <row r="355" spans="5:6" x14ac:dyDescent="0.3">
      <c r="E355" s="4"/>
      <c r="F355" s="5"/>
    </row>
    <row r="356" spans="5:6" x14ac:dyDescent="0.3">
      <c r="E356" s="4"/>
      <c r="F356" s="5"/>
    </row>
    <row r="357" spans="5:6" x14ac:dyDescent="0.3">
      <c r="E357" s="4"/>
      <c r="F357" s="5"/>
    </row>
    <row r="358" spans="5:6" x14ac:dyDescent="0.3">
      <c r="E358" s="4"/>
      <c r="F358" s="5"/>
    </row>
    <row r="359" spans="5:6" x14ac:dyDescent="0.3">
      <c r="E359" s="4"/>
      <c r="F359" s="5"/>
    </row>
    <row r="360" spans="5:6" x14ac:dyDescent="0.3">
      <c r="E360" s="4"/>
      <c r="F360" s="5"/>
    </row>
    <row r="361" spans="5:6" x14ac:dyDescent="0.3">
      <c r="E361" s="4"/>
      <c r="F361" s="5"/>
    </row>
    <row r="362" spans="5:6" x14ac:dyDescent="0.3">
      <c r="E362" s="4"/>
      <c r="F362" s="5"/>
    </row>
    <row r="363" spans="5:6" x14ac:dyDescent="0.3">
      <c r="E363" s="4"/>
      <c r="F363" s="5"/>
    </row>
    <row r="364" spans="5:6" x14ac:dyDescent="0.3">
      <c r="E364" s="4"/>
      <c r="F364" s="5"/>
    </row>
    <row r="365" spans="5:6" x14ac:dyDescent="0.3">
      <c r="E365" s="4"/>
      <c r="F365" s="5"/>
    </row>
    <row r="366" spans="5:6" x14ac:dyDescent="0.3">
      <c r="E366" s="4"/>
      <c r="F366" s="5"/>
    </row>
    <row r="367" spans="5:6" x14ac:dyDescent="0.3">
      <c r="E367" s="4"/>
      <c r="F367" s="5"/>
    </row>
    <row r="368" spans="5:6" x14ac:dyDescent="0.3">
      <c r="E368" s="4"/>
      <c r="F368" s="5"/>
    </row>
    <row r="369" spans="5:6" x14ac:dyDescent="0.3">
      <c r="E369" s="4"/>
      <c r="F369" s="5"/>
    </row>
    <row r="370" spans="5:6" x14ac:dyDescent="0.3">
      <c r="E370" s="4"/>
      <c r="F370" s="5"/>
    </row>
    <row r="371" spans="5:6" x14ac:dyDescent="0.3">
      <c r="E371" s="4"/>
      <c r="F371" s="5"/>
    </row>
    <row r="372" spans="5:6" x14ac:dyDescent="0.3">
      <c r="E372" s="4"/>
      <c r="F372" s="5"/>
    </row>
    <row r="373" spans="5:6" x14ac:dyDescent="0.3">
      <c r="E373" s="4"/>
      <c r="F373" s="5"/>
    </row>
    <row r="374" spans="5:6" x14ac:dyDescent="0.3">
      <c r="E374" s="4"/>
      <c r="F374" s="5"/>
    </row>
    <row r="375" spans="5:6" x14ac:dyDescent="0.3">
      <c r="E375" s="4"/>
      <c r="F375" s="5"/>
    </row>
    <row r="376" spans="5:6" x14ac:dyDescent="0.3">
      <c r="E376" s="4"/>
      <c r="F376" s="5"/>
    </row>
    <row r="377" spans="5:6" x14ac:dyDescent="0.3">
      <c r="E377" s="4"/>
      <c r="F377" s="5"/>
    </row>
    <row r="378" spans="5:6" x14ac:dyDescent="0.3">
      <c r="E378" s="4"/>
      <c r="F378" s="5"/>
    </row>
    <row r="379" spans="5:6" x14ac:dyDescent="0.3">
      <c r="E379" s="4"/>
      <c r="F379" s="5"/>
    </row>
    <row r="380" spans="5:6" x14ac:dyDescent="0.3">
      <c r="E380" s="4"/>
      <c r="F380" s="5"/>
    </row>
    <row r="381" spans="5:6" x14ac:dyDescent="0.3">
      <c r="E381" s="4"/>
      <c r="F381" s="5"/>
    </row>
    <row r="382" spans="5:6" x14ac:dyDescent="0.3">
      <c r="E382" s="4"/>
      <c r="F382" s="5"/>
    </row>
    <row r="383" spans="5:6" x14ac:dyDescent="0.3">
      <c r="E383" s="4"/>
      <c r="F383" s="5"/>
    </row>
    <row r="384" spans="5:6" x14ac:dyDescent="0.3">
      <c r="E384" s="4"/>
      <c r="F384" s="5"/>
    </row>
    <row r="385" spans="5:6" x14ac:dyDescent="0.3">
      <c r="E385" s="4"/>
      <c r="F385" s="5"/>
    </row>
    <row r="386" spans="5:6" x14ac:dyDescent="0.3">
      <c r="E386" s="4"/>
      <c r="F386" s="5"/>
    </row>
    <row r="387" spans="5:6" x14ac:dyDescent="0.3">
      <c r="E387" s="4"/>
      <c r="F387" s="5"/>
    </row>
    <row r="388" spans="5:6" x14ac:dyDescent="0.3">
      <c r="E388" s="4"/>
      <c r="F388" s="5"/>
    </row>
    <row r="389" spans="5:6" x14ac:dyDescent="0.3">
      <c r="E389" s="4"/>
      <c r="F389" s="5"/>
    </row>
    <row r="390" spans="5:6" x14ac:dyDescent="0.3">
      <c r="E390" s="4"/>
      <c r="F390" s="5"/>
    </row>
    <row r="391" spans="5:6" x14ac:dyDescent="0.3">
      <c r="E391" s="4"/>
      <c r="F391" s="5"/>
    </row>
    <row r="392" spans="5:6" x14ac:dyDescent="0.3">
      <c r="E392" s="4"/>
      <c r="F392" s="5"/>
    </row>
    <row r="393" spans="5:6" x14ac:dyDescent="0.3">
      <c r="E393" s="4"/>
      <c r="F393" s="5"/>
    </row>
    <row r="394" spans="5:6" x14ac:dyDescent="0.3">
      <c r="E394" s="4"/>
      <c r="F394" s="5"/>
    </row>
    <row r="395" spans="5:6" x14ac:dyDescent="0.3">
      <c r="E395" s="4"/>
      <c r="F395" s="5"/>
    </row>
    <row r="396" spans="5:6" x14ac:dyDescent="0.3">
      <c r="E396" s="4"/>
      <c r="F396" s="5"/>
    </row>
    <row r="397" spans="5:6" x14ac:dyDescent="0.3">
      <c r="E397" s="4"/>
      <c r="F397" s="5"/>
    </row>
    <row r="398" spans="5:6" x14ac:dyDescent="0.3">
      <c r="E398" s="4"/>
      <c r="F398" s="5"/>
    </row>
    <row r="399" spans="5:6" x14ac:dyDescent="0.3">
      <c r="E399" s="4"/>
      <c r="F399" s="5"/>
    </row>
    <row r="400" spans="5:6" x14ac:dyDescent="0.3">
      <c r="E400" s="4"/>
      <c r="F400" s="5"/>
    </row>
    <row r="401" spans="5:6" x14ac:dyDescent="0.3">
      <c r="E401" s="4"/>
      <c r="F401" s="5"/>
    </row>
    <row r="402" spans="5:6" x14ac:dyDescent="0.3">
      <c r="E402" s="4"/>
      <c r="F402" s="5"/>
    </row>
    <row r="403" spans="5:6" x14ac:dyDescent="0.3">
      <c r="E403" s="4"/>
      <c r="F403" s="5"/>
    </row>
    <row r="404" spans="5:6" x14ac:dyDescent="0.3">
      <c r="E404" s="4"/>
      <c r="F404" s="5"/>
    </row>
    <row r="405" spans="5:6" x14ac:dyDescent="0.3">
      <c r="E405" s="4"/>
      <c r="F405" s="5"/>
    </row>
    <row r="406" spans="5:6" x14ac:dyDescent="0.3">
      <c r="E406" s="4"/>
      <c r="F406" s="5"/>
    </row>
    <row r="407" spans="5:6" x14ac:dyDescent="0.3">
      <c r="E407" s="4"/>
      <c r="F407" s="5"/>
    </row>
    <row r="408" spans="5:6" x14ac:dyDescent="0.3">
      <c r="E408" s="4"/>
      <c r="F408" s="5"/>
    </row>
    <row r="409" spans="5:6" x14ac:dyDescent="0.3">
      <c r="E409" s="4"/>
      <c r="F409" s="5"/>
    </row>
    <row r="410" spans="5:6" x14ac:dyDescent="0.3">
      <c r="E410" s="4"/>
      <c r="F410" s="5"/>
    </row>
    <row r="411" spans="5:6" x14ac:dyDescent="0.3">
      <c r="E411" s="4"/>
      <c r="F411" s="5"/>
    </row>
    <row r="412" spans="5:6" x14ac:dyDescent="0.3">
      <c r="E412" s="4"/>
      <c r="F412" s="5"/>
    </row>
    <row r="413" spans="5:6" x14ac:dyDescent="0.3">
      <c r="E413" s="4"/>
      <c r="F413" s="5"/>
    </row>
    <row r="414" spans="5:6" x14ac:dyDescent="0.3">
      <c r="E414" s="4"/>
      <c r="F414" s="5"/>
    </row>
    <row r="415" spans="5:6" x14ac:dyDescent="0.3">
      <c r="E415" s="4"/>
      <c r="F415" s="5"/>
    </row>
    <row r="416" spans="5:6" x14ac:dyDescent="0.3">
      <c r="E416" s="4"/>
      <c r="F416" s="5"/>
    </row>
    <row r="417" spans="5:6" x14ac:dyDescent="0.3">
      <c r="E417" s="4"/>
      <c r="F417" s="5"/>
    </row>
    <row r="418" spans="5:6" x14ac:dyDescent="0.3">
      <c r="E418" s="4"/>
      <c r="F418" s="5"/>
    </row>
    <row r="419" spans="5:6" x14ac:dyDescent="0.3">
      <c r="E419" s="4"/>
      <c r="F419" s="5"/>
    </row>
    <row r="420" spans="5:6" x14ac:dyDescent="0.3">
      <c r="E420" s="4"/>
      <c r="F420" s="5"/>
    </row>
    <row r="421" spans="5:6" x14ac:dyDescent="0.3">
      <c r="E421" s="4"/>
      <c r="F421" s="5"/>
    </row>
    <row r="422" spans="5:6" x14ac:dyDescent="0.3">
      <c r="E422" s="4"/>
      <c r="F422" s="5"/>
    </row>
    <row r="423" spans="5:6" x14ac:dyDescent="0.3">
      <c r="E423" s="4"/>
      <c r="F423" s="5"/>
    </row>
    <row r="424" spans="5:6" x14ac:dyDescent="0.3">
      <c r="E424" s="4"/>
      <c r="F424" s="5"/>
    </row>
    <row r="425" spans="5:6" x14ac:dyDescent="0.3">
      <c r="E425" s="4"/>
      <c r="F425" s="5"/>
    </row>
    <row r="426" spans="5:6" x14ac:dyDescent="0.3">
      <c r="E426" s="4"/>
      <c r="F426" s="5"/>
    </row>
    <row r="427" spans="5:6" x14ac:dyDescent="0.3">
      <c r="E427" s="4"/>
      <c r="F427" s="5"/>
    </row>
    <row r="428" spans="5:6" x14ac:dyDescent="0.3">
      <c r="E428" s="4"/>
      <c r="F428" s="5"/>
    </row>
    <row r="429" spans="5:6" x14ac:dyDescent="0.3">
      <c r="E429" s="4"/>
      <c r="F429" s="5"/>
    </row>
    <row r="430" spans="5:6" x14ac:dyDescent="0.3">
      <c r="E430" s="4"/>
      <c r="F430" s="5"/>
    </row>
    <row r="431" spans="5:6" x14ac:dyDescent="0.3">
      <c r="E431" s="4"/>
      <c r="F431" s="5"/>
    </row>
    <row r="432" spans="5:6" x14ac:dyDescent="0.3">
      <c r="E432" s="4"/>
      <c r="F432" s="5"/>
    </row>
    <row r="433" spans="5:6" x14ac:dyDescent="0.3">
      <c r="E433" s="4"/>
      <c r="F433" s="5"/>
    </row>
    <row r="434" spans="5:6" x14ac:dyDescent="0.3">
      <c r="E434" s="4"/>
      <c r="F434" s="5"/>
    </row>
    <row r="435" spans="5:6" x14ac:dyDescent="0.3">
      <c r="E435" s="4"/>
      <c r="F435" s="5"/>
    </row>
    <row r="436" spans="5:6" x14ac:dyDescent="0.3">
      <c r="E436" s="4"/>
      <c r="F436" s="5"/>
    </row>
    <row r="437" spans="5:6" x14ac:dyDescent="0.3">
      <c r="E437" s="4"/>
      <c r="F437" s="5"/>
    </row>
    <row r="438" spans="5:6" x14ac:dyDescent="0.3">
      <c r="E438" s="4"/>
      <c r="F438" s="5"/>
    </row>
    <row r="439" spans="5:6" x14ac:dyDescent="0.3">
      <c r="E439" s="4"/>
      <c r="F439" s="5"/>
    </row>
    <row r="440" spans="5:6" x14ac:dyDescent="0.3">
      <c r="E440" s="4"/>
      <c r="F440" s="5"/>
    </row>
    <row r="441" spans="5:6" x14ac:dyDescent="0.3">
      <c r="E441" s="4"/>
      <c r="F441" s="5"/>
    </row>
    <row r="442" spans="5:6" x14ac:dyDescent="0.3">
      <c r="E442" s="4"/>
      <c r="F442" s="5"/>
    </row>
    <row r="443" spans="5:6" x14ac:dyDescent="0.3">
      <c r="E443" s="4"/>
      <c r="F443" s="5"/>
    </row>
    <row r="444" spans="5:6" x14ac:dyDescent="0.3">
      <c r="E444" s="4"/>
      <c r="F444" s="5"/>
    </row>
    <row r="445" spans="5:6" x14ac:dyDescent="0.3">
      <c r="E445" s="4"/>
      <c r="F445" s="5"/>
    </row>
    <row r="446" spans="5:6" x14ac:dyDescent="0.3">
      <c r="E446" s="4"/>
      <c r="F446" s="5"/>
    </row>
    <row r="447" spans="5:6" x14ac:dyDescent="0.3">
      <c r="E447" s="4"/>
      <c r="F447" s="5"/>
    </row>
    <row r="448" spans="5:6" x14ac:dyDescent="0.3">
      <c r="E448" s="4"/>
      <c r="F448" s="5"/>
    </row>
    <row r="449" spans="5:6" x14ac:dyDescent="0.3">
      <c r="E449" s="4"/>
      <c r="F449" s="5"/>
    </row>
    <row r="450" spans="5:6" x14ac:dyDescent="0.3">
      <c r="E450" s="4"/>
      <c r="F450" s="5"/>
    </row>
    <row r="451" spans="5:6" x14ac:dyDescent="0.3">
      <c r="E451" s="4"/>
      <c r="F451" s="5"/>
    </row>
    <row r="452" spans="5:6" x14ac:dyDescent="0.3">
      <c r="E452" s="4"/>
      <c r="F452" s="5"/>
    </row>
    <row r="453" spans="5:6" x14ac:dyDescent="0.3">
      <c r="E453" s="4"/>
      <c r="F453" s="5"/>
    </row>
    <row r="454" spans="5:6" x14ac:dyDescent="0.3">
      <c r="E454" s="4"/>
      <c r="F454" s="5"/>
    </row>
    <row r="455" spans="5:6" x14ac:dyDescent="0.3">
      <c r="E455" s="4"/>
      <c r="F455" s="5"/>
    </row>
    <row r="456" spans="5:6" x14ac:dyDescent="0.3">
      <c r="E456" s="4"/>
      <c r="F456" s="5"/>
    </row>
    <row r="457" spans="5:6" x14ac:dyDescent="0.3">
      <c r="E457" s="4"/>
      <c r="F457" s="5"/>
    </row>
    <row r="458" spans="5:6" x14ac:dyDescent="0.3">
      <c r="E458" s="4"/>
      <c r="F458" s="5"/>
    </row>
    <row r="459" spans="5:6" x14ac:dyDescent="0.3">
      <c r="E459" s="4"/>
      <c r="F459" s="5"/>
    </row>
    <row r="460" spans="5:6" x14ac:dyDescent="0.3">
      <c r="E460" s="4"/>
      <c r="F460" s="5"/>
    </row>
    <row r="461" spans="5:6" x14ac:dyDescent="0.3">
      <c r="E461" s="4"/>
      <c r="F461" s="5"/>
    </row>
    <row r="462" spans="5:6" x14ac:dyDescent="0.3">
      <c r="E462" s="4"/>
      <c r="F462" s="5"/>
    </row>
    <row r="463" spans="5:6" x14ac:dyDescent="0.3">
      <c r="E463" s="4"/>
      <c r="F463" s="5"/>
    </row>
    <row r="464" spans="5:6" x14ac:dyDescent="0.3">
      <c r="E464" s="4"/>
      <c r="F464" s="5"/>
    </row>
    <row r="465" spans="5:6" x14ac:dyDescent="0.3">
      <c r="E465" s="4"/>
      <c r="F465" s="5"/>
    </row>
    <row r="466" spans="5:6" x14ac:dyDescent="0.3">
      <c r="E466" s="4"/>
      <c r="F466" s="5"/>
    </row>
    <row r="467" spans="5:6" x14ac:dyDescent="0.3">
      <c r="E467" s="4"/>
      <c r="F467" s="5"/>
    </row>
    <row r="468" spans="5:6" x14ac:dyDescent="0.3">
      <c r="E468" s="4"/>
      <c r="F468" s="5"/>
    </row>
    <row r="469" spans="5:6" x14ac:dyDescent="0.3">
      <c r="E469" s="4"/>
      <c r="F469" s="5"/>
    </row>
    <row r="470" spans="5:6" x14ac:dyDescent="0.3">
      <c r="E470" s="4"/>
      <c r="F470" s="5"/>
    </row>
    <row r="471" spans="5:6" x14ac:dyDescent="0.3">
      <c r="E471" s="4"/>
      <c r="F471" s="5"/>
    </row>
    <row r="472" spans="5:6" x14ac:dyDescent="0.3">
      <c r="E472" s="4"/>
      <c r="F472" s="5"/>
    </row>
    <row r="473" spans="5:6" x14ac:dyDescent="0.3">
      <c r="E473" s="4"/>
      <c r="F473" s="5"/>
    </row>
    <row r="474" spans="5:6" x14ac:dyDescent="0.3">
      <c r="E474" s="4"/>
      <c r="F474" s="5"/>
    </row>
    <row r="475" spans="5:6" x14ac:dyDescent="0.3">
      <c r="E475" s="4"/>
      <c r="F475" s="5"/>
    </row>
    <row r="476" spans="5:6" x14ac:dyDescent="0.3">
      <c r="E476" s="4"/>
      <c r="F476" s="5"/>
    </row>
    <row r="477" spans="5:6" x14ac:dyDescent="0.3">
      <c r="E477" s="4"/>
      <c r="F477" s="5"/>
    </row>
    <row r="478" spans="5:6" x14ac:dyDescent="0.3">
      <c r="E478" s="4"/>
      <c r="F478" s="5"/>
    </row>
    <row r="479" spans="5:6" x14ac:dyDescent="0.3">
      <c r="E479" s="4"/>
      <c r="F479" s="5"/>
    </row>
    <row r="480" spans="5:6" x14ac:dyDescent="0.3">
      <c r="E480" s="4"/>
      <c r="F480" s="5"/>
    </row>
    <row r="481" spans="5:6" x14ac:dyDescent="0.3">
      <c r="E481" s="4"/>
      <c r="F481" s="5"/>
    </row>
    <row r="482" spans="5:6" x14ac:dyDescent="0.3">
      <c r="E482" s="4"/>
      <c r="F482" s="5"/>
    </row>
    <row r="483" spans="5:6" x14ac:dyDescent="0.3">
      <c r="E483" s="4"/>
      <c r="F483" s="5"/>
    </row>
    <row r="484" spans="5:6" x14ac:dyDescent="0.3">
      <c r="E484" s="4"/>
      <c r="F484" s="5"/>
    </row>
    <row r="485" spans="5:6" x14ac:dyDescent="0.3">
      <c r="E485" s="4"/>
      <c r="F485" s="5"/>
    </row>
    <row r="486" spans="5:6" x14ac:dyDescent="0.3">
      <c r="E486" s="4"/>
      <c r="F486" s="5"/>
    </row>
    <row r="487" spans="5:6" x14ac:dyDescent="0.3">
      <c r="E487" s="4"/>
      <c r="F487" s="5"/>
    </row>
    <row r="488" spans="5:6" x14ac:dyDescent="0.3">
      <c r="E488" s="4"/>
      <c r="F488" s="5"/>
    </row>
    <row r="489" spans="5:6" x14ac:dyDescent="0.3">
      <c r="E489" s="4"/>
      <c r="F489" s="5"/>
    </row>
    <row r="490" spans="5:6" x14ac:dyDescent="0.3">
      <c r="E490" s="4"/>
      <c r="F490" s="5"/>
    </row>
    <row r="491" spans="5:6" x14ac:dyDescent="0.3">
      <c r="E491" s="4"/>
      <c r="F491" s="5"/>
    </row>
    <row r="492" spans="5:6" x14ac:dyDescent="0.3">
      <c r="E492" s="4"/>
      <c r="F492" s="5"/>
    </row>
    <row r="493" spans="5:6" x14ac:dyDescent="0.3">
      <c r="E493" s="4"/>
      <c r="F493" s="5"/>
    </row>
    <row r="494" spans="5:6" x14ac:dyDescent="0.3">
      <c r="E494" s="4"/>
      <c r="F494" s="5"/>
    </row>
    <row r="495" spans="5:6" x14ac:dyDescent="0.3">
      <c r="E495" s="4"/>
      <c r="F495" s="5"/>
    </row>
    <row r="496" spans="5:6" x14ac:dyDescent="0.3">
      <c r="E496" s="4"/>
      <c r="F496" s="5"/>
    </row>
    <row r="497" spans="5:6" x14ac:dyDescent="0.3">
      <c r="E497" s="4"/>
      <c r="F497" s="5"/>
    </row>
    <row r="498" spans="5:6" x14ac:dyDescent="0.3">
      <c r="E498" s="4"/>
      <c r="F498" s="5"/>
    </row>
    <row r="499" spans="5:6" x14ac:dyDescent="0.3">
      <c r="E499" s="4"/>
      <c r="F499" s="5"/>
    </row>
    <row r="500" spans="5:6" x14ac:dyDescent="0.3">
      <c r="E500" s="4"/>
      <c r="F500" s="5"/>
    </row>
    <row r="501" spans="5:6" x14ac:dyDescent="0.3">
      <c r="E501" s="4"/>
      <c r="F501" s="5"/>
    </row>
    <row r="502" spans="5:6" x14ac:dyDescent="0.3">
      <c r="E502" s="4"/>
      <c r="F502" s="5"/>
    </row>
    <row r="503" spans="5:6" x14ac:dyDescent="0.3">
      <c r="E503" s="4"/>
      <c r="F503" s="5"/>
    </row>
    <row r="504" spans="5:6" x14ac:dyDescent="0.3">
      <c r="E504" s="4"/>
      <c r="F504" s="5"/>
    </row>
    <row r="505" spans="5:6" x14ac:dyDescent="0.3">
      <c r="E505" s="4"/>
      <c r="F505" s="5"/>
    </row>
    <row r="506" spans="5:6" x14ac:dyDescent="0.3">
      <c r="E506" s="4"/>
      <c r="F506" s="5"/>
    </row>
    <row r="507" spans="5:6" x14ac:dyDescent="0.3">
      <c r="E507" s="4"/>
      <c r="F507" s="5"/>
    </row>
    <row r="508" spans="5:6" x14ac:dyDescent="0.3">
      <c r="E508" s="4"/>
      <c r="F508" s="5"/>
    </row>
    <row r="509" spans="5:6" x14ac:dyDescent="0.3">
      <c r="E509" s="4"/>
      <c r="F509" s="5"/>
    </row>
    <row r="510" spans="5:6" x14ac:dyDescent="0.3">
      <c r="E510" s="4"/>
      <c r="F510" s="5"/>
    </row>
    <row r="511" spans="5:6" x14ac:dyDescent="0.3">
      <c r="E511" s="4"/>
      <c r="F511" s="5"/>
    </row>
    <row r="512" spans="5:6" x14ac:dyDescent="0.3">
      <c r="E512" s="4"/>
      <c r="F512" s="5"/>
    </row>
    <row r="513" spans="5:6" x14ac:dyDescent="0.3">
      <c r="E513" s="4"/>
      <c r="F513" s="5"/>
    </row>
    <row r="514" spans="5:6" x14ac:dyDescent="0.3">
      <c r="E514" s="4"/>
      <c r="F514" s="5"/>
    </row>
    <row r="515" spans="5:6" x14ac:dyDescent="0.3">
      <c r="E515" s="4"/>
      <c r="F515" s="5"/>
    </row>
    <row r="516" spans="5:6" x14ac:dyDescent="0.3">
      <c r="E516" s="4"/>
      <c r="F516" s="5"/>
    </row>
    <row r="517" spans="5:6" x14ac:dyDescent="0.3">
      <c r="E517" s="4"/>
      <c r="F517" s="5"/>
    </row>
    <row r="518" spans="5:6" x14ac:dyDescent="0.3">
      <c r="E518" s="4"/>
      <c r="F518" s="5"/>
    </row>
    <row r="519" spans="5:6" x14ac:dyDescent="0.3">
      <c r="E519" s="4"/>
      <c r="F519" s="5"/>
    </row>
    <row r="520" spans="5:6" x14ac:dyDescent="0.3">
      <c r="E520" s="4"/>
      <c r="F520" s="5"/>
    </row>
    <row r="521" spans="5:6" x14ac:dyDescent="0.3">
      <c r="E521" s="4"/>
      <c r="F521" s="5"/>
    </row>
    <row r="522" spans="5:6" x14ac:dyDescent="0.3">
      <c r="E522" s="4"/>
      <c r="F522" s="5"/>
    </row>
    <row r="523" spans="5:6" x14ac:dyDescent="0.3">
      <c r="E523" s="4"/>
      <c r="F523" s="5"/>
    </row>
    <row r="524" spans="5:6" x14ac:dyDescent="0.3">
      <c r="E524" s="4"/>
      <c r="F524" s="5"/>
    </row>
    <row r="525" spans="5:6" x14ac:dyDescent="0.3">
      <c r="E525" s="4"/>
      <c r="F525" s="5"/>
    </row>
    <row r="526" spans="5:6" x14ac:dyDescent="0.3">
      <c r="E526" s="4"/>
      <c r="F526" s="5"/>
    </row>
    <row r="527" spans="5:6" x14ac:dyDescent="0.3">
      <c r="E527" s="4"/>
      <c r="F527" s="5"/>
    </row>
    <row r="528" spans="5:6" x14ac:dyDescent="0.3">
      <c r="E528" s="4"/>
      <c r="F528" s="5"/>
    </row>
    <row r="529" spans="5:6" x14ac:dyDescent="0.3">
      <c r="E529" s="4"/>
      <c r="F529" s="5"/>
    </row>
    <row r="530" spans="5:6" x14ac:dyDescent="0.3">
      <c r="E530" s="4"/>
      <c r="F530" s="5"/>
    </row>
    <row r="531" spans="5:6" x14ac:dyDescent="0.3">
      <c r="E531" s="4"/>
      <c r="F531" s="5"/>
    </row>
    <row r="532" spans="5:6" x14ac:dyDescent="0.3">
      <c r="E532" s="4"/>
      <c r="F532" s="5"/>
    </row>
    <row r="533" spans="5:6" x14ac:dyDescent="0.3">
      <c r="E533" s="4"/>
      <c r="F533" s="5"/>
    </row>
    <row r="534" spans="5:6" x14ac:dyDescent="0.3">
      <c r="E534" s="4"/>
      <c r="F534" s="5"/>
    </row>
    <row r="535" spans="5:6" x14ac:dyDescent="0.3">
      <c r="E535" s="4"/>
      <c r="F535" s="5"/>
    </row>
    <row r="536" spans="5:6" x14ac:dyDescent="0.3">
      <c r="E536" s="4"/>
      <c r="F536" s="5"/>
    </row>
    <row r="537" spans="5:6" x14ac:dyDescent="0.3">
      <c r="E537" s="4"/>
      <c r="F537" s="5"/>
    </row>
    <row r="538" spans="5:6" x14ac:dyDescent="0.3">
      <c r="E538" s="4"/>
      <c r="F538" s="5"/>
    </row>
    <row r="539" spans="5:6" x14ac:dyDescent="0.3">
      <c r="E539" s="4"/>
      <c r="F539" s="5"/>
    </row>
    <row r="540" spans="5:6" x14ac:dyDescent="0.3">
      <c r="E540" s="4"/>
      <c r="F540" s="5"/>
    </row>
    <row r="541" spans="5:6" x14ac:dyDescent="0.3">
      <c r="E541" s="4"/>
      <c r="F541" s="5"/>
    </row>
    <row r="542" spans="5:6" x14ac:dyDescent="0.3">
      <c r="E542" s="4"/>
      <c r="F542" s="5"/>
    </row>
    <row r="543" spans="5:6" x14ac:dyDescent="0.3">
      <c r="E543" s="4"/>
      <c r="F543" s="5"/>
    </row>
    <row r="544" spans="5:6" x14ac:dyDescent="0.3">
      <c r="E544" s="4"/>
      <c r="F544" s="5"/>
    </row>
    <row r="545" spans="5:6" x14ac:dyDescent="0.3">
      <c r="E545" s="4"/>
      <c r="F545" s="5"/>
    </row>
    <row r="546" spans="5:6" x14ac:dyDescent="0.3">
      <c r="E546" s="4"/>
      <c r="F546" s="5"/>
    </row>
    <row r="547" spans="5:6" x14ac:dyDescent="0.3">
      <c r="E547" s="4"/>
      <c r="F547" s="5"/>
    </row>
    <row r="548" spans="5:6" x14ac:dyDescent="0.3">
      <c r="E548" s="4"/>
      <c r="F548" s="5"/>
    </row>
    <row r="549" spans="5:6" x14ac:dyDescent="0.3">
      <c r="E549" s="4"/>
      <c r="F549" s="5"/>
    </row>
    <row r="550" spans="5:6" x14ac:dyDescent="0.3">
      <c r="E550" s="4"/>
      <c r="F550" s="5"/>
    </row>
    <row r="551" spans="5:6" x14ac:dyDescent="0.3">
      <c r="E551" s="4"/>
      <c r="F551" s="5"/>
    </row>
    <row r="552" spans="5:6" x14ac:dyDescent="0.3">
      <c r="E552" s="4"/>
      <c r="F552" s="5"/>
    </row>
    <row r="553" spans="5:6" x14ac:dyDescent="0.3">
      <c r="E553" s="4"/>
      <c r="F553" s="5"/>
    </row>
    <row r="554" spans="5:6" x14ac:dyDescent="0.3">
      <c r="E554" s="4"/>
      <c r="F554" s="5"/>
    </row>
    <row r="555" spans="5:6" x14ac:dyDescent="0.3">
      <c r="E555" s="4"/>
      <c r="F555" s="5"/>
    </row>
    <row r="556" spans="5:6" x14ac:dyDescent="0.3">
      <c r="E556" s="4"/>
      <c r="F556" s="5"/>
    </row>
    <row r="557" spans="5:6" x14ac:dyDescent="0.3">
      <c r="E557" s="4"/>
      <c r="F557" s="5"/>
    </row>
    <row r="558" spans="5:6" x14ac:dyDescent="0.3">
      <c r="E558" s="4"/>
      <c r="F558" s="5"/>
    </row>
    <row r="559" spans="5:6" x14ac:dyDescent="0.3">
      <c r="E559" s="4"/>
      <c r="F559" s="5"/>
    </row>
    <row r="560" spans="5:6" x14ac:dyDescent="0.3">
      <c r="E560" s="4"/>
      <c r="F560" s="5"/>
    </row>
    <row r="561" spans="5:6" x14ac:dyDescent="0.3">
      <c r="E561" s="4"/>
      <c r="F561" s="5"/>
    </row>
    <row r="562" spans="5:6" x14ac:dyDescent="0.3">
      <c r="E562" s="4"/>
      <c r="F562" s="5"/>
    </row>
    <row r="563" spans="5:6" x14ac:dyDescent="0.3">
      <c r="E563" s="4"/>
      <c r="F563" s="5"/>
    </row>
    <row r="564" spans="5:6" x14ac:dyDescent="0.3">
      <c r="E564" s="4"/>
      <c r="F564" s="5"/>
    </row>
    <row r="565" spans="5:6" x14ac:dyDescent="0.3">
      <c r="E565" s="4"/>
      <c r="F565" s="5"/>
    </row>
    <row r="566" spans="5:6" x14ac:dyDescent="0.3">
      <c r="E566" s="4"/>
      <c r="F566" s="5"/>
    </row>
    <row r="567" spans="5:6" x14ac:dyDescent="0.3">
      <c r="E567" s="4"/>
      <c r="F567" s="5"/>
    </row>
    <row r="568" spans="5:6" x14ac:dyDescent="0.3">
      <c r="E568" s="4"/>
      <c r="F568" s="5"/>
    </row>
    <row r="569" spans="5:6" x14ac:dyDescent="0.3">
      <c r="E569" s="4"/>
      <c r="F569" s="5"/>
    </row>
    <row r="570" spans="5:6" x14ac:dyDescent="0.3">
      <c r="E570" s="4"/>
      <c r="F570" s="5"/>
    </row>
    <row r="571" spans="5:6" x14ac:dyDescent="0.3">
      <c r="E571" s="4"/>
      <c r="F571" s="5"/>
    </row>
    <row r="572" spans="5:6" x14ac:dyDescent="0.3">
      <c r="E572" s="4"/>
      <c r="F572" s="5"/>
    </row>
    <row r="573" spans="5:6" x14ac:dyDescent="0.3">
      <c r="E573" s="4"/>
      <c r="F573" s="5"/>
    </row>
    <row r="574" spans="5:6" x14ac:dyDescent="0.3">
      <c r="E574" s="4"/>
      <c r="F574" s="5"/>
    </row>
    <row r="575" spans="5:6" x14ac:dyDescent="0.3">
      <c r="E575" s="4"/>
      <c r="F575" s="5"/>
    </row>
    <row r="576" spans="5:6" x14ac:dyDescent="0.3">
      <c r="E576" s="4"/>
      <c r="F576" s="5"/>
    </row>
    <row r="577" spans="5:6" x14ac:dyDescent="0.3">
      <c r="E577" s="4"/>
      <c r="F577" s="5"/>
    </row>
    <row r="578" spans="5:6" x14ac:dyDescent="0.3">
      <c r="E578" s="4"/>
      <c r="F578" s="5"/>
    </row>
    <row r="579" spans="5:6" x14ac:dyDescent="0.3">
      <c r="E579" s="4"/>
      <c r="F579" s="5"/>
    </row>
    <row r="580" spans="5:6" x14ac:dyDescent="0.3">
      <c r="E580" s="4"/>
      <c r="F580" s="5"/>
    </row>
    <row r="581" spans="5:6" x14ac:dyDescent="0.3">
      <c r="E581" s="4"/>
      <c r="F581" s="5"/>
    </row>
    <row r="582" spans="5:6" x14ac:dyDescent="0.3">
      <c r="E582" s="4"/>
      <c r="F582" s="5"/>
    </row>
    <row r="583" spans="5:6" x14ac:dyDescent="0.3">
      <c r="E583" s="4"/>
      <c r="F583" s="5"/>
    </row>
    <row r="584" spans="5:6" x14ac:dyDescent="0.3">
      <c r="E584" s="4"/>
      <c r="F584" s="5"/>
    </row>
    <row r="585" spans="5:6" x14ac:dyDescent="0.3">
      <c r="E585" s="4"/>
      <c r="F585" s="5"/>
    </row>
    <row r="586" spans="5:6" x14ac:dyDescent="0.3">
      <c r="E586" s="4"/>
      <c r="F586" s="5"/>
    </row>
    <row r="587" spans="5:6" x14ac:dyDescent="0.3">
      <c r="E587" s="4"/>
      <c r="F587" s="5"/>
    </row>
    <row r="588" spans="5:6" x14ac:dyDescent="0.3">
      <c r="E588" s="4"/>
      <c r="F588" s="5"/>
    </row>
    <row r="589" spans="5:6" x14ac:dyDescent="0.3">
      <c r="E589" s="4"/>
      <c r="F589" s="5"/>
    </row>
    <row r="590" spans="5:6" x14ac:dyDescent="0.3">
      <c r="E590" s="4"/>
      <c r="F590" s="5"/>
    </row>
    <row r="591" spans="5:6" x14ac:dyDescent="0.3">
      <c r="E591" s="4"/>
      <c r="F591" s="5"/>
    </row>
    <row r="592" spans="5:6" x14ac:dyDescent="0.3">
      <c r="E592" s="4"/>
      <c r="F592" s="5"/>
    </row>
    <row r="593" spans="5:6" x14ac:dyDescent="0.3">
      <c r="E593" s="4"/>
      <c r="F593" s="5"/>
    </row>
    <row r="594" spans="5:6" x14ac:dyDescent="0.3">
      <c r="E594" s="4"/>
      <c r="F594" s="5"/>
    </row>
    <row r="595" spans="5:6" x14ac:dyDescent="0.3">
      <c r="E595" s="4"/>
      <c r="F595" s="5"/>
    </row>
    <row r="596" spans="5:6" x14ac:dyDescent="0.3">
      <c r="E596" s="4"/>
      <c r="F596" s="5"/>
    </row>
    <row r="597" spans="5:6" x14ac:dyDescent="0.3">
      <c r="E597" s="4"/>
      <c r="F597" s="5"/>
    </row>
    <row r="598" spans="5:6" x14ac:dyDescent="0.3">
      <c r="E598" s="4"/>
      <c r="F598" s="5"/>
    </row>
    <row r="599" spans="5:6" x14ac:dyDescent="0.3">
      <c r="E599" s="4"/>
      <c r="F599" s="5"/>
    </row>
    <row r="600" spans="5:6" x14ac:dyDescent="0.3">
      <c r="E600" s="4"/>
      <c r="F600" s="5"/>
    </row>
    <row r="601" spans="5:6" x14ac:dyDescent="0.3">
      <c r="E601" s="4"/>
      <c r="F601" s="5"/>
    </row>
    <row r="602" spans="5:6" x14ac:dyDescent="0.3">
      <c r="E602" s="4"/>
      <c r="F602" s="5"/>
    </row>
    <row r="603" spans="5:6" x14ac:dyDescent="0.3">
      <c r="E603" s="4"/>
      <c r="F603" s="5"/>
    </row>
    <row r="604" spans="5:6" x14ac:dyDescent="0.3">
      <c r="E604" s="4"/>
      <c r="F604" s="5"/>
    </row>
    <row r="605" spans="5:6" x14ac:dyDescent="0.3">
      <c r="E605" s="4"/>
      <c r="F605" s="5"/>
    </row>
    <row r="606" spans="5:6" x14ac:dyDescent="0.3">
      <c r="E606" s="4"/>
      <c r="F606" s="5"/>
    </row>
    <row r="607" spans="5:6" x14ac:dyDescent="0.3">
      <c r="E607" s="4"/>
      <c r="F607" s="5"/>
    </row>
    <row r="608" spans="5:6" x14ac:dyDescent="0.3">
      <c r="E608" s="4"/>
      <c r="F608" s="5"/>
    </row>
    <row r="609" spans="5:6" x14ac:dyDescent="0.3">
      <c r="E609" s="4"/>
      <c r="F609" s="5"/>
    </row>
    <row r="610" spans="5:6" x14ac:dyDescent="0.3">
      <c r="E610" s="4"/>
      <c r="F610" s="5"/>
    </row>
    <row r="611" spans="5:6" x14ac:dyDescent="0.3">
      <c r="E611" s="4"/>
      <c r="F611" s="5"/>
    </row>
    <row r="612" spans="5:6" x14ac:dyDescent="0.3">
      <c r="E612" s="4"/>
      <c r="F612" s="5"/>
    </row>
    <row r="613" spans="5:6" x14ac:dyDescent="0.3">
      <c r="E613" s="4"/>
      <c r="F613" s="5"/>
    </row>
    <row r="614" spans="5:6" x14ac:dyDescent="0.3">
      <c r="E614" s="4"/>
      <c r="F614" s="5"/>
    </row>
    <row r="615" spans="5:6" x14ac:dyDescent="0.3">
      <c r="E615" s="4"/>
      <c r="F615" s="5"/>
    </row>
    <row r="616" spans="5:6" x14ac:dyDescent="0.3">
      <c r="E616" s="4"/>
      <c r="F616" s="5"/>
    </row>
    <row r="617" spans="5:6" x14ac:dyDescent="0.3">
      <c r="E617" s="4"/>
      <c r="F617" s="5"/>
    </row>
    <row r="618" spans="5:6" x14ac:dyDescent="0.3">
      <c r="E618" s="4"/>
      <c r="F618" s="5"/>
    </row>
    <row r="619" spans="5:6" x14ac:dyDescent="0.3">
      <c r="E619" s="4"/>
      <c r="F619" s="5"/>
    </row>
    <row r="620" spans="5:6" x14ac:dyDescent="0.3">
      <c r="E620" s="4"/>
      <c r="F620" s="5"/>
    </row>
    <row r="621" spans="5:6" x14ac:dyDescent="0.3">
      <c r="E621" s="4"/>
      <c r="F621" s="5"/>
    </row>
    <row r="622" spans="5:6" x14ac:dyDescent="0.3">
      <c r="E622" s="4"/>
      <c r="F622" s="5"/>
    </row>
    <row r="623" spans="5:6" x14ac:dyDescent="0.3">
      <c r="E623" s="4"/>
      <c r="F623" s="5"/>
    </row>
    <row r="624" spans="5:6" x14ac:dyDescent="0.3">
      <c r="E624" s="4"/>
      <c r="F624" s="5"/>
    </row>
    <row r="625" spans="5:6" x14ac:dyDescent="0.3">
      <c r="E625" s="4"/>
      <c r="F625" s="5"/>
    </row>
  </sheetData>
  <mergeCells count="1">
    <mergeCell ref="C1:O1"/>
  </mergeCells>
  <conditionalFormatting sqref="G5:G304">
    <cfRule type="dataBar" priority="4">
      <dataBar>
        <cfvo type="min"/>
        <cfvo type="max"/>
        <color rgb="FF638EC6"/>
      </dataBar>
      <extLst>
        <ext xmlns:x14="http://schemas.microsoft.com/office/spreadsheetml/2009/9/main" uri="{B025F937-C7B1-47D3-B67F-A62EFF666E3E}">
          <x14:id>{24430828-B789-4F5F-A229-EE0775EE6739}</x14:id>
        </ext>
      </extLst>
    </cfRule>
  </conditionalFormatting>
  <conditionalFormatting sqref="F5:F304">
    <cfRule type="colorScale" priority="1">
      <colorScale>
        <cfvo type="min"/>
        <cfvo type="percentile" val="50"/>
        <cfvo type="max"/>
        <color rgb="FFF8696B"/>
        <color rgb="FFFFEB84"/>
        <color rgb="FF63BE7B"/>
      </colorScale>
    </cfRule>
    <cfRule type="aboveAverage" dxfId="64" priority="2"/>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4430828-B789-4F5F-A229-EE0775EE6739}">
            <x14:dataBar minLength="0" maxLength="100" gradient="0">
              <x14:cfvo type="autoMin"/>
              <x14:cfvo type="autoMax"/>
              <x14:negativeFillColor rgb="FFFF0000"/>
              <x14:axisColor rgb="FF000000"/>
            </x14:dataBar>
          </x14:cfRule>
          <xm:sqref>G5:G304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8E77-04C4-49E2-A107-B2D2E207D4A6}">
  <dimension ref="A1:O324"/>
  <sheetViews>
    <sheetView showGridLines="0" zoomScale="90" zoomScaleNormal="90" workbookViewId="0">
      <selection activeCell="D5" sqref="D5"/>
    </sheetView>
  </sheetViews>
  <sheetFormatPr defaultRowHeight="16.5" x14ac:dyDescent="0.3"/>
  <cols>
    <col min="1" max="1" width="2" style="2" customWidth="1"/>
    <col min="2" max="2" width="9.28515625" style="2" customWidth="1"/>
    <col min="3" max="3" width="15.7109375" style="2" customWidth="1"/>
    <col min="4" max="4" width="12.28515625" style="2" customWidth="1"/>
    <col min="5" max="5" width="6.42578125" style="2" customWidth="1"/>
    <col min="6" max="15" width="9.28515625" style="2" customWidth="1"/>
    <col min="16" max="23" width="9.140625" style="2"/>
    <col min="24" max="24" width="21.85546875" style="2" bestFit="1" customWidth="1"/>
    <col min="25" max="25" width="14.42578125" style="2" customWidth="1"/>
    <col min="26" max="29" width="9.140625" style="2"/>
    <col min="30" max="30" width="21.85546875" style="2" customWidth="1"/>
    <col min="31" max="16384" width="9.140625" style="2"/>
  </cols>
  <sheetData>
    <row r="1" spans="1:15" s="7" customFormat="1" ht="61.5" customHeight="1" x14ac:dyDescent="0.3">
      <c r="A1" s="1"/>
      <c r="B1" s="14">
        <v>3</v>
      </c>
      <c r="C1" s="88" t="s">
        <v>73</v>
      </c>
      <c r="D1" s="88"/>
      <c r="E1" s="88"/>
      <c r="F1" s="88"/>
      <c r="G1" s="88"/>
      <c r="H1" s="88"/>
      <c r="I1" s="88"/>
      <c r="J1" s="88"/>
      <c r="K1" s="88"/>
      <c r="L1" s="88"/>
      <c r="M1" s="88"/>
      <c r="N1" s="88"/>
      <c r="O1" s="88"/>
    </row>
    <row r="3" spans="1:15" x14ac:dyDescent="0.3">
      <c r="E3" s="4"/>
      <c r="F3" s="5"/>
    </row>
    <row r="4" spans="1:15" x14ac:dyDescent="0.3">
      <c r="C4" s="26" t="s">
        <v>74</v>
      </c>
      <c r="D4" s="27" t="s">
        <v>1</v>
      </c>
      <c r="E4" s="26"/>
      <c r="F4" s="28" t="s">
        <v>49</v>
      </c>
      <c r="K4"/>
      <c r="L4"/>
      <c r="M4"/>
    </row>
    <row r="5" spans="1:15" x14ac:dyDescent="0.3">
      <c r="C5" s="17" t="s">
        <v>34</v>
      </c>
      <c r="D5" s="25">
        <f>SUMIFS(Data[Amount], Data[Geography], $C5)</f>
        <v>252469</v>
      </c>
      <c r="E5" s="25">
        <f>D5</f>
        <v>252469</v>
      </c>
      <c r="F5" s="29">
        <f>SUMIFS(Data[Units], Data[Geography], $C5)</f>
        <v>8760</v>
      </c>
      <c r="K5"/>
      <c r="L5"/>
      <c r="M5"/>
    </row>
    <row r="6" spans="1:15" x14ac:dyDescent="0.3">
      <c r="C6" s="17" t="s">
        <v>36</v>
      </c>
      <c r="D6" s="25">
        <f>SUMIFS(Data[Amount], Data[Geography], $C6)</f>
        <v>237944</v>
      </c>
      <c r="E6" s="25">
        <f t="shared" ref="E6:E10" si="0">D6</f>
        <v>237944</v>
      </c>
      <c r="F6" s="29">
        <f>SUMIFS(Data[Units], Data[Geography], $C6)</f>
        <v>7302</v>
      </c>
      <c r="K6"/>
      <c r="L6"/>
      <c r="M6"/>
    </row>
    <row r="7" spans="1:15" x14ac:dyDescent="0.3">
      <c r="C7" s="17" t="s">
        <v>37</v>
      </c>
      <c r="D7" s="25">
        <f>SUMIFS(Data[Amount], Data[Geography], $C7)</f>
        <v>218813</v>
      </c>
      <c r="E7" s="25">
        <f t="shared" si="0"/>
        <v>218813</v>
      </c>
      <c r="F7" s="29">
        <f>SUMIFS(Data[Units], Data[Geography], $C7)</f>
        <v>7431</v>
      </c>
      <c r="K7"/>
      <c r="L7"/>
      <c r="M7"/>
    </row>
    <row r="8" spans="1:15" x14ac:dyDescent="0.3">
      <c r="C8" s="17" t="s">
        <v>35</v>
      </c>
      <c r="D8" s="25">
        <f>SUMIFS(Data[Amount], Data[Geography], $C8)</f>
        <v>189434</v>
      </c>
      <c r="E8" s="25">
        <f t="shared" si="0"/>
        <v>189434</v>
      </c>
      <c r="F8" s="29">
        <f>SUMIFS(Data[Units], Data[Geography], $C8)</f>
        <v>10158</v>
      </c>
      <c r="K8"/>
      <c r="L8"/>
      <c r="M8"/>
    </row>
    <row r="9" spans="1:15" x14ac:dyDescent="0.3">
      <c r="C9" s="17" t="s">
        <v>39</v>
      </c>
      <c r="D9" s="25">
        <f>SUMIFS(Data[Amount], Data[Geography], $C9)</f>
        <v>173530</v>
      </c>
      <c r="E9" s="25">
        <f t="shared" si="0"/>
        <v>173530</v>
      </c>
      <c r="F9" s="29">
        <f>SUMIFS(Data[Units], Data[Geography], $C9)</f>
        <v>5745</v>
      </c>
      <c r="K9"/>
      <c r="L9"/>
      <c r="M9"/>
    </row>
    <row r="10" spans="1:15" x14ac:dyDescent="0.3">
      <c r="C10" s="17" t="s">
        <v>38</v>
      </c>
      <c r="D10" s="25">
        <f>SUMIFS(Data[Amount], Data[Geography], $C10)</f>
        <v>168679</v>
      </c>
      <c r="E10" s="25">
        <f t="shared" si="0"/>
        <v>168679</v>
      </c>
      <c r="F10" s="29">
        <f>SUMIFS(Data[Units], Data[Geography], $C10)</f>
        <v>6264</v>
      </c>
      <c r="K10"/>
      <c r="L10"/>
      <c r="M10"/>
    </row>
    <row r="11" spans="1:15" x14ac:dyDescent="0.3">
      <c r="C11"/>
      <c r="E11" s="4"/>
      <c r="F11" s="5"/>
      <c r="K11"/>
      <c r="L11"/>
      <c r="M11"/>
    </row>
    <row r="12" spans="1:15" x14ac:dyDescent="0.3">
      <c r="C12"/>
      <c r="E12" s="4"/>
      <c r="F12" s="5"/>
      <c r="K12"/>
      <c r="L12"/>
      <c r="M12"/>
    </row>
    <row r="13" spans="1:15" x14ac:dyDescent="0.3">
      <c r="C13"/>
      <c r="E13" s="4"/>
      <c r="F13" s="5"/>
      <c r="K13"/>
      <c r="L13"/>
      <c r="M13"/>
    </row>
    <row r="14" spans="1:15" x14ac:dyDescent="0.3">
      <c r="C14"/>
      <c r="E14" s="4"/>
      <c r="F14" s="5"/>
      <c r="K14"/>
      <c r="L14"/>
      <c r="M14"/>
    </row>
    <row r="15" spans="1:15" x14ac:dyDescent="0.3">
      <c r="C15"/>
      <c r="E15" s="4"/>
      <c r="F15" s="5"/>
      <c r="K15"/>
      <c r="L15"/>
      <c r="M15"/>
    </row>
    <row r="16" spans="1:15" x14ac:dyDescent="0.3">
      <c r="C16"/>
      <c r="E16" s="4"/>
      <c r="F16" s="5"/>
      <c r="K16"/>
      <c r="L16"/>
      <c r="M16"/>
    </row>
    <row r="17" spans="3:13" x14ac:dyDescent="0.3">
      <c r="C17"/>
      <c r="E17" s="4"/>
      <c r="F17" s="5"/>
      <c r="K17"/>
      <c r="L17"/>
      <c r="M17"/>
    </row>
    <row r="18" spans="3:13" x14ac:dyDescent="0.3">
      <c r="C18"/>
      <c r="E18" s="4"/>
      <c r="F18" s="5"/>
      <c r="K18"/>
      <c r="L18"/>
      <c r="M18"/>
    </row>
    <row r="19" spans="3:13" x14ac:dyDescent="0.3">
      <c r="C19"/>
      <c r="E19" s="4"/>
      <c r="F19" s="5"/>
      <c r="K19"/>
      <c r="L19"/>
      <c r="M19"/>
    </row>
    <row r="20" spans="3:13" x14ac:dyDescent="0.3">
      <c r="C20"/>
      <c r="E20" s="4"/>
      <c r="F20" s="5"/>
      <c r="K20"/>
      <c r="L20"/>
      <c r="M20"/>
    </row>
    <row r="21" spans="3:13" x14ac:dyDescent="0.3">
      <c r="C21"/>
      <c r="E21" s="4"/>
      <c r="F21" s="5"/>
      <c r="K21"/>
      <c r="L21"/>
      <c r="M21"/>
    </row>
    <row r="22" spans="3:13" x14ac:dyDescent="0.3">
      <c r="C22"/>
      <c r="E22" s="4"/>
      <c r="F22" s="5"/>
      <c r="K22"/>
      <c r="L22"/>
      <c r="M22"/>
    </row>
    <row r="23" spans="3:13" x14ac:dyDescent="0.3">
      <c r="C23"/>
      <c r="E23" s="4"/>
      <c r="F23" s="5"/>
      <c r="K23"/>
      <c r="L23"/>
      <c r="M23"/>
    </row>
    <row r="24" spans="3:13" x14ac:dyDescent="0.3">
      <c r="C24"/>
      <c r="E24" s="4"/>
      <c r="F24" s="5"/>
      <c r="K24"/>
      <c r="L24"/>
      <c r="M24"/>
    </row>
    <row r="25" spans="3:13" x14ac:dyDescent="0.3">
      <c r="C25"/>
      <c r="E25" s="4"/>
      <c r="F25" s="5"/>
      <c r="K25"/>
      <c r="L25"/>
      <c r="M25"/>
    </row>
    <row r="26" spans="3:13" x14ac:dyDescent="0.3">
      <c r="C26"/>
      <c r="E26" s="4"/>
      <c r="F26" s="5"/>
      <c r="K26"/>
      <c r="L26"/>
      <c r="M26"/>
    </row>
    <row r="27" spans="3:13" x14ac:dyDescent="0.3">
      <c r="C27"/>
      <c r="E27" s="4"/>
      <c r="F27" s="5"/>
      <c r="K27"/>
      <c r="L27"/>
      <c r="M27"/>
    </row>
    <row r="28" spans="3:13" x14ac:dyDescent="0.3">
      <c r="C28"/>
      <c r="E28" s="4"/>
      <c r="F28" s="5"/>
      <c r="K28"/>
      <c r="L28"/>
      <c r="M28"/>
    </row>
    <row r="29" spans="3:13" x14ac:dyDescent="0.3">
      <c r="C29"/>
      <c r="E29" s="4"/>
      <c r="F29" s="5"/>
      <c r="K29"/>
      <c r="L29"/>
      <c r="M29"/>
    </row>
    <row r="30" spans="3:13" x14ac:dyDescent="0.3">
      <c r="C30"/>
      <c r="E30" s="4"/>
      <c r="F30" s="5"/>
      <c r="K30"/>
      <c r="L30"/>
      <c r="M30"/>
    </row>
    <row r="31" spans="3:13" x14ac:dyDescent="0.3">
      <c r="C31"/>
      <c r="E31" s="4"/>
      <c r="F31" s="5"/>
      <c r="K31"/>
      <c r="L31"/>
      <c r="M31"/>
    </row>
    <row r="32" spans="3:13" x14ac:dyDescent="0.3">
      <c r="C32"/>
      <c r="E32" s="4"/>
      <c r="F32" s="5"/>
      <c r="K32"/>
      <c r="L32"/>
      <c r="M32"/>
    </row>
    <row r="33" spans="3:13" x14ac:dyDescent="0.3">
      <c r="C33"/>
      <c r="E33" s="4"/>
      <c r="F33" s="5"/>
      <c r="K33"/>
      <c r="L33"/>
      <c r="M33"/>
    </row>
    <row r="34" spans="3:13" x14ac:dyDescent="0.3">
      <c r="C34"/>
      <c r="E34" s="4"/>
      <c r="F34" s="5"/>
      <c r="K34"/>
      <c r="L34"/>
      <c r="M34"/>
    </row>
    <row r="35" spans="3:13" x14ac:dyDescent="0.3">
      <c r="C35"/>
      <c r="E35" s="4"/>
      <c r="F35" s="5"/>
      <c r="K35"/>
      <c r="L35"/>
      <c r="M35"/>
    </row>
    <row r="36" spans="3:13" x14ac:dyDescent="0.3">
      <c r="C36"/>
      <c r="E36" s="4"/>
      <c r="F36" s="5"/>
      <c r="K36"/>
      <c r="L36"/>
      <c r="M36"/>
    </row>
    <row r="37" spans="3:13" x14ac:dyDescent="0.3">
      <c r="C37"/>
      <c r="E37" s="4"/>
      <c r="F37" s="5"/>
      <c r="K37"/>
      <c r="L37"/>
      <c r="M37"/>
    </row>
    <row r="38" spans="3:13" x14ac:dyDescent="0.3">
      <c r="C38"/>
      <c r="E38" s="4"/>
      <c r="F38" s="5"/>
      <c r="K38"/>
      <c r="L38"/>
      <c r="M38"/>
    </row>
    <row r="39" spans="3:13" x14ac:dyDescent="0.3">
      <c r="C39"/>
      <c r="E39" s="4"/>
      <c r="F39" s="5"/>
      <c r="K39"/>
      <c r="L39"/>
      <c r="M39"/>
    </row>
    <row r="40" spans="3:13" x14ac:dyDescent="0.3">
      <c r="C40"/>
      <c r="E40" s="4"/>
      <c r="F40" s="5"/>
      <c r="K40"/>
      <c r="L40"/>
      <c r="M40"/>
    </row>
    <row r="41" spans="3:13" x14ac:dyDescent="0.3">
      <c r="C41"/>
      <c r="E41" s="4"/>
      <c r="F41" s="5"/>
      <c r="K41"/>
      <c r="L41"/>
      <c r="M41"/>
    </row>
    <row r="42" spans="3:13" x14ac:dyDescent="0.3">
      <c r="C42"/>
      <c r="E42" s="4"/>
      <c r="F42" s="5"/>
      <c r="K42"/>
      <c r="L42"/>
      <c r="M42"/>
    </row>
    <row r="43" spans="3:13" x14ac:dyDescent="0.3">
      <c r="C43"/>
      <c r="E43" s="4"/>
      <c r="F43" s="5"/>
      <c r="K43"/>
      <c r="L43"/>
      <c r="M43"/>
    </row>
    <row r="44" spans="3:13" x14ac:dyDescent="0.3">
      <c r="C44"/>
      <c r="E44" s="4"/>
      <c r="F44" s="5"/>
      <c r="K44"/>
      <c r="L44"/>
      <c r="M44"/>
    </row>
    <row r="45" spans="3:13" x14ac:dyDescent="0.3">
      <c r="C45"/>
      <c r="E45" s="4"/>
      <c r="F45" s="5"/>
      <c r="K45"/>
      <c r="L45"/>
      <c r="M45"/>
    </row>
    <row r="46" spans="3:13" x14ac:dyDescent="0.3">
      <c r="C46"/>
      <c r="E46" s="4"/>
      <c r="F46" s="5"/>
      <c r="K46"/>
      <c r="L46"/>
      <c r="M46"/>
    </row>
    <row r="47" spans="3:13" x14ac:dyDescent="0.3">
      <c r="C47"/>
      <c r="E47" s="4"/>
      <c r="F47" s="5"/>
      <c r="K47"/>
      <c r="L47"/>
      <c r="M47"/>
    </row>
    <row r="48" spans="3:13" x14ac:dyDescent="0.3">
      <c r="C48"/>
      <c r="E48" s="4"/>
      <c r="F48" s="5"/>
      <c r="K48"/>
      <c r="L48"/>
      <c r="M48"/>
    </row>
    <row r="49" spans="3:13" x14ac:dyDescent="0.3">
      <c r="C49"/>
      <c r="E49" s="4"/>
      <c r="F49" s="5"/>
      <c r="K49"/>
      <c r="L49"/>
      <c r="M49"/>
    </row>
    <row r="50" spans="3:13" x14ac:dyDescent="0.3">
      <c r="C50"/>
      <c r="E50" s="4"/>
      <c r="F50" s="5"/>
      <c r="K50"/>
      <c r="L50"/>
      <c r="M50"/>
    </row>
    <row r="51" spans="3:13" x14ac:dyDescent="0.3">
      <c r="C51"/>
      <c r="E51" s="4"/>
      <c r="F51" s="5"/>
      <c r="K51"/>
      <c r="L51"/>
      <c r="M51"/>
    </row>
    <row r="52" spans="3:13" x14ac:dyDescent="0.3">
      <c r="C52"/>
      <c r="E52" s="4"/>
      <c r="F52" s="5"/>
      <c r="K52"/>
      <c r="L52"/>
      <c r="M52"/>
    </row>
    <row r="53" spans="3:13" x14ac:dyDescent="0.3">
      <c r="C53"/>
      <c r="E53" s="4"/>
      <c r="F53" s="5"/>
      <c r="K53"/>
      <c r="L53"/>
      <c r="M53"/>
    </row>
    <row r="54" spans="3:13" x14ac:dyDescent="0.3">
      <c r="C54"/>
      <c r="E54" s="4"/>
      <c r="F54" s="5"/>
      <c r="K54"/>
      <c r="L54"/>
      <c r="M54"/>
    </row>
    <row r="55" spans="3:13" x14ac:dyDescent="0.3">
      <c r="C55"/>
      <c r="E55" s="4"/>
      <c r="F55" s="5"/>
      <c r="K55"/>
      <c r="L55"/>
      <c r="M55"/>
    </row>
    <row r="56" spans="3:13" x14ac:dyDescent="0.3">
      <c r="C56"/>
      <c r="E56" s="4"/>
      <c r="F56" s="5"/>
      <c r="K56"/>
      <c r="L56"/>
      <c r="M56"/>
    </row>
    <row r="57" spans="3:13" x14ac:dyDescent="0.3">
      <c r="C57"/>
      <c r="E57" s="4"/>
      <c r="F57" s="5"/>
      <c r="K57"/>
      <c r="L57"/>
      <c r="M57"/>
    </row>
    <row r="58" spans="3:13" x14ac:dyDescent="0.3">
      <c r="C58"/>
      <c r="E58" s="4"/>
      <c r="F58" s="5"/>
      <c r="K58"/>
      <c r="L58"/>
      <c r="M58"/>
    </row>
    <row r="59" spans="3:13" x14ac:dyDescent="0.3">
      <c r="C59"/>
      <c r="E59" s="4"/>
      <c r="F59" s="5"/>
      <c r="K59"/>
      <c r="L59"/>
      <c r="M59"/>
    </row>
    <row r="60" spans="3:13" x14ac:dyDescent="0.3">
      <c r="C60"/>
      <c r="E60" s="4"/>
      <c r="F60" s="5"/>
      <c r="K60"/>
      <c r="L60"/>
      <c r="M60"/>
    </row>
    <row r="61" spans="3:13" x14ac:dyDescent="0.3">
      <c r="C61"/>
      <c r="E61" s="4"/>
      <c r="F61" s="5"/>
      <c r="K61"/>
      <c r="L61"/>
      <c r="M61"/>
    </row>
    <row r="62" spans="3:13" x14ac:dyDescent="0.3">
      <c r="C62"/>
      <c r="E62" s="4"/>
      <c r="F62" s="5"/>
      <c r="K62"/>
      <c r="L62"/>
      <c r="M62"/>
    </row>
    <row r="63" spans="3:13" x14ac:dyDescent="0.3">
      <c r="C63"/>
      <c r="E63" s="4"/>
      <c r="F63" s="5"/>
      <c r="K63"/>
      <c r="L63"/>
      <c r="M63"/>
    </row>
    <row r="64" spans="3:13" x14ac:dyDescent="0.3">
      <c r="C64"/>
      <c r="E64" s="4"/>
      <c r="F64" s="5"/>
      <c r="K64"/>
      <c r="L64"/>
      <c r="M64"/>
    </row>
    <row r="65" spans="3:13" x14ac:dyDescent="0.3">
      <c r="C65"/>
      <c r="E65" s="4"/>
      <c r="F65" s="5"/>
      <c r="K65"/>
      <c r="L65"/>
      <c r="M65"/>
    </row>
    <row r="66" spans="3:13" x14ac:dyDescent="0.3">
      <c r="C66"/>
      <c r="E66" s="4"/>
      <c r="F66" s="5"/>
      <c r="K66"/>
      <c r="L66"/>
      <c r="M66"/>
    </row>
    <row r="67" spans="3:13" x14ac:dyDescent="0.3">
      <c r="C67"/>
      <c r="E67" s="4"/>
      <c r="F67" s="5"/>
      <c r="K67"/>
      <c r="L67"/>
      <c r="M67"/>
    </row>
    <row r="68" spans="3:13" x14ac:dyDescent="0.3">
      <c r="C68"/>
      <c r="E68" s="4"/>
      <c r="F68" s="5"/>
      <c r="K68"/>
      <c r="L68"/>
      <c r="M68"/>
    </row>
    <row r="69" spans="3:13" x14ac:dyDescent="0.3">
      <c r="C69"/>
      <c r="E69" s="4"/>
      <c r="F69" s="5"/>
      <c r="K69"/>
      <c r="L69"/>
      <c r="M69"/>
    </row>
    <row r="70" spans="3:13" x14ac:dyDescent="0.3">
      <c r="C70"/>
      <c r="E70" s="4"/>
      <c r="F70" s="5"/>
      <c r="K70"/>
      <c r="L70"/>
      <c r="M70"/>
    </row>
    <row r="71" spans="3:13" x14ac:dyDescent="0.3">
      <c r="C71"/>
      <c r="E71" s="4"/>
      <c r="F71" s="5"/>
      <c r="K71"/>
      <c r="L71"/>
      <c r="M71"/>
    </row>
    <row r="72" spans="3:13" x14ac:dyDescent="0.3">
      <c r="C72"/>
      <c r="E72" s="4"/>
      <c r="F72" s="5"/>
      <c r="K72"/>
      <c r="L72"/>
      <c r="M72"/>
    </row>
    <row r="73" spans="3:13" x14ac:dyDescent="0.3">
      <c r="C73"/>
      <c r="E73" s="4"/>
      <c r="F73" s="5"/>
      <c r="K73"/>
      <c r="L73"/>
      <c r="M73"/>
    </row>
    <row r="74" spans="3:13" x14ac:dyDescent="0.3">
      <c r="C74"/>
      <c r="E74" s="4"/>
      <c r="F74" s="5"/>
      <c r="K74"/>
      <c r="L74"/>
      <c r="M74"/>
    </row>
    <row r="75" spans="3:13" x14ac:dyDescent="0.3">
      <c r="C75"/>
      <c r="E75" s="4"/>
      <c r="F75" s="5"/>
      <c r="K75"/>
      <c r="L75"/>
      <c r="M75"/>
    </row>
    <row r="76" spans="3:13" x14ac:dyDescent="0.3">
      <c r="C76"/>
      <c r="E76" s="4"/>
      <c r="F76" s="5"/>
      <c r="K76"/>
      <c r="L76"/>
      <c r="M76"/>
    </row>
    <row r="77" spans="3:13" x14ac:dyDescent="0.3">
      <c r="C77"/>
      <c r="E77" s="4"/>
      <c r="F77" s="5"/>
      <c r="K77"/>
      <c r="L77"/>
      <c r="M77"/>
    </row>
    <row r="78" spans="3:13" x14ac:dyDescent="0.3">
      <c r="C78"/>
      <c r="E78" s="4"/>
      <c r="F78" s="5"/>
      <c r="K78"/>
      <c r="L78"/>
      <c r="M78"/>
    </row>
    <row r="79" spans="3:13" x14ac:dyDescent="0.3">
      <c r="C79"/>
      <c r="E79" s="4"/>
      <c r="F79" s="5"/>
      <c r="K79"/>
      <c r="L79"/>
      <c r="M79"/>
    </row>
    <row r="80" spans="3:13" x14ac:dyDescent="0.3">
      <c r="C80"/>
      <c r="E80" s="4"/>
      <c r="F80" s="5"/>
      <c r="K80"/>
      <c r="L80"/>
      <c r="M80"/>
    </row>
    <row r="81" spans="3:13" x14ac:dyDescent="0.3">
      <c r="C81"/>
      <c r="E81" s="4"/>
      <c r="F81" s="5"/>
      <c r="K81"/>
      <c r="L81"/>
      <c r="M81"/>
    </row>
    <row r="82" spans="3:13" x14ac:dyDescent="0.3">
      <c r="C82"/>
      <c r="E82" s="4"/>
      <c r="F82" s="5"/>
      <c r="K82"/>
      <c r="L82"/>
      <c r="M82"/>
    </row>
    <row r="83" spans="3:13" x14ac:dyDescent="0.3">
      <c r="C83"/>
      <c r="E83" s="4"/>
      <c r="F83" s="5"/>
      <c r="K83"/>
      <c r="L83"/>
      <c r="M83"/>
    </row>
    <row r="84" spans="3:13" x14ac:dyDescent="0.3">
      <c r="C84"/>
      <c r="E84" s="4"/>
      <c r="F84" s="5"/>
      <c r="K84"/>
      <c r="L84"/>
      <c r="M84"/>
    </row>
    <row r="85" spans="3:13" x14ac:dyDescent="0.3">
      <c r="C85"/>
      <c r="E85" s="4"/>
      <c r="F85" s="5"/>
      <c r="K85"/>
      <c r="L85"/>
      <c r="M85"/>
    </row>
    <row r="86" spans="3:13" x14ac:dyDescent="0.3">
      <c r="C86"/>
      <c r="E86" s="4"/>
      <c r="F86" s="5"/>
      <c r="K86"/>
      <c r="L86"/>
      <c r="M86"/>
    </row>
    <row r="87" spans="3:13" x14ac:dyDescent="0.3">
      <c r="C87"/>
      <c r="E87" s="4"/>
      <c r="F87" s="5"/>
      <c r="K87"/>
      <c r="L87"/>
      <c r="M87"/>
    </row>
    <row r="88" spans="3:13" x14ac:dyDescent="0.3">
      <c r="C88"/>
      <c r="E88" s="4"/>
      <c r="F88" s="5"/>
      <c r="K88"/>
      <c r="L88"/>
      <c r="M88"/>
    </row>
    <row r="89" spans="3:13" x14ac:dyDescent="0.3">
      <c r="C89"/>
      <c r="E89" s="4"/>
      <c r="F89" s="5"/>
      <c r="K89"/>
      <c r="L89"/>
      <c r="M89"/>
    </row>
    <row r="90" spans="3:13" x14ac:dyDescent="0.3">
      <c r="C90"/>
      <c r="E90" s="4"/>
      <c r="F90" s="5"/>
      <c r="K90"/>
      <c r="L90"/>
      <c r="M90"/>
    </row>
    <row r="91" spans="3:13" x14ac:dyDescent="0.3">
      <c r="C91"/>
      <c r="E91" s="4"/>
      <c r="F91" s="5"/>
      <c r="K91"/>
      <c r="L91"/>
      <c r="M91"/>
    </row>
    <row r="92" spans="3:13" x14ac:dyDescent="0.3">
      <c r="C92"/>
      <c r="E92" s="4"/>
      <c r="F92" s="5"/>
      <c r="K92"/>
      <c r="L92"/>
      <c r="M92"/>
    </row>
    <row r="93" spans="3:13" x14ac:dyDescent="0.3">
      <c r="C93"/>
      <c r="E93" s="4"/>
      <c r="F93" s="5"/>
      <c r="K93"/>
      <c r="L93"/>
      <c r="M93"/>
    </row>
    <row r="94" spans="3:13" x14ac:dyDescent="0.3">
      <c r="C94"/>
      <c r="E94" s="4"/>
      <c r="F94" s="5"/>
      <c r="K94"/>
      <c r="L94"/>
      <c r="M94"/>
    </row>
    <row r="95" spans="3:13" x14ac:dyDescent="0.3">
      <c r="C95"/>
      <c r="E95" s="4"/>
      <c r="F95" s="5"/>
      <c r="K95"/>
      <c r="L95"/>
      <c r="M95"/>
    </row>
    <row r="96" spans="3:13" x14ac:dyDescent="0.3">
      <c r="C96"/>
      <c r="E96" s="4"/>
      <c r="F96" s="5"/>
      <c r="K96"/>
      <c r="L96"/>
      <c r="M96"/>
    </row>
    <row r="97" spans="3:13" x14ac:dyDescent="0.3">
      <c r="C97"/>
      <c r="E97" s="4"/>
      <c r="F97" s="5"/>
      <c r="K97"/>
      <c r="L97"/>
      <c r="M97"/>
    </row>
    <row r="98" spans="3:13" x14ac:dyDescent="0.3">
      <c r="C98"/>
      <c r="E98" s="4"/>
      <c r="F98" s="5"/>
      <c r="K98"/>
      <c r="L98"/>
      <c r="M98"/>
    </row>
    <row r="99" spans="3:13" x14ac:dyDescent="0.3">
      <c r="C99"/>
      <c r="E99" s="4"/>
      <c r="F99" s="5"/>
      <c r="K99"/>
      <c r="L99"/>
      <c r="M99"/>
    </row>
    <row r="100" spans="3:13" x14ac:dyDescent="0.3">
      <c r="C100"/>
      <c r="E100" s="4"/>
      <c r="F100" s="5"/>
      <c r="K100"/>
      <c r="L100"/>
      <c r="M100"/>
    </row>
    <row r="101" spans="3:13" x14ac:dyDescent="0.3">
      <c r="C101"/>
      <c r="E101" s="4"/>
      <c r="F101" s="5"/>
      <c r="K101"/>
      <c r="L101"/>
      <c r="M101"/>
    </row>
    <row r="102" spans="3:13" x14ac:dyDescent="0.3">
      <c r="C102"/>
      <c r="E102" s="4"/>
      <c r="F102" s="5"/>
      <c r="K102"/>
      <c r="L102"/>
      <c r="M102"/>
    </row>
    <row r="103" spans="3:13" x14ac:dyDescent="0.3">
      <c r="C103"/>
      <c r="E103" s="4"/>
      <c r="F103" s="5"/>
      <c r="K103"/>
      <c r="L103"/>
      <c r="M103"/>
    </row>
    <row r="104" spans="3:13" x14ac:dyDescent="0.3">
      <c r="C104"/>
      <c r="E104" s="4"/>
      <c r="F104" s="5"/>
      <c r="K104"/>
      <c r="L104"/>
      <c r="M104"/>
    </row>
    <row r="105" spans="3:13" x14ac:dyDescent="0.3">
      <c r="C105"/>
      <c r="E105" s="4"/>
      <c r="F105" s="5"/>
      <c r="K105"/>
      <c r="L105"/>
      <c r="M105"/>
    </row>
    <row r="106" spans="3:13" x14ac:dyDescent="0.3">
      <c r="C106"/>
      <c r="E106" s="4"/>
      <c r="F106" s="5"/>
      <c r="K106"/>
      <c r="L106"/>
      <c r="M106"/>
    </row>
    <row r="107" spans="3:13" x14ac:dyDescent="0.3">
      <c r="C107"/>
      <c r="E107" s="4"/>
      <c r="F107" s="5"/>
      <c r="K107"/>
      <c r="L107"/>
      <c r="M107"/>
    </row>
    <row r="108" spans="3:13" x14ac:dyDescent="0.3">
      <c r="C108"/>
      <c r="E108" s="4"/>
      <c r="F108" s="5"/>
      <c r="K108"/>
      <c r="L108"/>
      <c r="M108"/>
    </row>
    <row r="109" spans="3:13" x14ac:dyDescent="0.3">
      <c r="C109"/>
      <c r="E109" s="4"/>
      <c r="F109" s="5"/>
      <c r="K109"/>
      <c r="L109"/>
      <c r="M109"/>
    </row>
    <row r="110" spans="3:13" x14ac:dyDescent="0.3">
      <c r="C110"/>
      <c r="E110" s="4"/>
      <c r="F110" s="5"/>
      <c r="K110"/>
      <c r="L110"/>
      <c r="M110"/>
    </row>
    <row r="111" spans="3:13" x14ac:dyDescent="0.3">
      <c r="C111"/>
      <c r="E111" s="4"/>
      <c r="F111" s="5"/>
      <c r="K111"/>
      <c r="L111"/>
      <c r="M111"/>
    </row>
    <row r="112" spans="3:13" x14ac:dyDescent="0.3">
      <c r="C112"/>
      <c r="E112" s="4"/>
      <c r="F112" s="5"/>
      <c r="K112"/>
      <c r="L112"/>
      <c r="M112"/>
    </row>
    <row r="113" spans="3:13" x14ac:dyDescent="0.3">
      <c r="C113"/>
      <c r="E113" s="4"/>
      <c r="F113" s="5"/>
      <c r="K113"/>
      <c r="L113"/>
      <c r="M113"/>
    </row>
    <row r="114" spans="3:13" x14ac:dyDescent="0.3">
      <c r="C114"/>
      <c r="E114" s="4"/>
      <c r="F114" s="5"/>
      <c r="K114"/>
      <c r="L114"/>
      <c r="M114"/>
    </row>
    <row r="115" spans="3:13" x14ac:dyDescent="0.3">
      <c r="C115"/>
      <c r="E115" s="4"/>
      <c r="F115" s="5"/>
      <c r="K115"/>
      <c r="L115"/>
      <c r="M115"/>
    </row>
    <row r="116" spans="3:13" x14ac:dyDescent="0.3">
      <c r="C116"/>
      <c r="E116" s="4"/>
      <c r="F116" s="5"/>
      <c r="K116"/>
      <c r="L116"/>
      <c r="M116"/>
    </row>
    <row r="117" spans="3:13" x14ac:dyDescent="0.3">
      <c r="C117"/>
      <c r="E117" s="4"/>
      <c r="F117" s="5"/>
      <c r="K117"/>
      <c r="L117"/>
      <c r="M117"/>
    </row>
    <row r="118" spans="3:13" x14ac:dyDescent="0.3">
      <c r="C118"/>
      <c r="E118" s="4"/>
      <c r="F118" s="5"/>
      <c r="K118"/>
      <c r="L118"/>
      <c r="M118"/>
    </row>
    <row r="119" spans="3:13" x14ac:dyDescent="0.3">
      <c r="C119"/>
      <c r="E119" s="4"/>
      <c r="F119" s="5"/>
      <c r="K119"/>
      <c r="L119"/>
      <c r="M119"/>
    </row>
    <row r="120" spans="3:13" x14ac:dyDescent="0.3">
      <c r="C120"/>
      <c r="E120" s="4"/>
      <c r="F120" s="5"/>
      <c r="K120"/>
      <c r="L120"/>
      <c r="M120"/>
    </row>
    <row r="121" spans="3:13" x14ac:dyDescent="0.3">
      <c r="C121"/>
      <c r="E121" s="4"/>
      <c r="F121" s="5"/>
      <c r="K121"/>
      <c r="L121"/>
      <c r="M121"/>
    </row>
    <row r="122" spans="3:13" x14ac:dyDescent="0.3">
      <c r="C122"/>
      <c r="E122" s="4"/>
      <c r="F122" s="5"/>
      <c r="K122"/>
      <c r="L122"/>
      <c r="M122"/>
    </row>
    <row r="123" spans="3:13" x14ac:dyDescent="0.3">
      <c r="C123"/>
      <c r="E123" s="4"/>
      <c r="F123" s="5"/>
      <c r="K123"/>
      <c r="L123"/>
      <c r="M123"/>
    </row>
    <row r="124" spans="3:13" x14ac:dyDescent="0.3">
      <c r="C124"/>
      <c r="E124" s="4"/>
      <c r="F124" s="5"/>
      <c r="K124"/>
      <c r="L124"/>
      <c r="M124"/>
    </row>
    <row r="125" spans="3:13" x14ac:dyDescent="0.3">
      <c r="C125"/>
      <c r="E125" s="4"/>
      <c r="F125" s="5"/>
      <c r="K125"/>
      <c r="L125"/>
      <c r="M125"/>
    </row>
    <row r="126" spans="3:13" x14ac:dyDescent="0.3">
      <c r="C126"/>
      <c r="E126" s="4"/>
      <c r="F126" s="5"/>
      <c r="K126"/>
      <c r="L126"/>
      <c r="M126"/>
    </row>
    <row r="127" spans="3:13" x14ac:dyDescent="0.3">
      <c r="C127"/>
      <c r="E127" s="4"/>
      <c r="F127" s="5"/>
      <c r="K127"/>
      <c r="L127"/>
      <c r="M127"/>
    </row>
    <row r="128" spans="3:13" x14ac:dyDescent="0.3">
      <c r="C128"/>
      <c r="E128" s="4"/>
      <c r="F128" s="5"/>
      <c r="K128"/>
      <c r="L128"/>
      <c r="M128"/>
    </row>
    <row r="129" spans="3:13" x14ac:dyDescent="0.3">
      <c r="C129"/>
      <c r="E129" s="4"/>
      <c r="F129" s="5"/>
      <c r="K129"/>
      <c r="L129"/>
      <c r="M129"/>
    </row>
    <row r="130" spans="3:13" x14ac:dyDescent="0.3">
      <c r="C130"/>
      <c r="E130" s="4"/>
      <c r="F130" s="5"/>
      <c r="K130"/>
      <c r="L130"/>
      <c r="M130"/>
    </row>
    <row r="131" spans="3:13" x14ac:dyDescent="0.3">
      <c r="C131"/>
      <c r="E131" s="4"/>
      <c r="F131" s="5"/>
      <c r="K131"/>
      <c r="L131"/>
      <c r="M131"/>
    </row>
    <row r="132" spans="3:13" x14ac:dyDescent="0.3">
      <c r="C132"/>
      <c r="E132" s="4"/>
      <c r="F132" s="5"/>
      <c r="K132"/>
      <c r="L132"/>
      <c r="M132"/>
    </row>
    <row r="133" spans="3:13" x14ac:dyDescent="0.3">
      <c r="C133"/>
      <c r="E133" s="4"/>
      <c r="F133" s="5"/>
      <c r="K133"/>
      <c r="L133"/>
      <c r="M133"/>
    </row>
    <row r="134" spans="3:13" x14ac:dyDescent="0.3">
      <c r="C134"/>
      <c r="E134" s="4"/>
      <c r="F134" s="5"/>
      <c r="K134"/>
      <c r="L134"/>
      <c r="M134"/>
    </row>
    <row r="135" spans="3:13" x14ac:dyDescent="0.3">
      <c r="C135"/>
      <c r="E135" s="4"/>
      <c r="F135" s="5"/>
      <c r="K135"/>
      <c r="L135"/>
      <c r="M135"/>
    </row>
    <row r="136" spans="3:13" x14ac:dyDescent="0.3">
      <c r="C136"/>
      <c r="E136" s="4"/>
      <c r="F136" s="5"/>
      <c r="K136"/>
      <c r="L136"/>
      <c r="M136"/>
    </row>
    <row r="137" spans="3:13" x14ac:dyDescent="0.3">
      <c r="C137"/>
      <c r="E137" s="4"/>
      <c r="F137" s="5"/>
      <c r="K137"/>
      <c r="L137"/>
      <c r="M137"/>
    </row>
    <row r="138" spans="3:13" x14ac:dyDescent="0.3">
      <c r="C138"/>
      <c r="E138" s="4"/>
      <c r="F138" s="5"/>
      <c r="K138"/>
      <c r="L138"/>
      <c r="M138"/>
    </row>
    <row r="139" spans="3:13" x14ac:dyDescent="0.3">
      <c r="C139"/>
      <c r="E139" s="4"/>
      <c r="F139" s="5"/>
      <c r="K139"/>
      <c r="L139"/>
      <c r="M139"/>
    </row>
    <row r="140" spans="3:13" x14ac:dyDescent="0.3">
      <c r="C140"/>
      <c r="E140" s="4"/>
      <c r="F140" s="5"/>
      <c r="K140"/>
      <c r="L140"/>
      <c r="M140"/>
    </row>
    <row r="141" spans="3:13" x14ac:dyDescent="0.3">
      <c r="C141"/>
      <c r="E141" s="4"/>
      <c r="F141" s="5"/>
      <c r="K141"/>
      <c r="L141"/>
      <c r="M141"/>
    </row>
    <row r="142" spans="3:13" x14ac:dyDescent="0.3">
      <c r="C142"/>
      <c r="E142" s="4"/>
      <c r="F142" s="5"/>
      <c r="K142"/>
      <c r="L142"/>
      <c r="M142"/>
    </row>
    <row r="143" spans="3:13" x14ac:dyDescent="0.3">
      <c r="C143"/>
      <c r="E143" s="4"/>
      <c r="F143" s="5"/>
      <c r="K143"/>
      <c r="L143"/>
      <c r="M143"/>
    </row>
    <row r="144" spans="3:13" x14ac:dyDescent="0.3">
      <c r="C144"/>
      <c r="E144" s="4"/>
      <c r="F144" s="5"/>
      <c r="K144"/>
      <c r="L144"/>
      <c r="M144"/>
    </row>
    <row r="145" spans="3:13" x14ac:dyDescent="0.3">
      <c r="C145"/>
      <c r="E145" s="4"/>
      <c r="F145" s="5"/>
      <c r="K145"/>
      <c r="L145"/>
      <c r="M145"/>
    </row>
    <row r="146" spans="3:13" x14ac:dyDescent="0.3">
      <c r="C146"/>
      <c r="E146" s="4"/>
      <c r="F146" s="5"/>
      <c r="K146"/>
      <c r="L146"/>
      <c r="M146"/>
    </row>
    <row r="147" spans="3:13" x14ac:dyDescent="0.3">
      <c r="C147"/>
      <c r="E147" s="4"/>
      <c r="F147" s="5"/>
      <c r="K147"/>
      <c r="L147"/>
      <c r="M147"/>
    </row>
    <row r="148" spans="3:13" x14ac:dyDescent="0.3">
      <c r="C148"/>
      <c r="E148" s="4"/>
      <c r="F148" s="5"/>
      <c r="K148"/>
      <c r="L148"/>
      <c r="M148"/>
    </row>
    <row r="149" spans="3:13" x14ac:dyDescent="0.3">
      <c r="C149"/>
      <c r="E149" s="4"/>
      <c r="F149" s="5"/>
      <c r="K149"/>
      <c r="L149"/>
      <c r="M149"/>
    </row>
    <row r="150" spans="3:13" x14ac:dyDescent="0.3">
      <c r="C150"/>
      <c r="E150" s="4"/>
      <c r="F150" s="5"/>
      <c r="K150"/>
      <c r="L150"/>
      <c r="M150"/>
    </row>
    <row r="151" spans="3:13" x14ac:dyDescent="0.3">
      <c r="C151"/>
      <c r="E151" s="4"/>
      <c r="F151" s="5"/>
      <c r="K151"/>
      <c r="L151"/>
      <c r="M151"/>
    </row>
    <row r="152" spans="3:13" x14ac:dyDescent="0.3">
      <c r="C152"/>
      <c r="E152" s="4"/>
      <c r="F152" s="5"/>
      <c r="K152"/>
      <c r="L152"/>
      <c r="M152"/>
    </row>
    <row r="153" spans="3:13" x14ac:dyDescent="0.3">
      <c r="C153"/>
      <c r="E153" s="4"/>
      <c r="F153" s="5"/>
      <c r="K153"/>
      <c r="L153"/>
      <c r="M153"/>
    </row>
    <row r="154" spans="3:13" x14ac:dyDescent="0.3">
      <c r="C154"/>
      <c r="E154" s="4"/>
      <c r="F154" s="5"/>
      <c r="K154"/>
      <c r="L154"/>
      <c r="M154"/>
    </row>
    <row r="155" spans="3:13" x14ac:dyDescent="0.3">
      <c r="C155"/>
      <c r="E155" s="4"/>
      <c r="F155" s="5"/>
      <c r="K155"/>
      <c r="L155"/>
      <c r="M155"/>
    </row>
    <row r="156" spans="3:13" x14ac:dyDescent="0.3">
      <c r="C156"/>
      <c r="E156" s="4"/>
      <c r="F156" s="5"/>
      <c r="K156"/>
      <c r="L156"/>
      <c r="M156"/>
    </row>
    <row r="157" spans="3:13" x14ac:dyDescent="0.3">
      <c r="C157"/>
      <c r="E157" s="4"/>
      <c r="F157" s="5"/>
      <c r="K157"/>
      <c r="L157"/>
      <c r="M157"/>
    </row>
    <row r="158" spans="3:13" x14ac:dyDescent="0.3">
      <c r="C158"/>
      <c r="E158" s="4"/>
      <c r="F158" s="5"/>
      <c r="K158"/>
      <c r="L158"/>
      <c r="M158"/>
    </row>
    <row r="159" spans="3:13" x14ac:dyDescent="0.3">
      <c r="C159"/>
      <c r="E159" s="4"/>
      <c r="F159" s="5"/>
      <c r="K159"/>
      <c r="L159"/>
      <c r="M159"/>
    </row>
    <row r="160" spans="3:13" x14ac:dyDescent="0.3">
      <c r="C160"/>
      <c r="E160" s="4"/>
      <c r="F160" s="5"/>
      <c r="K160"/>
      <c r="L160"/>
      <c r="M160"/>
    </row>
    <row r="161" spans="3:13" x14ac:dyDescent="0.3">
      <c r="C161"/>
      <c r="E161" s="4"/>
      <c r="F161" s="5"/>
      <c r="K161"/>
      <c r="L161"/>
      <c r="M161"/>
    </row>
    <row r="162" spans="3:13" x14ac:dyDescent="0.3">
      <c r="C162"/>
      <c r="E162" s="4"/>
      <c r="F162" s="5"/>
      <c r="K162"/>
      <c r="L162"/>
      <c r="M162"/>
    </row>
    <row r="163" spans="3:13" x14ac:dyDescent="0.3">
      <c r="C163"/>
      <c r="E163" s="4"/>
      <c r="F163" s="5"/>
      <c r="K163"/>
      <c r="L163"/>
      <c r="M163"/>
    </row>
    <row r="164" spans="3:13" x14ac:dyDescent="0.3">
      <c r="C164"/>
      <c r="E164" s="4"/>
      <c r="F164" s="5"/>
      <c r="K164"/>
      <c r="L164"/>
      <c r="M164"/>
    </row>
    <row r="165" spans="3:13" x14ac:dyDescent="0.3">
      <c r="C165"/>
      <c r="E165" s="4"/>
      <c r="F165" s="5"/>
      <c r="K165"/>
      <c r="L165"/>
      <c r="M165"/>
    </row>
    <row r="166" spans="3:13" x14ac:dyDescent="0.3">
      <c r="C166"/>
      <c r="E166" s="4"/>
      <c r="F166" s="5"/>
      <c r="K166"/>
      <c r="L166"/>
      <c r="M166"/>
    </row>
    <row r="167" spans="3:13" x14ac:dyDescent="0.3">
      <c r="C167"/>
      <c r="E167" s="4"/>
      <c r="F167" s="5"/>
      <c r="K167"/>
      <c r="L167"/>
      <c r="M167"/>
    </row>
    <row r="168" spans="3:13" x14ac:dyDescent="0.3">
      <c r="C168"/>
      <c r="E168" s="4"/>
      <c r="F168" s="5"/>
      <c r="K168"/>
      <c r="L168"/>
      <c r="M168"/>
    </row>
    <row r="169" spans="3:13" x14ac:dyDescent="0.3">
      <c r="C169"/>
      <c r="E169" s="4"/>
      <c r="F169" s="5"/>
      <c r="K169"/>
      <c r="L169"/>
      <c r="M169"/>
    </row>
    <row r="170" spans="3:13" x14ac:dyDescent="0.3">
      <c r="C170"/>
      <c r="E170" s="4"/>
      <c r="F170" s="5"/>
      <c r="K170"/>
      <c r="L170"/>
      <c r="M170"/>
    </row>
    <row r="171" spans="3:13" x14ac:dyDescent="0.3">
      <c r="C171"/>
      <c r="E171" s="4"/>
      <c r="F171" s="5"/>
      <c r="K171"/>
      <c r="L171"/>
      <c r="M171"/>
    </row>
    <row r="172" spans="3:13" x14ac:dyDescent="0.3">
      <c r="C172"/>
      <c r="E172" s="4"/>
      <c r="F172" s="5"/>
      <c r="K172"/>
      <c r="L172"/>
      <c r="M172"/>
    </row>
    <row r="173" spans="3:13" x14ac:dyDescent="0.3">
      <c r="C173"/>
      <c r="E173" s="4"/>
      <c r="F173" s="5"/>
      <c r="K173"/>
      <c r="L173"/>
      <c r="M173"/>
    </row>
    <row r="174" spans="3:13" x14ac:dyDescent="0.3">
      <c r="C174"/>
      <c r="E174" s="4"/>
      <c r="F174" s="5"/>
      <c r="K174"/>
      <c r="L174"/>
      <c r="M174"/>
    </row>
    <row r="175" spans="3:13" x14ac:dyDescent="0.3">
      <c r="C175"/>
      <c r="E175" s="4"/>
      <c r="F175" s="5"/>
      <c r="K175"/>
      <c r="L175"/>
      <c r="M175"/>
    </row>
    <row r="176" spans="3:13" x14ac:dyDescent="0.3">
      <c r="C176"/>
      <c r="E176" s="4"/>
      <c r="F176" s="5"/>
      <c r="K176"/>
      <c r="L176"/>
      <c r="M176"/>
    </row>
    <row r="177" spans="3:13" x14ac:dyDescent="0.3">
      <c r="C177"/>
      <c r="E177" s="4"/>
      <c r="F177" s="5"/>
      <c r="K177"/>
      <c r="L177"/>
      <c r="M177"/>
    </row>
    <row r="178" spans="3:13" x14ac:dyDescent="0.3">
      <c r="C178"/>
      <c r="E178" s="4"/>
      <c r="F178" s="5"/>
      <c r="K178"/>
      <c r="L178"/>
      <c r="M178"/>
    </row>
    <row r="179" spans="3:13" x14ac:dyDescent="0.3">
      <c r="C179"/>
      <c r="E179" s="4"/>
      <c r="F179" s="5"/>
      <c r="K179"/>
      <c r="L179"/>
      <c r="M179"/>
    </row>
    <row r="180" spans="3:13" x14ac:dyDescent="0.3">
      <c r="C180"/>
      <c r="E180" s="4"/>
      <c r="F180" s="5"/>
      <c r="K180"/>
      <c r="L180"/>
      <c r="M180"/>
    </row>
    <row r="181" spans="3:13" x14ac:dyDescent="0.3">
      <c r="C181"/>
      <c r="E181" s="4"/>
      <c r="F181" s="5"/>
      <c r="K181"/>
      <c r="L181"/>
      <c r="M181"/>
    </row>
    <row r="182" spans="3:13" x14ac:dyDescent="0.3">
      <c r="C182"/>
      <c r="E182" s="4"/>
      <c r="F182" s="5"/>
      <c r="K182"/>
      <c r="L182"/>
      <c r="M182"/>
    </row>
    <row r="183" spans="3:13" x14ac:dyDescent="0.3">
      <c r="C183"/>
      <c r="E183" s="4"/>
      <c r="F183" s="5"/>
      <c r="K183"/>
      <c r="L183"/>
      <c r="M183"/>
    </row>
    <row r="184" spans="3:13" x14ac:dyDescent="0.3">
      <c r="C184"/>
      <c r="E184" s="4"/>
      <c r="F184" s="5"/>
      <c r="K184"/>
      <c r="L184"/>
      <c r="M184"/>
    </row>
    <row r="185" spans="3:13" x14ac:dyDescent="0.3">
      <c r="C185"/>
      <c r="E185" s="4"/>
      <c r="F185" s="5"/>
      <c r="K185"/>
      <c r="L185"/>
      <c r="M185"/>
    </row>
    <row r="186" spans="3:13" x14ac:dyDescent="0.3">
      <c r="C186"/>
      <c r="E186" s="4"/>
      <c r="F186" s="5"/>
      <c r="K186"/>
      <c r="L186"/>
      <c r="M186"/>
    </row>
    <row r="187" spans="3:13" x14ac:dyDescent="0.3">
      <c r="C187"/>
      <c r="E187" s="4"/>
      <c r="F187" s="5"/>
      <c r="K187"/>
      <c r="L187"/>
      <c r="M187"/>
    </row>
    <row r="188" spans="3:13" x14ac:dyDescent="0.3">
      <c r="C188"/>
      <c r="E188" s="4"/>
      <c r="F188" s="5"/>
      <c r="K188"/>
      <c r="L188"/>
      <c r="M188"/>
    </row>
    <row r="189" spans="3:13" x14ac:dyDescent="0.3">
      <c r="C189"/>
      <c r="E189" s="4"/>
      <c r="F189" s="5"/>
      <c r="K189"/>
      <c r="L189"/>
      <c r="M189"/>
    </row>
    <row r="190" spans="3:13" x14ac:dyDescent="0.3">
      <c r="C190"/>
      <c r="E190" s="4"/>
      <c r="F190" s="5"/>
      <c r="K190"/>
      <c r="L190"/>
      <c r="M190"/>
    </row>
    <row r="191" spans="3:13" x14ac:dyDescent="0.3">
      <c r="C191"/>
      <c r="E191" s="4"/>
      <c r="F191" s="5"/>
      <c r="K191"/>
      <c r="L191"/>
      <c r="M191"/>
    </row>
    <row r="192" spans="3:13" x14ac:dyDescent="0.3">
      <c r="C192"/>
      <c r="E192" s="4"/>
      <c r="F192" s="5"/>
      <c r="K192"/>
      <c r="L192"/>
      <c r="M192"/>
    </row>
    <row r="193" spans="3:13" x14ac:dyDescent="0.3">
      <c r="C193"/>
      <c r="E193" s="4"/>
      <c r="F193" s="5"/>
      <c r="K193"/>
      <c r="L193"/>
      <c r="M193"/>
    </row>
    <row r="194" spans="3:13" x14ac:dyDescent="0.3">
      <c r="C194"/>
      <c r="E194" s="4"/>
      <c r="F194" s="5"/>
      <c r="K194"/>
      <c r="L194"/>
      <c r="M194"/>
    </row>
    <row r="195" spans="3:13" x14ac:dyDescent="0.3">
      <c r="C195"/>
      <c r="E195" s="4"/>
      <c r="F195" s="5"/>
      <c r="K195"/>
      <c r="L195"/>
      <c r="M195"/>
    </row>
    <row r="196" spans="3:13" x14ac:dyDescent="0.3">
      <c r="C196"/>
      <c r="E196" s="4"/>
      <c r="F196" s="5"/>
      <c r="K196"/>
      <c r="L196"/>
      <c r="M196"/>
    </row>
    <row r="197" spans="3:13" x14ac:dyDescent="0.3">
      <c r="C197"/>
      <c r="E197" s="4"/>
      <c r="F197" s="5"/>
      <c r="K197"/>
      <c r="L197"/>
      <c r="M197"/>
    </row>
    <row r="198" spans="3:13" x14ac:dyDescent="0.3">
      <c r="C198"/>
      <c r="E198" s="4"/>
      <c r="F198" s="5"/>
      <c r="K198"/>
      <c r="L198"/>
      <c r="M198"/>
    </row>
    <row r="199" spans="3:13" x14ac:dyDescent="0.3">
      <c r="C199"/>
      <c r="E199" s="4"/>
      <c r="F199" s="5"/>
      <c r="K199"/>
      <c r="L199"/>
      <c r="M199"/>
    </row>
    <row r="200" spans="3:13" x14ac:dyDescent="0.3">
      <c r="C200"/>
      <c r="E200" s="4"/>
      <c r="F200" s="5"/>
      <c r="K200"/>
      <c r="L200"/>
      <c r="M200"/>
    </row>
    <row r="201" spans="3:13" x14ac:dyDescent="0.3">
      <c r="C201"/>
      <c r="E201" s="4"/>
      <c r="F201" s="5"/>
      <c r="K201"/>
      <c r="L201"/>
      <c r="M201"/>
    </row>
    <row r="202" spans="3:13" x14ac:dyDescent="0.3">
      <c r="C202"/>
      <c r="E202" s="4"/>
      <c r="F202" s="5"/>
      <c r="K202"/>
      <c r="L202"/>
      <c r="M202"/>
    </row>
    <row r="203" spans="3:13" x14ac:dyDescent="0.3">
      <c r="C203"/>
      <c r="E203" s="4"/>
      <c r="F203" s="5"/>
      <c r="K203"/>
      <c r="L203"/>
      <c r="M203"/>
    </row>
    <row r="204" spans="3:13" x14ac:dyDescent="0.3">
      <c r="C204"/>
      <c r="E204" s="4"/>
      <c r="F204" s="5"/>
      <c r="K204"/>
      <c r="L204"/>
      <c r="M204"/>
    </row>
    <row r="205" spans="3:13" x14ac:dyDescent="0.3">
      <c r="C205"/>
      <c r="E205" s="4"/>
      <c r="F205" s="5"/>
      <c r="K205"/>
    </row>
    <row r="206" spans="3:13" x14ac:dyDescent="0.3">
      <c r="C206"/>
      <c r="E206" s="4"/>
      <c r="F206" s="5"/>
      <c r="K206"/>
    </row>
    <row r="207" spans="3:13" x14ac:dyDescent="0.3">
      <c r="C207"/>
      <c r="E207" s="4"/>
      <c r="F207" s="5"/>
      <c r="K207"/>
    </row>
    <row r="208" spans="3:13" x14ac:dyDescent="0.3">
      <c r="C208"/>
      <c r="E208" s="4"/>
      <c r="F208" s="5"/>
      <c r="K208"/>
    </row>
    <row r="209" spans="3:11" x14ac:dyDescent="0.3">
      <c r="C209"/>
      <c r="E209" s="4"/>
      <c r="F209" s="5"/>
      <c r="K209"/>
    </row>
    <row r="210" spans="3:11" x14ac:dyDescent="0.3">
      <c r="C210"/>
      <c r="E210" s="4"/>
      <c r="F210" s="5"/>
      <c r="K210"/>
    </row>
    <row r="211" spans="3:11" x14ac:dyDescent="0.3">
      <c r="C211"/>
      <c r="E211" s="4"/>
      <c r="F211" s="5"/>
      <c r="K211"/>
    </row>
    <row r="212" spans="3:11" x14ac:dyDescent="0.3">
      <c r="C212"/>
      <c r="E212" s="4"/>
      <c r="F212" s="5"/>
      <c r="K212"/>
    </row>
    <row r="213" spans="3:11" x14ac:dyDescent="0.3">
      <c r="C213"/>
      <c r="E213" s="4"/>
      <c r="F213" s="5"/>
      <c r="K213"/>
    </row>
    <row r="214" spans="3:11" x14ac:dyDescent="0.3">
      <c r="C214"/>
      <c r="E214" s="4"/>
      <c r="F214" s="5"/>
      <c r="K214"/>
    </row>
    <row r="215" spans="3:11" x14ac:dyDescent="0.3">
      <c r="C215"/>
      <c r="E215" s="4"/>
      <c r="F215" s="5"/>
      <c r="K215"/>
    </row>
    <row r="216" spans="3:11" x14ac:dyDescent="0.3">
      <c r="C216"/>
      <c r="E216" s="4"/>
      <c r="F216" s="5"/>
      <c r="K216"/>
    </row>
    <row r="217" spans="3:11" x14ac:dyDescent="0.3">
      <c r="C217"/>
      <c r="E217" s="4"/>
      <c r="F217" s="5"/>
      <c r="K217"/>
    </row>
    <row r="218" spans="3:11" x14ac:dyDescent="0.3">
      <c r="C218"/>
      <c r="E218" s="4"/>
      <c r="F218" s="5"/>
      <c r="K218"/>
    </row>
    <row r="219" spans="3:11" x14ac:dyDescent="0.3">
      <c r="C219"/>
      <c r="E219" s="4"/>
      <c r="F219" s="5"/>
      <c r="K219"/>
    </row>
    <row r="220" spans="3:11" x14ac:dyDescent="0.3">
      <c r="C220"/>
      <c r="E220" s="4"/>
      <c r="F220" s="5"/>
      <c r="K220"/>
    </row>
    <row r="221" spans="3:11" x14ac:dyDescent="0.3">
      <c r="C221"/>
      <c r="E221" s="4"/>
      <c r="F221" s="5"/>
      <c r="K221"/>
    </row>
    <row r="222" spans="3:11" x14ac:dyDescent="0.3">
      <c r="C222"/>
      <c r="E222" s="4"/>
      <c r="F222" s="5"/>
      <c r="K222"/>
    </row>
    <row r="223" spans="3:11" x14ac:dyDescent="0.3">
      <c r="C223"/>
      <c r="E223" s="4"/>
      <c r="F223" s="5"/>
      <c r="K223"/>
    </row>
    <row r="224" spans="3:11" x14ac:dyDescent="0.3">
      <c r="C224"/>
      <c r="E224" s="4"/>
      <c r="F224" s="5"/>
      <c r="K224"/>
    </row>
    <row r="225" spans="3:11" x14ac:dyDescent="0.3">
      <c r="C225"/>
      <c r="E225" s="4"/>
      <c r="F225" s="5"/>
      <c r="K225"/>
    </row>
    <row r="226" spans="3:11" x14ac:dyDescent="0.3">
      <c r="C226"/>
      <c r="E226" s="4"/>
      <c r="F226" s="5"/>
      <c r="K226"/>
    </row>
    <row r="227" spans="3:11" x14ac:dyDescent="0.3">
      <c r="C227"/>
      <c r="E227" s="4"/>
      <c r="F227" s="5"/>
      <c r="K227"/>
    </row>
    <row r="228" spans="3:11" x14ac:dyDescent="0.3">
      <c r="C228"/>
      <c r="E228" s="4"/>
      <c r="F228" s="5"/>
      <c r="K228"/>
    </row>
    <row r="229" spans="3:11" x14ac:dyDescent="0.3">
      <c r="C229"/>
      <c r="E229" s="4"/>
      <c r="F229" s="5"/>
      <c r="K229"/>
    </row>
    <row r="230" spans="3:11" x14ac:dyDescent="0.3">
      <c r="C230"/>
      <c r="E230" s="4"/>
      <c r="F230" s="5"/>
      <c r="K230"/>
    </row>
    <row r="231" spans="3:11" x14ac:dyDescent="0.3">
      <c r="C231"/>
      <c r="E231" s="4"/>
      <c r="F231" s="5"/>
      <c r="K231"/>
    </row>
    <row r="232" spans="3:11" x14ac:dyDescent="0.3">
      <c r="C232"/>
      <c r="E232" s="4"/>
      <c r="F232" s="5"/>
      <c r="K232"/>
    </row>
    <row r="233" spans="3:11" x14ac:dyDescent="0.3">
      <c r="C233"/>
      <c r="E233" s="4"/>
      <c r="F233" s="5"/>
      <c r="K233"/>
    </row>
    <row r="234" spans="3:11" x14ac:dyDescent="0.3">
      <c r="C234"/>
      <c r="E234" s="4"/>
      <c r="F234" s="5"/>
      <c r="K234"/>
    </row>
    <row r="235" spans="3:11" x14ac:dyDescent="0.3">
      <c r="C235"/>
      <c r="E235" s="4"/>
      <c r="F235" s="5"/>
      <c r="K235"/>
    </row>
    <row r="236" spans="3:11" x14ac:dyDescent="0.3">
      <c r="C236"/>
      <c r="E236" s="4"/>
      <c r="F236" s="5"/>
      <c r="K236"/>
    </row>
    <row r="237" spans="3:11" x14ac:dyDescent="0.3">
      <c r="C237"/>
      <c r="E237" s="4"/>
      <c r="F237" s="5"/>
      <c r="K237"/>
    </row>
    <row r="238" spans="3:11" x14ac:dyDescent="0.3">
      <c r="C238"/>
      <c r="E238" s="4"/>
      <c r="F238" s="5"/>
      <c r="K238"/>
    </row>
    <row r="239" spans="3:11" x14ac:dyDescent="0.3">
      <c r="C239"/>
      <c r="E239" s="4"/>
      <c r="F239" s="5"/>
      <c r="K239"/>
    </row>
    <row r="240" spans="3:11" x14ac:dyDescent="0.3">
      <c r="C240"/>
      <c r="E240" s="4"/>
      <c r="F240" s="5"/>
      <c r="K240"/>
    </row>
    <row r="241" spans="3:11" x14ac:dyDescent="0.3">
      <c r="C241"/>
      <c r="E241" s="4"/>
      <c r="F241" s="5"/>
      <c r="K241"/>
    </row>
    <row r="242" spans="3:11" x14ac:dyDescent="0.3">
      <c r="C242"/>
      <c r="E242" s="4"/>
      <c r="F242" s="5"/>
      <c r="K242"/>
    </row>
    <row r="243" spans="3:11" x14ac:dyDescent="0.3">
      <c r="C243"/>
      <c r="E243" s="4"/>
      <c r="F243" s="5"/>
      <c r="K243"/>
    </row>
    <row r="244" spans="3:11" x14ac:dyDescent="0.3">
      <c r="C244"/>
      <c r="E244" s="4"/>
      <c r="F244" s="5"/>
      <c r="K244"/>
    </row>
    <row r="245" spans="3:11" x14ac:dyDescent="0.3">
      <c r="C245"/>
      <c r="E245" s="4"/>
      <c r="F245" s="5"/>
      <c r="K245"/>
    </row>
    <row r="246" spans="3:11" x14ac:dyDescent="0.3">
      <c r="C246"/>
      <c r="E246" s="4"/>
      <c r="F246" s="5"/>
      <c r="K246"/>
    </row>
    <row r="247" spans="3:11" x14ac:dyDescent="0.3">
      <c r="C247"/>
      <c r="E247" s="4"/>
      <c r="F247" s="5"/>
      <c r="K247"/>
    </row>
    <row r="248" spans="3:11" x14ac:dyDescent="0.3">
      <c r="C248"/>
      <c r="E248" s="4"/>
      <c r="F248" s="5"/>
      <c r="K248"/>
    </row>
    <row r="249" spans="3:11" x14ac:dyDescent="0.3">
      <c r="C249"/>
      <c r="E249" s="4"/>
      <c r="F249" s="5"/>
      <c r="K249"/>
    </row>
    <row r="250" spans="3:11" x14ac:dyDescent="0.3">
      <c r="C250"/>
      <c r="E250" s="4"/>
      <c r="F250" s="5"/>
      <c r="K250"/>
    </row>
    <row r="251" spans="3:11" x14ac:dyDescent="0.3">
      <c r="C251"/>
      <c r="E251" s="4"/>
      <c r="F251" s="5"/>
      <c r="K251"/>
    </row>
    <row r="252" spans="3:11" x14ac:dyDescent="0.3">
      <c r="C252"/>
      <c r="E252" s="4"/>
      <c r="F252" s="5"/>
      <c r="K252"/>
    </row>
    <row r="253" spans="3:11" x14ac:dyDescent="0.3">
      <c r="C253"/>
      <c r="E253" s="4"/>
      <c r="F253" s="5"/>
      <c r="K253"/>
    </row>
    <row r="254" spans="3:11" x14ac:dyDescent="0.3">
      <c r="C254"/>
      <c r="E254" s="4"/>
      <c r="F254" s="5"/>
      <c r="K254"/>
    </row>
    <row r="255" spans="3:11" x14ac:dyDescent="0.3">
      <c r="C255"/>
      <c r="E255" s="4"/>
      <c r="F255" s="5"/>
      <c r="K255"/>
    </row>
    <row r="256" spans="3:11" x14ac:dyDescent="0.3">
      <c r="C256"/>
      <c r="E256" s="4"/>
      <c r="F256" s="5"/>
      <c r="K256"/>
    </row>
    <row r="257" spans="3:11" x14ac:dyDescent="0.3">
      <c r="C257"/>
      <c r="E257" s="4"/>
      <c r="F257" s="5"/>
      <c r="K257"/>
    </row>
    <row r="258" spans="3:11" x14ac:dyDescent="0.3">
      <c r="C258"/>
      <c r="E258" s="4"/>
      <c r="F258" s="5"/>
      <c r="K258"/>
    </row>
    <row r="259" spans="3:11" x14ac:dyDescent="0.3">
      <c r="C259"/>
      <c r="E259" s="4"/>
      <c r="F259" s="5"/>
      <c r="K259"/>
    </row>
    <row r="260" spans="3:11" x14ac:dyDescent="0.3">
      <c r="C260"/>
      <c r="E260" s="4"/>
      <c r="F260" s="5"/>
      <c r="K260"/>
    </row>
    <row r="261" spans="3:11" x14ac:dyDescent="0.3">
      <c r="C261"/>
      <c r="E261" s="4"/>
      <c r="F261" s="5"/>
      <c r="K261"/>
    </row>
    <row r="262" spans="3:11" x14ac:dyDescent="0.3">
      <c r="C262"/>
      <c r="E262" s="4"/>
      <c r="F262" s="5"/>
      <c r="K262"/>
    </row>
    <row r="263" spans="3:11" x14ac:dyDescent="0.3">
      <c r="C263"/>
      <c r="E263" s="4"/>
      <c r="F263" s="5"/>
      <c r="K263"/>
    </row>
    <row r="264" spans="3:11" x14ac:dyDescent="0.3">
      <c r="C264"/>
      <c r="E264" s="4"/>
      <c r="F264" s="5"/>
      <c r="K264"/>
    </row>
    <row r="265" spans="3:11" x14ac:dyDescent="0.3">
      <c r="C265"/>
      <c r="E265" s="4"/>
      <c r="F265" s="5"/>
      <c r="K265"/>
    </row>
    <row r="266" spans="3:11" x14ac:dyDescent="0.3">
      <c r="C266"/>
      <c r="E266" s="4"/>
      <c r="F266" s="5"/>
      <c r="K266"/>
    </row>
    <row r="267" spans="3:11" x14ac:dyDescent="0.3">
      <c r="C267"/>
      <c r="E267" s="4"/>
      <c r="F267" s="5"/>
      <c r="K267"/>
    </row>
    <row r="268" spans="3:11" x14ac:dyDescent="0.3">
      <c r="C268"/>
      <c r="E268" s="4"/>
      <c r="F268" s="5"/>
      <c r="K268"/>
    </row>
    <row r="269" spans="3:11" x14ac:dyDescent="0.3">
      <c r="C269"/>
      <c r="E269" s="4"/>
      <c r="F269" s="5"/>
      <c r="K269"/>
    </row>
    <row r="270" spans="3:11" x14ac:dyDescent="0.3">
      <c r="C270"/>
      <c r="E270" s="4"/>
      <c r="F270" s="5"/>
      <c r="K270"/>
    </row>
    <row r="271" spans="3:11" x14ac:dyDescent="0.3">
      <c r="C271"/>
      <c r="E271" s="4"/>
      <c r="F271" s="5"/>
      <c r="K271"/>
    </row>
    <row r="272" spans="3:11" x14ac:dyDescent="0.3">
      <c r="C272"/>
      <c r="E272" s="4"/>
      <c r="F272" s="5"/>
      <c r="K272"/>
    </row>
    <row r="273" spans="3:11" x14ac:dyDescent="0.3">
      <c r="C273"/>
      <c r="E273" s="4"/>
      <c r="F273" s="5"/>
      <c r="K273"/>
    </row>
    <row r="274" spans="3:11" x14ac:dyDescent="0.3">
      <c r="C274"/>
      <c r="E274" s="4"/>
      <c r="F274" s="5"/>
    </row>
    <row r="275" spans="3:11" x14ac:dyDescent="0.3">
      <c r="C275"/>
      <c r="E275" s="4"/>
      <c r="F275" s="5"/>
    </row>
    <row r="276" spans="3:11" x14ac:dyDescent="0.3">
      <c r="C276"/>
      <c r="E276" s="4"/>
      <c r="F276" s="5"/>
    </row>
    <row r="277" spans="3:11" x14ac:dyDescent="0.3">
      <c r="C277"/>
      <c r="E277" s="4"/>
      <c r="F277" s="5"/>
    </row>
    <row r="278" spans="3:11" x14ac:dyDescent="0.3">
      <c r="C278"/>
      <c r="E278" s="4"/>
      <c r="F278" s="5"/>
    </row>
    <row r="279" spans="3:11" x14ac:dyDescent="0.3">
      <c r="C279"/>
      <c r="E279" s="4"/>
      <c r="F279" s="5"/>
    </row>
    <row r="280" spans="3:11" x14ac:dyDescent="0.3">
      <c r="C280"/>
      <c r="E280" s="4"/>
      <c r="F280" s="5"/>
    </row>
    <row r="281" spans="3:11" x14ac:dyDescent="0.3">
      <c r="C281"/>
      <c r="E281" s="4"/>
      <c r="F281" s="5"/>
    </row>
    <row r="282" spans="3:11" x14ac:dyDescent="0.3">
      <c r="C282"/>
      <c r="E282" s="4"/>
      <c r="F282" s="5"/>
    </row>
    <row r="283" spans="3:11" x14ac:dyDescent="0.3">
      <c r="C283"/>
      <c r="E283" s="4"/>
      <c r="F283" s="5"/>
    </row>
    <row r="284" spans="3:11" x14ac:dyDescent="0.3">
      <c r="C284"/>
      <c r="E284" s="4"/>
      <c r="F284" s="5"/>
    </row>
    <row r="285" spans="3:11" x14ac:dyDescent="0.3">
      <c r="C285"/>
      <c r="E285" s="4"/>
      <c r="F285" s="5"/>
    </row>
    <row r="286" spans="3:11" x14ac:dyDescent="0.3">
      <c r="C286"/>
      <c r="E286" s="4"/>
      <c r="F286" s="5"/>
    </row>
    <row r="287" spans="3:11" x14ac:dyDescent="0.3">
      <c r="C287"/>
      <c r="E287" s="4"/>
      <c r="F287" s="5"/>
    </row>
    <row r="288" spans="3:11" x14ac:dyDescent="0.3">
      <c r="C288"/>
      <c r="E288" s="4"/>
      <c r="F288" s="5"/>
    </row>
    <row r="289" spans="3:6" x14ac:dyDescent="0.3">
      <c r="C289"/>
      <c r="E289" s="4"/>
      <c r="F289" s="5"/>
    </row>
    <row r="290" spans="3:6" x14ac:dyDescent="0.3">
      <c r="C290"/>
      <c r="E290" s="4"/>
      <c r="F290" s="5"/>
    </row>
    <row r="291" spans="3:6" x14ac:dyDescent="0.3">
      <c r="C291"/>
      <c r="E291" s="4"/>
      <c r="F291" s="5"/>
    </row>
    <row r="292" spans="3:6" x14ac:dyDescent="0.3">
      <c r="C292"/>
      <c r="E292" s="4"/>
      <c r="F292" s="5"/>
    </row>
    <row r="293" spans="3:6" x14ac:dyDescent="0.3">
      <c r="C293"/>
      <c r="E293" s="4"/>
      <c r="F293" s="5"/>
    </row>
    <row r="294" spans="3:6" x14ac:dyDescent="0.3">
      <c r="C294"/>
      <c r="E294" s="4"/>
      <c r="F294" s="5"/>
    </row>
    <row r="295" spans="3:6" x14ac:dyDescent="0.3">
      <c r="C295"/>
      <c r="E295" s="4"/>
      <c r="F295" s="5"/>
    </row>
    <row r="296" spans="3:6" x14ac:dyDescent="0.3">
      <c r="C296"/>
      <c r="E296" s="4"/>
      <c r="F296" s="5"/>
    </row>
    <row r="297" spans="3:6" x14ac:dyDescent="0.3">
      <c r="C297"/>
      <c r="E297" s="4"/>
      <c r="F297" s="5"/>
    </row>
    <row r="298" spans="3:6" x14ac:dyDescent="0.3">
      <c r="C298"/>
      <c r="E298" s="4"/>
      <c r="F298" s="5"/>
    </row>
    <row r="299" spans="3:6" x14ac:dyDescent="0.3">
      <c r="C299"/>
      <c r="E299" s="4"/>
      <c r="F299" s="5"/>
    </row>
    <row r="300" spans="3:6" x14ac:dyDescent="0.3">
      <c r="C300"/>
      <c r="E300" s="4"/>
      <c r="F300" s="5"/>
    </row>
    <row r="301" spans="3:6" x14ac:dyDescent="0.3">
      <c r="C301"/>
      <c r="E301" s="4"/>
      <c r="F301" s="5"/>
    </row>
    <row r="302" spans="3:6" x14ac:dyDescent="0.3">
      <c r="C302"/>
      <c r="E302" s="4"/>
      <c r="F302" s="5"/>
    </row>
    <row r="303" spans="3:6" x14ac:dyDescent="0.3">
      <c r="C303"/>
      <c r="E303" s="4"/>
      <c r="F303" s="5"/>
    </row>
    <row r="304" spans="3:6" x14ac:dyDescent="0.3">
      <c r="C304"/>
      <c r="E304" s="4"/>
      <c r="F304" s="5"/>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row r="318" spans="5:6" x14ac:dyDescent="0.3">
      <c r="E318" s="4"/>
      <c r="F318" s="5"/>
    </row>
    <row r="319" spans="5:6" x14ac:dyDescent="0.3">
      <c r="E319" s="4"/>
      <c r="F319" s="5"/>
    </row>
    <row r="320" spans="5:6"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sheetData>
  <mergeCells count="1">
    <mergeCell ref="C1:O1"/>
  </mergeCells>
  <conditionalFormatting sqref="E5:E10">
    <cfRule type="dataBar" priority="1">
      <dataBar showValue="0">
        <cfvo type="min"/>
        <cfvo type="max"/>
        <color theme="4" tint="0.59999389629810485"/>
      </dataBar>
      <extLst>
        <ext xmlns:x14="http://schemas.microsoft.com/office/spreadsheetml/2009/9/main" uri="{B025F937-C7B1-47D3-B67F-A62EFF666E3E}">
          <x14:id>{24E63AB8-2925-49A6-8E1C-9EDEBE93DC69}</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4E63AB8-2925-49A6-8E1C-9EDEBE93DC69}">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C08E-91B0-4CC7-AC59-0822A9AEBBB5}">
  <dimension ref="A1:O317"/>
  <sheetViews>
    <sheetView showGridLines="0" zoomScale="90" zoomScaleNormal="90" workbookViewId="0">
      <selection activeCell="F15" sqref="F15"/>
    </sheetView>
  </sheetViews>
  <sheetFormatPr defaultRowHeight="16.5" x14ac:dyDescent="0.3"/>
  <cols>
    <col min="1" max="1" width="2" style="2" customWidth="1"/>
    <col min="2" max="2" width="9.28515625" style="2" customWidth="1"/>
    <col min="3" max="4" width="13.28515625" style="2" bestFit="1" customWidth="1"/>
    <col min="5" max="5" width="14.28515625" style="2" bestFit="1" customWidth="1"/>
    <col min="6" max="6" width="16" style="2" bestFit="1" customWidth="1"/>
    <col min="7" max="7" width="6.7109375" style="2" bestFit="1" customWidth="1"/>
    <col min="8" max="8" width="13.28515625" style="2" bestFit="1" customWidth="1"/>
    <col min="9" max="11" width="9.5703125" style="2" customWidth="1"/>
    <col min="12" max="15" width="9.28515625" style="2" customWidth="1"/>
    <col min="16" max="23" width="9.140625" style="2"/>
    <col min="24" max="24" width="21.85546875" style="2" bestFit="1" customWidth="1"/>
    <col min="25" max="25" width="14.42578125" style="2" customWidth="1"/>
    <col min="26" max="29" width="9.140625" style="2"/>
    <col min="30" max="30" width="21.85546875" style="2" customWidth="1"/>
    <col min="31" max="16384" width="9.140625" style="2"/>
  </cols>
  <sheetData>
    <row r="1" spans="1:15" s="7" customFormat="1" ht="61.5" customHeight="1" x14ac:dyDescent="0.3">
      <c r="A1" s="1"/>
      <c r="B1" s="14">
        <v>4</v>
      </c>
      <c r="C1" s="88" t="s">
        <v>75</v>
      </c>
      <c r="D1" s="88"/>
      <c r="E1" s="88"/>
      <c r="F1" s="88"/>
      <c r="G1" s="88"/>
      <c r="H1" s="88"/>
      <c r="I1" s="88"/>
      <c r="J1" s="88"/>
      <c r="K1" s="88"/>
      <c r="L1" s="88"/>
      <c r="M1" s="88"/>
      <c r="N1" s="88"/>
      <c r="O1" s="88"/>
    </row>
    <row r="4" spans="1:15" x14ac:dyDescent="0.3">
      <c r="F4" s="4"/>
      <c r="G4" s="5"/>
      <c r="K4"/>
      <c r="L4"/>
      <c r="M4"/>
    </row>
    <row r="5" spans="1:15" x14ac:dyDescent="0.3">
      <c r="E5" s="32" t="s">
        <v>69</v>
      </c>
      <c r="F5" s="33" t="s">
        <v>71</v>
      </c>
      <c r="G5" s="38" t="s">
        <v>76</v>
      </c>
      <c r="H5" s="33" t="s">
        <v>72</v>
      </c>
      <c r="K5"/>
      <c r="L5"/>
      <c r="M5"/>
    </row>
    <row r="6" spans="1:15" x14ac:dyDescent="0.3">
      <c r="E6" s="34" t="s">
        <v>34</v>
      </c>
      <c r="F6" s="35">
        <v>252469</v>
      </c>
      <c r="G6" s="36">
        <v>252469</v>
      </c>
      <c r="H6" s="37">
        <v>8760</v>
      </c>
      <c r="K6"/>
      <c r="L6"/>
      <c r="M6"/>
    </row>
    <row r="7" spans="1:15" x14ac:dyDescent="0.3">
      <c r="E7" s="34" t="s">
        <v>36</v>
      </c>
      <c r="F7" s="35">
        <v>237944</v>
      </c>
      <c r="G7" s="36">
        <v>237944</v>
      </c>
      <c r="H7" s="37">
        <v>7302</v>
      </c>
      <c r="K7"/>
      <c r="L7"/>
      <c r="M7"/>
    </row>
    <row r="8" spans="1:15" x14ac:dyDescent="0.3">
      <c r="E8" s="34" t="s">
        <v>37</v>
      </c>
      <c r="F8" s="35">
        <v>218813</v>
      </c>
      <c r="G8" s="36">
        <v>218813</v>
      </c>
      <c r="H8" s="37">
        <v>7431</v>
      </c>
      <c r="K8"/>
      <c r="L8"/>
      <c r="M8"/>
    </row>
    <row r="9" spans="1:15" x14ac:dyDescent="0.3">
      <c r="E9" s="34" t="s">
        <v>35</v>
      </c>
      <c r="F9" s="35">
        <v>189434</v>
      </c>
      <c r="G9" s="36">
        <v>189434</v>
      </c>
      <c r="H9" s="37">
        <v>10158</v>
      </c>
      <c r="K9"/>
      <c r="L9"/>
      <c r="M9"/>
    </row>
    <row r="10" spans="1:15" x14ac:dyDescent="0.3">
      <c r="E10" s="34" t="s">
        <v>39</v>
      </c>
      <c r="F10" s="35">
        <v>173530</v>
      </c>
      <c r="G10" s="36">
        <v>173530</v>
      </c>
      <c r="H10" s="37">
        <v>5745</v>
      </c>
      <c r="K10"/>
      <c r="L10"/>
      <c r="M10"/>
    </row>
    <row r="11" spans="1:15" x14ac:dyDescent="0.3">
      <c r="C11"/>
      <c r="D11"/>
      <c r="E11" s="34" t="s">
        <v>38</v>
      </c>
      <c r="F11" s="35">
        <v>168679</v>
      </c>
      <c r="G11" s="36">
        <v>168679</v>
      </c>
      <c r="H11" s="37">
        <v>6264</v>
      </c>
      <c r="K11"/>
      <c r="L11"/>
      <c r="M11"/>
    </row>
    <row r="12" spans="1:15" x14ac:dyDescent="0.3">
      <c r="C12"/>
      <c r="D12"/>
      <c r="E12"/>
      <c r="F12" s="5"/>
      <c r="K12"/>
      <c r="L12"/>
      <c r="M12"/>
    </row>
    <row r="13" spans="1:15" x14ac:dyDescent="0.3">
      <c r="C13"/>
      <c r="D13"/>
      <c r="E13"/>
      <c r="F13" s="5"/>
      <c r="K13"/>
      <c r="L13"/>
      <c r="M13"/>
    </row>
    <row r="14" spans="1:15" x14ac:dyDescent="0.3">
      <c r="C14"/>
      <c r="D14"/>
      <c r="E14"/>
      <c r="F14" s="5"/>
      <c r="K14"/>
      <c r="L14"/>
      <c r="M14"/>
    </row>
    <row r="15" spans="1:15" x14ac:dyDescent="0.3">
      <c r="C15"/>
      <c r="D15"/>
      <c r="E15"/>
      <c r="F15" s="5"/>
      <c r="K15"/>
      <c r="L15"/>
      <c r="M15"/>
    </row>
    <row r="16" spans="1:15" x14ac:dyDescent="0.3">
      <c r="C16"/>
      <c r="D16"/>
      <c r="E16"/>
      <c r="F16" s="5"/>
      <c r="K16"/>
      <c r="L16"/>
      <c r="M16"/>
    </row>
    <row r="17" spans="3:13" x14ac:dyDescent="0.3">
      <c r="C17"/>
      <c r="D17"/>
      <c r="E17"/>
      <c r="F17" s="5"/>
      <c r="K17"/>
      <c r="L17"/>
      <c r="M17"/>
    </row>
    <row r="18" spans="3:13" x14ac:dyDescent="0.3">
      <c r="C18"/>
      <c r="D18"/>
      <c r="E18"/>
      <c r="F18" s="5"/>
      <c r="K18"/>
      <c r="L18"/>
      <c r="M18"/>
    </row>
    <row r="19" spans="3:13" x14ac:dyDescent="0.3">
      <c r="C19"/>
      <c r="D19"/>
      <c r="E19"/>
      <c r="F19" s="5"/>
      <c r="K19"/>
      <c r="L19"/>
      <c r="M19"/>
    </row>
    <row r="20" spans="3:13" x14ac:dyDescent="0.3">
      <c r="C20"/>
      <c r="D20"/>
      <c r="E20"/>
      <c r="F20" s="5"/>
      <c r="K20"/>
      <c r="L20"/>
      <c r="M20"/>
    </row>
    <row r="21" spans="3:13" x14ac:dyDescent="0.3">
      <c r="C21"/>
      <c r="D21"/>
      <c r="E21"/>
      <c r="F21" s="5"/>
      <c r="K21"/>
      <c r="L21"/>
      <c r="M21"/>
    </row>
    <row r="22" spans="3:13" x14ac:dyDescent="0.3">
      <c r="C22"/>
      <c r="E22" s="4"/>
      <c r="F22" s="5"/>
      <c r="K22"/>
      <c r="L22"/>
      <c r="M22"/>
    </row>
    <row r="23" spans="3:13" x14ac:dyDescent="0.3">
      <c r="C23"/>
      <c r="E23" s="4"/>
      <c r="F23" s="5"/>
      <c r="K23"/>
      <c r="L23"/>
      <c r="M23"/>
    </row>
    <row r="24" spans="3:13" x14ac:dyDescent="0.3">
      <c r="C24"/>
      <c r="E24" s="4"/>
      <c r="F24" s="5"/>
      <c r="K24"/>
      <c r="L24"/>
      <c r="M24"/>
    </row>
    <row r="25" spans="3:13" x14ac:dyDescent="0.3">
      <c r="C25"/>
      <c r="E25" s="4"/>
      <c r="F25" s="5"/>
      <c r="K25"/>
      <c r="L25"/>
      <c r="M25"/>
    </row>
    <row r="26" spans="3:13" x14ac:dyDescent="0.3">
      <c r="C26"/>
      <c r="E26" s="4"/>
      <c r="F26" s="5"/>
      <c r="K26"/>
      <c r="L26"/>
      <c r="M26"/>
    </row>
    <row r="27" spans="3:13" x14ac:dyDescent="0.3">
      <c r="C27"/>
      <c r="E27" s="4"/>
      <c r="F27" s="5"/>
      <c r="K27"/>
      <c r="L27"/>
      <c r="M27"/>
    </row>
    <row r="28" spans="3:13" x14ac:dyDescent="0.3">
      <c r="C28"/>
      <c r="E28" s="4"/>
      <c r="F28" s="5"/>
      <c r="K28"/>
      <c r="L28"/>
      <c r="M28"/>
    </row>
    <row r="29" spans="3:13" x14ac:dyDescent="0.3">
      <c r="C29"/>
      <c r="E29" s="4"/>
      <c r="F29" s="5"/>
      <c r="K29"/>
      <c r="L29"/>
      <c r="M29"/>
    </row>
    <row r="30" spans="3:13" x14ac:dyDescent="0.3">
      <c r="C30"/>
      <c r="E30" s="4"/>
      <c r="F30" s="5"/>
      <c r="K30"/>
      <c r="L30"/>
      <c r="M30"/>
    </row>
    <row r="31" spans="3:13" x14ac:dyDescent="0.3">
      <c r="C31"/>
      <c r="E31" s="4"/>
      <c r="F31" s="5"/>
      <c r="K31"/>
      <c r="L31"/>
      <c r="M31"/>
    </row>
    <row r="32" spans="3:13" x14ac:dyDescent="0.3">
      <c r="C32"/>
      <c r="E32" s="4"/>
      <c r="F32" s="5"/>
      <c r="K32"/>
      <c r="L32"/>
      <c r="M32"/>
    </row>
    <row r="33" spans="3:13" x14ac:dyDescent="0.3">
      <c r="C33"/>
      <c r="E33" s="4"/>
      <c r="F33" s="5"/>
      <c r="K33"/>
      <c r="L33"/>
      <c r="M33"/>
    </row>
    <row r="34" spans="3:13" x14ac:dyDescent="0.3">
      <c r="C34"/>
      <c r="E34" s="4"/>
      <c r="F34" s="5"/>
      <c r="K34"/>
      <c r="L34"/>
      <c r="M34"/>
    </row>
    <row r="35" spans="3:13" x14ac:dyDescent="0.3">
      <c r="C35"/>
      <c r="E35" s="4"/>
      <c r="F35" s="5"/>
      <c r="K35"/>
      <c r="L35"/>
      <c r="M35"/>
    </row>
    <row r="36" spans="3:13" x14ac:dyDescent="0.3">
      <c r="C36"/>
      <c r="E36" s="4"/>
      <c r="F36" s="5"/>
      <c r="K36"/>
      <c r="L36"/>
      <c r="M36"/>
    </row>
    <row r="37" spans="3:13" x14ac:dyDescent="0.3">
      <c r="C37"/>
      <c r="E37" s="4"/>
      <c r="F37" s="5"/>
      <c r="K37"/>
      <c r="L37"/>
      <c r="M37"/>
    </row>
    <row r="38" spans="3:13" x14ac:dyDescent="0.3">
      <c r="C38"/>
      <c r="E38" s="4"/>
      <c r="F38" s="5"/>
      <c r="K38"/>
      <c r="L38"/>
      <c r="M38"/>
    </row>
    <row r="39" spans="3:13" x14ac:dyDescent="0.3">
      <c r="C39"/>
      <c r="E39" s="4"/>
      <c r="F39" s="5"/>
      <c r="K39"/>
      <c r="L39"/>
      <c r="M39"/>
    </row>
    <row r="40" spans="3:13" x14ac:dyDescent="0.3">
      <c r="C40"/>
      <c r="E40" s="4"/>
      <c r="F40" s="5"/>
      <c r="K40"/>
      <c r="L40"/>
      <c r="M40"/>
    </row>
    <row r="41" spans="3:13" x14ac:dyDescent="0.3">
      <c r="C41"/>
      <c r="E41" s="4"/>
      <c r="F41" s="5"/>
      <c r="K41"/>
      <c r="L41"/>
      <c r="M41"/>
    </row>
    <row r="42" spans="3:13" x14ac:dyDescent="0.3">
      <c r="C42"/>
      <c r="E42" s="4"/>
      <c r="F42" s="5"/>
      <c r="K42"/>
      <c r="L42"/>
      <c r="M42"/>
    </row>
    <row r="43" spans="3:13" x14ac:dyDescent="0.3">
      <c r="C43"/>
      <c r="E43" s="4"/>
      <c r="F43" s="5"/>
      <c r="K43"/>
      <c r="L43"/>
      <c r="M43"/>
    </row>
    <row r="44" spans="3:13" x14ac:dyDescent="0.3">
      <c r="C44"/>
      <c r="E44" s="4"/>
      <c r="F44" s="5"/>
      <c r="K44"/>
      <c r="L44"/>
      <c r="M44"/>
    </row>
    <row r="45" spans="3:13" x14ac:dyDescent="0.3">
      <c r="C45"/>
      <c r="E45" s="4"/>
      <c r="F45" s="5"/>
      <c r="K45"/>
      <c r="L45"/>
      <c r="M45"/>
    </row>
    <row r="46" spans="3:13" x14ac:dyDescent="0.3">
      <c r="C46"/>
      <c r="E46" s="4"/>
      <c r="F46" s="5"/>
      <c r="K46"/>
      <c r="L46"/>
      <c r="M46"/>
    </row>
    <row r="47" spans="3:13" x14ac:dyDescent="0.3">
      <c r="C47"/>
      <c r="E47" s="4"/>
      <c r="F47" s="5"/>
      <c r="K47"/>
      <c r="L47"/>
      <c r="M47"/>
    </row>
    <row r="48" spans="3:13" x14ac:dyDescent="0.3">
      <c r="C48"/>
      <c r="E48" s="4"/>
      <c r="F48" s="5"/>
      <c r="K48"/>
      <c r="L48"/>
      <c r="M48"/>
    </row>
    <row r="49" spans="3:13" x14ac:dyDescent="0.3">
      <c r="C49"/>
      <c r="E49" s="4"/>
      <c r="F49" s="5"/>
      <c r="K49"/>
      <c r="L49"/>
      <c r="M49"/>
    </row>
    <row r="50" spans="3:13" x14ac:dyDescent="0.3">
      <c r="C50"/>
      <c r="E50" s="4"/>
      <c r="F50" s="5"/>
      <c r="K50"/>
      <c r="L50"/>
      <c r="M50"/>
    </row>
    <row r="51" spans="3:13" x14ac:dyDescent="0.3">
      <c r="C51"/>
      <c r="E51" s="4"/>
      <c r="F51" s="5"/>
      <c r="K51"/>
      <c r="L51"/>
      <c r="M51"/>
    </row>
    <row r="52" spans="3:13" x14ac:dyDescent="0.3">
      <c r="C52"/>
      <c r="E52" s="4"/>
      <c r="F52" s="5"/>
      <c r="K52"/>
      <c r="L52"/>
      <c r="M52"/>
    </row>
    <row r="53" spans="3:13" x14ac:dyDescent="0.3">
      <c r="C53"/>
      <c r="E53" s="4"/>
      <c r="F53" s="5"/>
      <c r="K53"/>
      <c r="L53"/>
      <c r="M53"/>
    </row>
    <row r="54" spans="3:13" x14ac:dyDescent="0.3">
      <c r="C54"/>
      <c r="E54" s="4"/>
      <c r="F54" s="5"/>
      <c r="K54"/>
      <c r="L54"/>
      <c r="M54"/>
    </row>
    <row r="55" spans="3:13" x14ac:dyDescent="0.3">
      <c r="C55"/>
      <c r="E55" s="4"/>
      <c r="F55" s="5"/>
      <c r="K55"/>
      <c r="L55"/>
      <c r="M55"/>
    </row>
    <row r="56" spans="3:13" x14ac:dyDescent="0.3">
      <c r="C56"/>
      <c r="E56" s="4"/>
      <c r="F56" s="5"/>
      <c r="K56"/>
      <c r="L56"/>
      <c r="M56"/>
    </row>
    <row r="57" spans="3:13" x14ac:dyDescent="0.3">
      <c r="C57"/>
      <c r="E57" s="4"/>
      <c r="F57" s="5"/>
      <c r="K57"/>
      <c r="L57"/>
      <c r="M57"/>
    </row>
    <row r="58" spans="3:13" x14ac:dyDescent="0.3">
      <c r="C58"/>
      <c r="E58" s="4"/>
      <c r="F58" s="5"/>
      <c r="K58"/>
      <c r="L58"/>
      <c r="M58"/>
    </row>
    <row r="59" spans="3:13" x14ac:dyDescent="0.3">
      <c r="C59"/>
      <c r="E59" s="4"/>
      <c r="F59" s="5"/>
      <c r="K59"/>
      <c r="L59"/>
      <c r="M59"/>
    </row>
    <row r="60" spans="3:13" x14ac:dyDescent="0.3">
      <c r="C60"/>
      <c r="E60" s="4"/>
      <c r="F60" s="5"/>
      <c r="K60"/>
      <c r="L60"/>
      <c r="M60"/>
    </row>
    <row r="61" spans="3:13" x14ac:dyDescent="0.3">
      <c r="C61"/>
      <c r="E61" s="4"/>
      <c r="F61" s="5"/>
      <c r="K61"/>
      <c r="L61"/>
      <c r="M61"/>
    </row>
    <row r="62" spans="3:13" x14ac:dyDescent="0.3">
      <c r="C62"/>
      <c r="E62" s="4"/>
      <c r="F62" s="5"/>
      <c r="K62"/>
      <c r="L62"/>
      <c r="M62"/>
    </row>
    <row r="63" spans="3:13" x14ac:dyDescent="0.3">
      <c r="C63"/>
      <c r="E63" s="4"/>
      <c r="F63" s="5"/>
      <c r="K63"/>
      <c r="L63"/>
      <c r="M63"/>
    </row>
    <row r="64" spans="3:13" x14ac:dyDescent="0.3">
      <c r="C64"/>
      <c r="E64" s="4"/>
      <c r="F64" s="5"/>
      <c r="K64"/>
      <c r="L64"/>
      <c r="M64"/>
    </row>
    <row r="65" spans="3:13" x14ac:dyDescent="0.3">
      <c r="C65"/>
      <c r="E65" s="4"/>
      <c r="F65" s="5"/>
      <c r="K65"/>
      <c r="L65"/>
      <c r="M65"/>
    </row>
    <row r="66" spans="3:13" x14ac:dyDescent="0.3">
      <c r="C66"/>
      <c r="E66" s="4"/>
      <c r="F66" s="5"/>
      <c r="K66"/>
      <c r="L66"/>
      <c r="M66"/>
    </row>
    <row r="67" spans="3:13" x14ac:dyDescent="0.3">
      <c r="C67"/>
      <c r="E67" s="4"/>
      <c r="F67" s="5"/>
      <c r="K67"/>
      <c r="L67"/>
      <c r="M67"/>
    </row>
    <row r="68" spans="3:13" x14ac:dyDescent="0.3">
      <c r="C68"/>
      <c r="E68" s="4"/>
      <c r="F68" s="5"/>
      <c r="K68"/>
      <c r="L68"/>
      <c r="M68"/>
    </row>
    <row r="69" spans="3:13" x14ac:dyDescent="0.3">
      <c r="C69"/>
      <c r="E69" s="4"/>
      <c r="F69" s="5"/>
      <c r="K69"/>
      <c r="L69"/>
      <c r="M69"/>
    </row>
    <row r="70" spans="3:13" x14ac:dyDescent="0.3">
      <c r="C70"/>
      <c r="E70" s="4"/>
      <c r="F70" s="5"/>
      <c r="K70"/>
      <c r="L70"/>
      <c r="M70"/>
    </row>
    <row r="71" spans="3:13" x14ac:dyDescent="0.3">
      <c r="C71"/>
      <c r="E71" s="4"/>
      <c r="F71" s="5"/>
      <c r="K71"/>
      <c r="L71"/>
      <c r="M71"/>
    </row>
    <row r="72" spans="3:13" x14ac:dyDescent="0.3">
      <c r="C72"/>
      <c r="E72" s="4"/>
      <c r="F72" s="5"/>
      <c r="K72"/>
      <c r="L72"/>
      <c r="M72"/>
    </row>
    <row r="73" spans="3:13" x14ac:dyDescent="0.3">
      <c r="C73"/>
      <c r="E73" s="4"/>
      <c r="F73" s="5"/>
      <c r="K73"/>
      <c r="L73"/>
      <c r="M73"/>
    </row>
    <row r="74" spans="3:13" x14ac:dyDescent="0.3">
      <c r="C74"/>
      <c r="E74" s="4"/>
      <c r="F74" s="5"/>
      <c r="K74"/>
      <c r="L74"/>
      <c r="M74"/>
    </row>
    <row r="75" spans="3:13" x14ac:dyDescent="0.3">
      <c r="C75"/>
      <c r="E75" s="4"/>
      <c r="F75" s="5"/>
      <c r="K75"/>
      <c r="L75"/>
      <c r="M75"/>
    </row>
    <row r="76" spans="3:13" x14ac:dyDescent="0.3">
      <c r="C76"/>
      <c r="E76" s="4"/>
      <c r="F76" s="5"/>
      <c r="K76"/>
      <c r="L76"/>
      <c r="M76"/>
    </row>
    <row r="77" spans="3:13" x14ac:dyDescent="0.3">
      <c r="C77"/>
      <c r="E77" s="4"/>
      <c r="F77" s="5"/>
      <c r="K77"/>
      <c r="L77"/>
      <c r="M77"/>
    </row>
    <row r="78" spans="3:13" x14ac:dyDescent="0.3">
      <c r="C78"/>
      <c r="E78" s="4"/>
      <c r="F78" s="5"/>
      <c r="K78"/>
      <c r="L78"/>
      <c r="M78"/>
    </row>
    <row r="79" spans="3:13" x14ac:dyDescent="0.3">
      <c r="C79"/>
      <c r="E79" s="4"/>
      <c r="F79" s="5"/>
      <c r="K79"/>
      <c r="L79"/>
      <c r="M79"/>
    </row>
    <row r="80" spans="3:13" x14ac:dyDescent="0.3">
      <c r="C80"/>
      <c r="E80" s="4"/>
      <c r="F80" s="5"/>
      <c r="K80"/>
      <c r="L80"/>
      <c r="M80"/>
    </row>
    <row r="81" spans="3:13" x14ac:dyDescent="0.3">
      <c r="C81"/>
      <c r="E81" s="4"/>
      <c r="F81" s="5"/>
      <c r="K81"/>
      <c r="L81"/>
      <c r="M81"/>
    </row>
    <row r="82" spans="3:13" x14ac:dyDescent="0.3">
      <c r="C82"/>
      <c r="E82" s="4"/>
      <c r="F82" s="5"/>
      <c r="K82"/>
      <c r="L82"/>
      <c r="M82"/>
    </row>
    <row r="83" spans="3:13" x14ac:dyDescent="0.3">
      <c r="C83"/>
      <c r="E83" s="4"/>
      <c r="F83" s="5"/>
      <c r="K83"/>
      <c r="L83"/>
      <c r="M83"/>
    </row>
    <row r="84" spans="3:13" x14ac:dyDescent="0.3">
      <c r="C84"/>
      <c r="E84" s="4"/>
      <c r="F84" s="5"/>
      <c r="K84"/>
      <c r="L84"/>
      <c r="M84"/>
    </row>
    <row r="85" spans="3:13" x14ac:dyDescent="0.3">
      <c r="C85"/>
      <c r="E85" s="4"/>
      <c r="F85" s="5"/>
      <c r="K85"/>
      <c r="L85"/>
      <c r="M85"/>
    </row>
    <row r="86" spans="3:13" x14ac:dyDescent="0.3">
      <c r="C86"/>
      <c r="E86" s="4"/>
      <c r="F86" s="5"/>
      <c r="K86"/>
      <c r="L86"/>
      <c r="M86"/>
    </row>
    <row r="87" spans="3:13" x14ac:dyDescent="0.3">
      <c r="C87"/>
      <c r="E87" s="4"/>
      <c r="F87" s="5"/>
      <c r="K87"/>
      <c r="L87"/>
      <c r="M87"/>
    </row>
    <row r="88" spans="3:13" x14ac:dyDescent="0.3">
      <c r="C88"/>
      <c r="E88" s="4"/>
      <c r="F88" s="5"/>
      <c r="K88"/>
      <c r="L88"/>
      <c r="M88"/>
    </row>
    <row r="89" spans="3:13" x14ac:dyDescent="0.3">
      <c r="C89"/>
      <c r="E89" s="4"/>
      <c r="F89" s="5"/>
      <c r="K89"/>
      <c r="L89"/>
      <c r="M89"/>
    </row>
    <row r="90" spans="3:13" x14ac:dyDescent="0.3">
      <c r="C90"/>
      <c r="E90" s="4"/>
      <c r="F90" s="5"/>
      <c r="K90"/>
      <c r="L90"/>
      <c r="M90"/>
    </row>
    <row r="91" spans="3:13" x14ac:dyDescent="0.3">
      <c r="C91"/>
      <c r="E91" s="4"/>
      <c r="F91" s="5"/>
      <c r="K91"/>
      <c r="L91"/>
      <c r="M91"/>
    </row>
    <row r="92" spans="3:13" x14ac:dyDescent="0.3">
      <c r="C92"/>
      <c r="E92" s="4"/>
      <c r="F92" s="5"/>
      <c r="K92"/>
      <c r="L92"/>
      <c r="M92"/>
    </row>
    <row r="93" spans="3:13" x14ac:dyDescent="0.3">
      <c r="C93"/>
      <c r="E93" s="4"/>
      <c r="F93" s="5"/>
      <c r="K93"/>
      <c r="L93"/>
      <c r="M93"/>
    </row>
    <row r="94" spans="3:13" x14ac:dyDescent="0.3">
      <c r="C94"/>
      <c r="E94" s="4"/>
      <c r="F94" s="5"/>
      <c r="K94"/>
      <c r="L94"/>
      <c r="M94"/>
    </row>
    <row r="95" spans="3:13" x14ac:dyDescent="0.3">
      <c r="C95"/>
      <c r="E95" s="4"/>
      <c r="F95" s="5"/>
      <c r="K95"/>
      <c r="L95"/>
      <c r="M95"/>
    </row>
    <row r="96" spans="3:13" x14ac:dyDescent="0.3">
      <c r="C96"/>
      <c r="E96" s="4"/>
      <c r="F96" s="5"/>
      <c r="K96"/>
      <c r="L96"/>
      <c r="M96"/>
    </row>
    <row r="97" spans="3:13" x14ac:dyDescent="0.3">
      <c r="C97"/>
      <c r="E97" s="4"/>
      <c r="F97" s="5"/>
      <c r="K97"/>
      <c r="L97"/>
      <c r="M97"/>
    </row>
    <row r="98" spans="3:13" x14ac:dyDescent="0.3">
      <c r="C98"/>
      <c r="E98" s="4"/>
      <c r="F98" s="5"/>
      <c r="K98"/>
      <c r="L98"/>
      <c r="M98"/>
    </row>
    <row r="99" spans="3:13" x14ac:dyDescent="0.3">
      <c r="C99"/>
      <c r="E99" s="4"/>
      <c r="F99" s="5"/>
      <c r="K99"/>
      <c r="L99"/>
      <c r="M99"/>
    </row>
    <row r="100" spans="3:13" x14ac:dyDescent="0.3">
      <c r="C100"/>
      <c r="E100" s="4"/>
      <c r="F100" s="5"/>
      <c r="K100"/>
      <c r="L100"/>
      <c r="M100"/>
    </row>
    <row r="101" spans="3:13" x14ac:dyDescent="0.3">
      <c r="C101"/>
      <c r="E101" s="4"/>
      <c r="F101" s="5"/>
      <c r="K101"/>
      <c r="L101"/>
      <c r="M101"/>
    </row>
    <row r="102" spans="3:13" x14ac:dyDescent="0.3">
      <c r="C102"/>
      <c r="E102" s="4"/>
      <c r="F102" s="5"/>
      <c r="K102"/>
      <c r="L102"/>
      <c r="M102"/>
    </row>
    <row r="103" spans="3:13" x14ac:dyDescent="0.3">
      <c r="C103"/>
      <c r="E103" s="4"/>
      <c r="F103" s="5"/>
      <c r="K103"/>
      <c r="L103"/>
      <c r="M103"/>
    </row>
    <row r="104" spans="3:13" x14ac:dyDescent="0.3">
      <c r="C104"/>
      <c r="E104" s="4"/>
      <c r="F104" s="5"/>
      <c r="K104"/>
      <c r="L104"/>
      <c r="M104"/>
    </row>
    <row r="105" spans="3:13" x14ac:dyDescent="0.3">
      <c r="C105"/>
      <c r="E105" s="4"/>
      <c r="F105" s="5"/>
      <c r="K105"/>
      <c r="L105"/>
      <c r="M105"/>
    </row>
    <row r="106" spans="3:13" x14ac:dyDescent="0.3">
      <c r="C106"/>
      <c r="E106" s="4"/>
      <c r="F106" s="5"/>
      <c r="K106"/>
      <c r="L106"/>
      <c r="M106"/>
    </row>
    <row r="107" spans="3:13" x14ac:dyDescent="0.3">
      <c r="C107"/>
      <c r="E107" s="4"/>
      <c r="F107" s="5"/>
      <c r="K107"/>
      <c r="L107"/>
      <c r="M107"/>
    </row>
    <row r="108" spans="3:13" x14ac:dyDescent="0.3">
      <c r="C108"/>
      <c r="E108" s="4"/>
      <c r="F108" s="5"/>
      <c r="K108"/>
      <c r="L108"/>
      <c r="M108"/>
    </row>
    <row r="109" spans="3:13" x14ac:dyDescent="0.3">
      <c r="C109"/>
      <c r="E109" s="4"/>
      <c r="F109" s="5"/>
      <c r="K109"/>
      <c r="L109"/>
      <c r="M109"/>
    </row>
    <row r="110" spans="3:13" x14ac:dyDescent="0.3">
      <c r="C110"/>
      <c r="E110" s="4"/>
      <c r="F110" s="5"/>
      <c r="K110"/>
      <c r="L110"/>
      <c r="M110"/>
    </row>
    <row r="111" spans="3:13" x14ac:dyDescent="0.3">
      <c r="C111"/>
      <c r="E111" s="4"/>
      <c r="F111" s="5"/>
      <c r="K111"/>
      <c r="L111"/>
      <c r="M111"/>
    </row>
    <row r="112" spans="3:13" x14ac:dyDescent="0.3">
      <c r="C112"/>
      <c r="E112" s="4"/>
      <c r="F112" s="5"/>
      <c r="K112"/>
      <c r="L112"/>
      <c r="M112"/>
    </row>
    <row r="113" spans="3:13" x14ac:dyDescent="0.3">
      <c r="C113"/>
      <c r="E113" s="4"/>
      <c r="F113" s="5"/>
      <c r="K113"/>
      <c r="L113"/>
      <c r="M113"/>
    </row>
    <row r="114" spans="3:13" x14ac:dyDescent="0.3">
      <c r="C114"/>
      <c r="E114" s="4"/>
      <c r="F114" s="5"/>
      <c r="K114"/>
      <c r="L114"/>
      <c r="M114"/>
    </row>
    <row r="115" spans="3:13" x14ac:dyDescent="0.3">
      <c r="C115"/>
      <c r="E115" s="4"/>
      <c r="F115" s="5"/>
      <c r="K115"/>
      <c r="L115"/>
      <c r="M115"/>
    </row>
    <row r="116" spans="3:13" x14ac:dyDescent="0.3">
      <c r="C116"/>
      <c r="E116" s="4"/>
      <c r="F116" s="5"/>
      <c r="K116"/>
      <c r="L116"/>
      <c r="M116"/>
    </row>
    <row r="117" spans="3:13" x14ac:dyDescent="0.3">
      <c r="C117"/>
      <c r="E117" s="4"/>
      <c r="F117" s="5"/>
      <c r="K117"/>
      <c r="L117"/>
      <c r="M117"/>
    </row>
    <row r="118" spans="3:13" x14ac:dyDescent="0.3">
      <c r="C118"/>
      <c r="E118" s="4"/>
      <c r="F118" s="5"/>
      <c r="K118"/>
      <c r="L118"/>
      <c r="M118"/>
    </row>
    <row r="119" spans="3:13" x14ac:dyDescent="0.3">
      <c r="C119"/>
      <c r="E119" s="4"/>
      <c r="F119" s="5"/>
      <c r="K119"/>
      <c r="L119"/>
      <c r="M119"/>
    </row>
    <row r="120" spans="3:13" x14ac:dyDescent="0.3">
      <c r="C120"/>
      <c r="E120" s="4"/>
      <c r="F120" s="5"/>
      <c r="K120"/>
      <c r="L120"/>
      <c r="M120"/>
    </row>
    <row r="121" spans="3:13" x14ac:dyDescent="0.3">
      <c r="C121"/>
      <c r="E121" s="4"/>
      <c r="F121" s="5"/>
      <c r="K121"/>
      <c r="L121"/>
      <c r="M121"/>
    </row>
    <row r="122" spans="3:13" x14ac:dyDescent="0.3">
      <c r="C122"/>
      <c r="E122" s="4"/>
      <c r="F122" s="5"/>
      <c r="K122"/>
      <c r="L122"/>
      <c r="M122"/>
    </row>
    <row r="123" spans="3:13" x14ac:dyDescent="0.3">
      <c r="C123"/>
      <c r="E123" s="4"/>
      <c r="F123" s="5"/>
      <c r="K123"/>
      <c r="L123"/>
      <c r="M123"/>
    </row>
    <row r="124" spans="3:13" x14ac:dyDescent="0.3">
      <c r="C124"/>
      <c r="E124" s="4"/>
      <c r="F124" s="5"/>
      <c r="K124"/>
      <c r="L124"/>
      <c r="M124"/>
    </row>
    <row r="125" spans="3:13" x14ac:dyDescent="0.3">
      <c r="C125"/>
      <c r="E125" s="4"/>
      <c r="F125" s="5"/>
      <c r="K125"/>
      <c r="L125"/>
      <c r="M125"/>
    </row>
    <row r="126" spans="3:13" x14ac:dyDescent="0.3">
      <c r="C126"/>
      <c r="E126" s="4"/>
      <c r="F126" s="5"/>
      <c r="K126"/>
      <c r="L126"/>
      <c r="M126"/>
    </row>
    <row r="127" spans="3:13" x14ac:dyDescent="0.3">
      <c r="C127"/>
      <c r="E127" s="4"/>
      <c r="F127" s="5"/>
      <c r="K127"/>
      <c r="L127"/>
      <c r="M127"/>
    </row>
    <row r="128" spans="3:13" x14ac:dyDescent="0.3">
      <c r="C128"/>
      <c r="E128" s="4"/>
      <c r="F128" s="5"/>
      <c r="K128"/>
      <c r="L128"/>
      <c r="M128"/>
    </row>
    <row r="129" spans="3:13" x14ac:dyDescent="0.3">
      <c r="C129"/>
      <c r="E129" s="4"/>
      <c r="F129" s="5"/>
      <c r="K129"/>
      <c r="L129"/>
      <c r="M129"/>
    </row>
    <row r="130" spans="3:13" x14ac:dyDescent="0.3">
      <c r="C130"/>
      <c r="E130" s="4"/>
      <c r="F130" s="5"/>
      <c r="K130"/>
      <c r="L130"/>
      <c r="M130"/>
    </row>
    <row r="131" spans="3:13" x14ac:dyDescent="0.3">
      <c r="C131"/>
      <c r="E131" s="4"/>
      <c r="F131" s="5"/>
      <c r="K131"/>
      <c r="L131"/>
      <c r="M131"/>
    </row>
    <row r="132" spans="3:13" x14ac:dyDescent="0.3">
      <c r="C132"/>
      <c r="E132" s="4"/>
      <c r="F132" s="5"/>
      <c r="K132"/>
      <c r="L132"/>
      <c r="M132"/>
    </row>
    <row r="133" spans="3:13" x14ac:dyDescent="0.3">
      <c r="C133"/>
      <c r="E133" s="4"/>
      <c r="F133" s="5"/>
      <c r="K133"/>
      <c r="L133"/>
      <c r="M133"/>
    </row>
    <row r="134" spans="3:13" x14ac:dyDescent="0.3">
      <c r="C134"/>
      <c r="E134" s="4"/>
      <c r="F134" s="5"/>
      <c r="K134"/>
      <c r="L134"/>
      <c r="M134"/>
    </row>
    <row r="135" spans="3:13" x14ac:dyDescent="0.3">
      <c r="C135"/>
      <c r="E135" s="4"/>
      <c r="F135" s="5"/>
      <c r="K135"/>
      <c r="L135"/>
      <c r="M135"/>
    </row>
    <row r="136" spans="3:13" x14ac:dyDescent="0.3">
      <c r="C136"/>
      <c r="E136" s="4"/>
      <c r="F136" s="5"/>
      <c r="K136"/>
      <c r="L136"/>
      <c r="M136"/>
    </row>
    <row r="137" spans="3:13" x14ac:dyDescent="0.3">
      <c r="C137"/>
      <c r="E137" s="4"/>
      <c r="F137" s="5"/>
      <c r="K137"/>
      <c r="L137"/>
      <c r="M137"/>
    </row>
    <row r="138" spans="3:13" x14ac:dyDescent="0.3">
      <c r="C138"/>
      <c r="E138" s="4"/>
      <c r="F138" s="5"/>
      <c r="K138"/>
      <c r="L138"/>
      <c r="M138"/>
    </row>
    <row r="139" spans="3:13" x14ac:dyDescent="0.3">
      <c r="C139"/>
      <c r="E139" s="4"/>
      <c r="F139" s="5"/>
      <c r="K139"/>
      <c r="L139"/>
      <c r="M139"/>
    </row>
    <row r="140" spans="3:13" x14ac:dyDescent="0.3">
      <c r="C140"/>
      <c r="E140" s="4"/>
      <c r="F140" s="5"/>
      <c r="K140"/>
      <c r="L140"/>
      <c r="M140"/>
    </row>
    <row r="141" spans="3:13" x14ac:dyDescent="0.3">
      <c r="C141"/>
      <c r="E141" s="4"/>
      <c r="F141" s="5"/>
      <c r="K141"/>
      <c r="L141"/>
      <c r="M141"/>
    </row>
    <row r="142" spans="3:13" x14ac:dyDescent="0.3">
      <c r="C142"/>
      <c r="E142" s="4"/>
      <c r="F142" s="5"/>
      <c r="K142"/>
      <c r="L142"/>
      <c r="M142"/>
    </row>
    <row r="143" spans="3:13" x14ac:dyDescent="0.3">
      <c r="C143"/>
      <c r="E143" s="4"/>
      <c r="F143" s="5"/>
      <c r="K143"/>
      <c r="L143"/>
      <c r="M143"/>
    </row>
    <row r="144" spans="3:13" x14ac:dyDescent="0.3">
      <c r="C144"/>
      <c r="E144" s="4"/>
      <c r="F144" s="5"/>
      <c r="K144"/>
      <c r="L144"/>
      <c r="M144"/>
    </row>
    <row r="145" spans="3:13" x14ac:dyDescent="0.3">
      <c r="C145"/>
      <c r="E145" s="4"/>
      <c r="F145" s="5"/>
      <c r="K145"/>
      <c r="L145"/>
      <c r="M145"/>
    </row>
    <row r="146" spans="3:13" x14ac:dyDescent="0.3">
      <c r="C146"/>
      <c r="E146" s="4"/>
      <c r="F146" s="5"/>
      <c r="K146"/>
      <c r="L146"/>
      <c r="M146"/>
    </row>
    <row r="147" spans="3:13" x14ac:dyDescent="0.3">
      <c r="C147"/>
      <c r="E147" s="4"/>
      <c r="F147" s="5"/>
      <c r="K147"/>
      <c r="L147"/>
      <c r="M147"/>
    </row>
    <row r="148" spans="3:13" x14ac:dyDescent="0.3">
      <c r="C148"/>
      <c r="E148" s="4"/>
      <c r="F148" s="5"/>
      <c r="K148"/>
      <c r="L148"/>
      <c r="M148"/>
    </row>
    <row r="149" spans="3:13" x14ac:dyDescent="0.3">
      <c r="C149"/>
      <c r="E149" s="4"/>
      <c r="F149" s="5"/>
      <c r="K149"/>
      <c r="L149"/>
      <c r="M149"/>
    </row>
    <row r="150" spans="3:13" x14ac:dyDescent="0.3">
      <c r="C150"/>
      <c r="E150" s="4"/>
      <c r="F150" s="5"/>
      <c r="K150"/>
      <c r="L150"/>
      <c r="M150"/>
    </row>
    <row r="151" spans="3:13" x14ac:dyDescent="0.3">
      <c r="C151"/>
      <c r="E151" s="4"/>
      <c r="F151" s="5"/>
      <c r="K151"/>
      <c r="L151"/>
      <c r="M151"/>
    </row>
    <row r="152" spans="3:13" x14ac:dyDescent="0.3">
      <c r="C152"/>
      <c r="E152" s="4"/>
      <c r="F152" s="5"/>
      <c r="K152"/>
      <c r="L152"/>
      <c r="M152"/>
    </row>
    <row r="153" spans="3:13" x14ac:dyDescent="0.3">
      <c r="C153"/>
      <c r="E153" s="4"/>
      <c r="F153" s="5"/>
      <c r="K153"/>
      <c r="L153"/>
      <c r="M153"/>
    </row>
    <row r="154" spans="3:13" x14ac:dyDescent="0.3">
      <c r="C154"/>
      <c r="E154" s="4"/>
      <c r="F154" s="5"/>
      <c r="K154"/>
      <c r="L154"/>
      <c r="M154"/>
    </row>
    <row r="155" spans="3:13" x14ac:dyDescent="0.3">
      <c r="C155"/>
      <c r="E155" s="4"/>
      <c r="F155" s="5"/>
      <c r="K155"/>
      <c r="L155"/>
      <c r="M155"/>
    </row>
    <row r="156" spans="3:13" x14ac:dyDescent="0.3">
      <c r="C156"/>
      <c r="E156" s="4"/>
      <c r="F156" s="5"/>
      <c r="K156"/>
      <c r="L156"/>
      <c r="M156"/>
    </row>
    <row r="157" spans="3:13" x14ac:dyDescent="0.3">
      <c r="C157"/>
      <c r="E157" s="4"/>
      <c r="F157" s="5"/>
      <c r="K157"/>
      <c r="L157"/>
      <c r="M157"/>
    </row>
    <row r="158" spans="3:13" x14ac:dyDescent="0.3">
      <c r="C158"/>
      <c r="E158" s="4"/>
      <c r="F158" s="5"/>
      <c r="K158"/>
      <c r="L158"/>
      <c r="M158"/>
    </row>
    <row r="159" spans="3:13" x14ac:dyDescent="0.3">
      <c r="C159"/>
      <c r="E159" s="4"/>
      <c r="F159" s="5"/>
      <c r="K159"/>
      <c r="L159"/>
      <c r="M159"/>
    </row>
    <row r="160" spans="3:13" x14ac:dyDescent="0.3">
      <c r="C160"/>
      <c r="E160" s="4"/>
      <c r="F160" s="5"/>
      <c r="K160"/>
      <c r="L160"/>
      <c r="M160"/>
    </row>
    <row r="161" spans="3:13" x14ac:dyDescent="0.3">
      <c r="C161"/>
      <c r="E161" s="4"/>
      <c r="F161" s="5"/>
      <c r="K161"/>
      <c r="L161"/>
      <c r="M161"/>
    </row>
    <row r="162" spans="3:13" x14ac:dyDescent="0.3">
      <c r="C162"/>
      <c r="E162" s="4"/>
      <c r="F162" s="5"/>
      <c r="K162"/>
      <c r="L162"/>
      <c r="M162"/>
    </row>
    <row r="163" spans="3:13" x14ac:dyDescent="0.3">
      <c r="C163"/>
      <c r="E163" s="4"/>
      <c r="F163" s="5"/>
      <c r="K163"/>
      <c r="L163"/>
      <c r="M163"/>
    </row>
    <row r="164" spans="3:13" x14ac:dyDescent="0.3">
      <c r="C164"/>
      <c r="E164" s="4"/>
      <c r="F164" s="5"/>
      <c r="K164"/>
      <c r="L164"/>
      <c r="M164"/>
    </row>
    <row r="165" spans="3:13" x14ac:dyDescent="0.3">
      <c r="C165"/>
      <c r="E165" s="4"/>
      <c r="F165" s="5"/>
      <c r="K165"/>
      <c r="L165"/>
      <c r="M165"/>
    </row>
    <row r="166" spans="3:13" x14ac:dyDescent="0.3">
      <c r="C166"/>
      <c r="E166" s="4"/>
      <c r="F166" s="5"/>
      <c r="K166"/>
      <c r="L166"/>
      <c r="M166"/>
    </row>
    <row r="167" spans="3:13" x14ac:dyDescent="0.3">
      <c r="C167"/>
      <c r="E167" s="4"/>
      <c r="F167" s="5"/>
      <c r="K167"/>
      <c r="L167"/>
      <c r="M167"/>
    </row>
    <row r="168" spans="3:13" x14ac:dyDescent="0.3">
      <c r="C168"/>
      <c r="E168" s="4"/>
      <c r="F168" s="5"/>
      <c r="K168"/>
      <c r="L168"/>
      <c r="M168"/>
    </row>
    <row r="169" spans="3:13" x14ac:dyDescent="0.3">
      <c r="C169"/>
      <c r="E169" s="4"/>
      <c r="F169" s="5"/>
      <c r="K169"/>
      <c r="L169"/>
      <c r="M169"/>
    </row>
    <row r="170" spans="3:13" x14ac:dyDescent="0.3">
      <c r="C170"/>
      <c r="E170" s="4"/>
      <c r="F170" s="5"/>
      <c r="K170"/>
      <c r="L170"/>
      <c r="M170"/>
    </row>
    <row r="171" spans="3:13" x14ac:dyDescent="0.3">
      <c r="C171"/>
      <c r="E171" s="4"/>
      <c r="F171" s="5"/>
      <c r="K171"/>
      <c r="L171"/>
      <c r="M171"/>
    </row>
    <row r="172" spans="3:13" x14ac:dyDescent="0.3">
      <c r="C172"/>
      <c r="E172" s="4"/>
      <c r="F172" s="5"/>
      <c r="K172"/>
      <c r="L172"/>
      <c r="M172"/>
    </row>
    <row r="173" spans="3:13" x14ac:dyDescent="0.3">
      <c r="C173"/>
      <c r="E173" s="4"/>
      <c r="F173" s="5"/>
      <c r="K173"/>
      <c r="L173"/>
      <c r="M173"/>
    </row>
    <row r="174" spans="3:13" x14ac:dyDescent="0.3">
      <c r="C174"/>
      <c r="E174" s="4"/>
      <c r="F174" s="5"/>
      <c r="K174"/>
      <c r="L174"/>
      <c r="M174"/>
    </row>
    <row r="175" spans="3:13" x14ac:dyDescent="0.3">
      <c r="C175"/>
      <c r="E175" s="4"/>
      <c r="F175" s="5"/>
      <c r="K175"/>
      <c r="L175"/>
      <c r="M175"/>
    </row>
    <row r="176" spans="3:13" x14ac:dyDescent="0.3">
      <c r="C176"/>
      <c r="E176" s="4"/>
      <c r="F176" s="5"/>
      <c r="K176"/>
      <c r="L176"/>
      <c r="M176"/>
    </row>
    <row r="177" spans="3:13" x14ac:dyDescent="0.3">
      <c r="C177"/>
      <c r="E177" s="4"/>
      <c r="F177" s="5"/>
      <c r="K177"/>
      <c r="L177"/>
      <c r="M177"/>
    </row>
    <row r="178" spans="3:13" x14ac:dyDescent="0.3">
      <c r="C178"/>
      <c r="E178" s="4"/>
      <c r="F178" s="5"/>
      <c r="K178"/>
      <c r="L178"/>
      <c r="M178"/>
    </row>
    <row r="179" spans="3:13" x14ac:dyDescent="0.3">
      <c r="C179"/>
      <c r="E179" s="4"/>
      <c r="F179" s="5"/>
      <c r="K179"/>
      <c r="L179"/>
      <c r="M179"/>
    </row>
    <row r="180" spans="3:13" x14ac:dyDescent="0.3">
      <c r="C180"/>
      <c r="E180" s="4"/>
      <c r="F180" s="5"/>
      <c r="K180"/>
      <c r="L180"/>
      <c r="M180"/>
    </row>
    <row r="181" spans="3:13" x14ac:dyDescent="0.3">
      <c r="C181"/>
      <c r="E181" s="4"/>
      <c r="F181" s="5"/>
      <c r="K181"/>
      <c r="L181"/>
      <c r="M181"/>
    </row>
    <row r="182" spans="3:13" x14ac:dyDescent="0.3">
      <c r="C182"/>
      <c r="E182" s="4"/>
      <c r="F182" s="5"/>
      <c r="K182"/>
      <c r="L182"/>
      <c r="M182"/>
    </row>
    <row r="183" spans="3:13" x14ac:dyDescent="0.3">
      <c r="C183"/>
      <c r="E183" s="4"/>
      <c r="F183" s="5"/>
      <c r="K183"/>
      <c r="L183"/>
      <c r="M183"/>
    </row>
    <row r="184" spans="3:13" x14ac:dyDescent="0.3">
      <c r="C184"/>
      <c r="E184" s="4"/>
      <c r="F184" s="5"/>
      <c r="K184"/>
      <c r="L184"/>
      <c r="M184"/>
    </row>
    <row r="185" spans="3:13" x14ac:dyDescent="0.3">
      <c r="C185"/>
      <c r="E185" s="4"/>
      <c r="F185" s="5"/>
      <c r="K185"/>
      <c r="L185"/>
      <c r="M185"/>
    </row>
    <row r="186" spans="3:13" x14ac:dyDescent="0.3">
      <c r="C186"/>
      <c r="E186" s="4"/>
      <c r="F186" s="5"/>
      <c r="K186"/>
      <c r="L186"/>
      <c r="M186"/>
    </row>
    <row r="187" spans="3:13" x14ac:dyDescent="0.3">
      <c r="C187"/>
      <c r="E187" s="4"/>
      <c r="F187" s="5"/>
      <c r="K187"/>
      <c r="L187"/>
      <c r="M187"/>
    </row>
    <row r="188" spans="3:13" x14ac:dyDescent="0.3">
      <c r="C188"/>
      <c r="E188" s="4"/>
      <c r="F188" s="5"/>
      <c r="K188"/>
      <c r="L188"/>
      <c r="M188"/>
    </row>
    <row r="189" spans="3:13" x14ac:dyDescent="0.3">
      <c r="C189"/>
      <c r="E189" s="4"/>
      <c r="F189" s="5"/>
      <c r="K189"/>
      <c r="L189"/>
      <c r="M189"/>
    </row>
    <row r="190" spans="3:13" x14ac:dyDescent="0.3">
      <c r="C190"/>
      <c r="E190" s="4"/>
      <c r="F190" s="5"/>
      <c r="K190"/>
      <c r="L190"/>
      <c r="M190"/>
    </row>
    <row r="191" spans="3:13" x14ac:dyDescent="0.3">
      <c r="C191"/>
      <c r="E191" s="4"/>
      <c r="F191" s="5"/>
      <c r="K191"/>
      <c r="L191"/>
      <c r="M191"/>
    </row>
    <row r="192" spans="3:13" x14ac:dyDescent="0.3">
      <c r="C192"/>
      <c r="E192" s="4"/>
      <c r="F192" s="5"/>
      <c r="K192"/>
      <c r="L192"/>
      <c r="M192"/>
    </row>
    <row r="193" spans="3:13" x14ac:dyDescent="0.3">
      <c r="C193"/>
      <c r="E193" s="4"/>
      <c r="F193" s="5"/>
      <c r="K193"/>
      <c r="L193"/>
      <c r="M193"/>
    </row>
    <row r="194" spans="3:13" x14ac:dyDescent="0.3">
      <c r="C194"/>
      <c r="E194" s="4"/>
      <c r="F194" s="5"/>
      <c r="K194"/>
      <c r="L194"/>
      <c r="M194"/>
    </row>
    <row r="195" spans="3:13" x14ac:dyDescent="0.3">
      <c r="C195"/>
      <c r="E195" s="4"/>
      <c r="F195" s="5"/>
      <c r="K195"/>
      <c r="L195"/>
      <c r="M195"/>
    </row>
    <row r="196" spans="3:13" x14ac:dyDescent="0.3">
      <c r="C196"/>
      <c r="E196" s="4"/>
      <c r="F196" s="5"/>
      <c r="K196"/>
      <c r="L196"/>
      <c r="M196"/>
    </row>
    <row r="197" spans="3:13" x14ac:dyDescent="0.3">
      <c r="C197"/>
      <c r="E197" s="4"/>
      <c r="F197" s="5"/>
      <c r="K197"/>
      <c r="L197"/>
      <c r="M197"/>
    </row>
    <row r="198" spans="3:13" x14ac:dyDescent="0.3">
      <c r="C198"/>
      <c r="E198" s="4"/>
      <c r="F198" s="5"/>
      <c r="K198"/>
    </row>
    <row r="199" spans="3:13" x14ac:dyDescent="0.3">
      <c r="C199"/>
      <c r="E199" s="4"/>
      <c r="F199" s="5"/>
      <c r="K199"/>
    </row>
    <row r="200" spans="3:13" x14ac:dyDescent="0.3">
      <c r="C200"/>
      <c r="E200" s="4"/>
      <c r="F200" s="5"/>
      <c r="K200"/>
    </row>
    <row r="201" spans="3:13" x14ac:dyDescent="0.3">
      <c r="C201"/>
      <c r="E201" s="4"/>
      <c r="F201" s="5"/>
      <c r="K201"/>
    </row>
    <row r="202" spans="3:13" x14ac:dyDescent="0.3">
      <c r="C202"/>
      <c r="E202" s="4"/>
      <c r="F202" s="5"/>
      <c r="K202"/>
    </row>
    <row r="203" spans="3:13" x14ac:dyDescent="0.3">
      <c r="C203"/>
      <c r="E203" s="4"/>
      <c r="F203" s="5"/>
      <c r="K203"/>
    </row>
    <row r="204" spans="3:13" x14ac:dyDescent="0.3">
      <c r="C204"/>
      <c r="E204" s="4"/>
      <c r="F204" s="5"/>
      <c r="K204"/>
    </row>
    <row r="205" spans="3:13" x14ac:dyDescent="0.3">
      <c r="C205"/>
      <c r="E205" s="4"/>
      <c r="F205" s="5"/>
      <c r="K205"/>
    </row>
    <row r="206" spans="3:13" x14ac:dyDescent="0.3">
      <c r="C206"/>
      <c r="E206" s="4"/>
      <c r="F206" s="5"/>
      <c r="K206"/>
    </row>
    <row r="207" spans="3:13" x14ac:dyDescent="0.3">
      <c r="C207"/>
      <c r="E207" s="4"/>
      <c r="F207" s="5"/>
      <c r="K207"/>
    </row>
    <row r="208" spans="3:13" x14ac:dyDescent="0.3">
      <c r="C208"/>
      <c r="E208" s="4"/>
      <c r="F208" s="5"/>
      <c r="K208"/>
    </row>
    <row r="209" spans="3:11" x14ac:dyDescent="0.3">
      <c r="C209"/>
      <c r="E209" s="4"/>
      <c r="F209" s="5"/>
      <c r="K209"/>
    </row>
    <row r="210" spans="3:11" x14ac:dyDescent="0.3">
      <c r="C210"/>
      <c r="E210" s="4"/>
      <c r="F210" s="5"/>
      <c r="K210"/>
    </row>
    <row r="211" spans="3:11" x14ac:dyDescent="0.3">
      <c r="C211"/>
      <c r="E211" s="4"/>
      <c r="F211" s="5"/>
      <c r="K211"/>
    </row>
    <row r="212" spans="3:11" x14ac:dyDescent="0.3">
      <c r="C212"/>
      <c r="E212" s="4"/>
      <c r="F212" s="5"/>
      <c r="K212"/>
    </row>
    <row r="213" spans="3:11" x14ac:dyDescent="0.3">
      <c r="C213"/>
      <c r="E213" s="4"/>
      <c r="F213" s="5"/>
      <c r="K213"/>
    </row>
    <row r="214" spans="3:11" x14ac:dyDescent="0.3">
      <c r="C214"/>
      <c r="E214" s="4"/>
      <c r="F214" s="5"/>
      <c r="K214"/>
    </row>
    <row r="215" spans="3:11" x14ac:dyDescent="0.3">
      <c r="C215"/>
      <c r="E215" s="4"/>
      <c r="F215" s="5"/>
      <c r="K215"/>
    </row>
    <row r="216" spans="3:11" x14ac:dyDescent="0.3">
      <c r="C216"/>
      <c r="E216" s="4"/>
      <c r="F216" s="5"/>
      <c r="K216"/>
    </row>
    <row r="217" spans="3:11" x14ac:dyDescent="0.3">
      <c r="C217"/>
      <c r="E217" s="4"/>
      <c r="F217" s="5"/>
      <c r="K217"/>
    </row>
    <row r="218" spans="3:11" x14ac:dyDescent="0.3">
      <c r="C218"/>
      <c r="E218" s="4"/>
      <c r="F218" s="5"/>
      <c r="K218"/>
    </row>
    <row r="219" spans="3:11" x14ac:dyDescent="0.3">
      <c r="C219"/>
      <c r="E219" s="4"/>
      <c r="F219" s="5"/>
      <c r="K219"/>
    </row>
    <row r="220" spans="3:11" x14ac:dyDescent="0.3">
      <c r="C220"/>
      <c r="E220" s="4"/>
      <c r="F220" s="5"/>
      <c r="K220"/>
    </row>
    <row r="221" spans="3:11" x14ac:dyDescent="0.3">
      <c r="C221"/>
      <c r="E221" s="4"/>
      <c r="F221" s="5"/>
      <c r="K221"/>
    </row>
    <row r="222" spans="3:11" x14ac:dyDescent="0.3">
      <c r="C222"/>
      <c r="E222" s="4"/>
      <c r="F222" s="5"/>
      <c r="K222"/>
    </row>
    <row r="223" spans="3:11" x14ac:dyDescent="0.3">
      <c r="C223"/>
      <c r="E223" s="4"/>
      <c r="F223" s="5"/>
      <c r="K223"/>
    </row>
    <row r="224" spans="3:11" x14ac:dyDescent="0.3">
      <c r="C224"/>
      <c r="E224" s="4"/>
      <c r="F224" s="5"/>
      <c r="K224"/>
    </row>
    <row r="225" spans="3:11" x14ac:dyDescent="0.3">
      <c r="C225"/>
      <c r="E225" s="4"/>
      <c r="F225" s="5"/>
      <c r="K225"/>
    </row>
    <row r="226" spans="3:11" x14ac:dyDescent="0.3">
      <c r="C226"/>
      <c r="E226" s="4"/>
      <c r="F226" s="5"/>
      <c r="K226"/>
    </row>
    <row r="227" spans="3:11" x14ac:dyDescent="0.3">
      <c r="C227"/>
      <c r="E227" s="4"/>
      <c r="F227" s="5"/>
      <c r="K227"/>
    </row>
    <row r="228" spans="3:11" x14ac:dyDescent="0.3">
      <c r="C228"/>
      <c r="E228" s="4"/>
      <c r="F228" s="5"/>
      <c r="K228"/>
    </row>
    <row r="229" spans="3:11" x14ac:dyDescent="0.3">
      <c r="C229"/>
      <c r="E229" s="4"/>
      <c r="F229" s="5"/>
      <c r="K229"/>
    </row>
    <row r="230" spans="3:11" x14ac:dyDescent="0.3">
      <c r="C230"/>
      <c r="E230" s="4"/>
      <c r="F230" s="5"/>
      <c r="K230"/>
    </row>
    <row r="231" spans="3:11" x14ac:dyDescent="0.3">
      <c r="C231"/>
      <c r="E231" s="4"/>
      <c r="F231" s="5"/>
      <c r="K231"/>
    </row>
    <row r="232" spans="3:11" x14ac:dyDescent="0.3">
      <c r="C232"/>
      <c r="E232" s="4"/>
      <c r="F232" s="5"/>
      <c r="K232"/>
    </row>
    <row r="233" spans="3:11" x14ac:dyDescent="0.3">
      <c r="C233"/>
      <c r="E233" s="4"/>
      <c r="F233" s="5"/>
      <c r="K233"/>
    </row>
    <row r="234" spans="3:11" x14ac:dyDescent="0.3">
      <c r="C234"/>
      <c r="E234" s="4"/>
      <c r="F234" s="5"/>
      <c r="K234"/>
    </row>
    <row r="235" spans="3:11" x14ac:dyDescent="0.3">
      <c r="C235"/>
      <c r="E235" s="4"/>
      <c r="F235" s="5"/>
      <c r="K235"/>
    </row>
    <row r="236" spans="3:11" x14ac:dyDescent="0.3">
      <c r="C236"/>
      <c r="E236" s="4"/>
      <c r="F236" s="5"/>
      <c r="K236"/>
    </row>
    <row r="237" spans="3:11" x14ac:dyDescent="0.3">
      <c r="C237"/>
      <c r="E237" s="4"/>
      <c r="F237" s="5"/>
      <c r="K237"/>
    </row>
    <row r="238" spans="3:11" x14ac:dyDescent="0.3">
      <c r="C238"/>
      <c r="E238" s="4"/>
      <c r="F238" s="5"/>
      <c r="K238"/>
    </row>
    <row r="239" spans="3:11" x14ac:dyDescent="0.3">
      <c r="C239"/>
      <c r="E239" s="4"/>
      <c r="F239" s="5"/>
      <c r="K239"/>
    </row>
    <row r="240" spans="3:11" x14ac:dyDescent="0.3">
      <c r="C240"/>
      <c r="E240" s="4"/>
      <c r="F240" s="5"/>
      <c r="K240"/>
    </row>
    <row r="241" spans="3:11" x14ac:dyDescent="0.3">
      <c r="C241"/>
      <c r="E241" s="4"/>
      <c r="F241" s="5"/>
      <c r="K241"/>
    </row>
    <row r="242" spans="3:11" x14ac:dyDescent="0.3">
      <c r="C242"/>
      <c r="E242" s="4"/>
      <c r="F242" s="5"/>
      <c r="K242"/>
    </row>
    <row r="243" spans="3:11" x14ac:dyDescent="0.3">
      <c r="C243"/>
      <c r="E243" s="4"/>
      <c r="F243" s="5"/>
      <c r="K243"/>
    </row>
    <row r="244" spans="3:11" x14ac:dyDescent="0.3">
      <c r="C244"/>
      <c r="E244" s="4"/>
      <c r="F244" s="5"/>
      <c r="K244"/>
    </row>
    <row r="245" spans="3:11" x14ac:dyDescent="0.3">
      <c r="C245"/>
      <c r="E245" s="4"/>
      <c r="F245" s="5"/>
      <c r="K245"/>
    </row>
    <row r="246" spans="3:11" x14ac:dyDescent="0.3">
      <c r="C246"/>
      <c r="E246" s="4"/>
      <c r="F246" s="5"/>
      <c r="K246"/>
    </row>
    <row r="247" spans="3:11" x14ac:dyDescent="0.3">
      <c r="C247"/>
      <c r="E247" s="4"/>
      <c r="F247" s="5"/>
      <c r="K247"/>
    </row>
    <row r="248" spans="3:11" x14ac:dyDescent="0.3">
      <c r="C248"/>
      <c r="E248" s="4"/>
      <c r="F248" s="5"/>
      <c r="K248"/>
    </row>
    <row r="249" spans="3:11" x14ac:dyDescent="0.3">
      <c r="C249"/>
      <c r="E249" s="4"/>
      <c r="F249" s="5"/>
      <c r="K249"/>
    </row>
    <row r="250" spans="3:11" x14ac:dyDescent="0.3">
      <c r="C250"/>
      <c r="E250" s="4"/>
      <c r="F250" s="5"/>
      <c r="K250"/>
    </row>
    <row r="251" spans="3:11" x14ac:dyDescent="0.3">
      <c r="C251"/>
      <c r="E251" s="4"/>
      <c r="F251" s="5"/>
      <c r="K251"/>
    </row>
    <row r="252" spans="3:11" x14ac:dyDescent="0.3">
      <c r="C252"/>
      <c r="E252" s="4"/>
      <c r="F252" s="5"/>
      <c r="K252"/>
    </row>
    <row r="253" spans="3:11" x14ac:dyDescent="0.3">
      <c r="C253"/>
      <c r="E253" s="4"/>
      <c r="F253" s="5"/>
      <c r="K253"/>
    </row>
    <row r="254" spans="3:11" x14ac:dyDescent="0.3">
      <c r="C254"/>
      <c r="E254" s="4"/>
      <c r="F254" s="5"/>
      <c r="K254"/>
    </row>
    <row r="255" spans="3:11" x14ac:dyDescent="0.3">
      <c r="C255"/>
      <c r="E255" s="4"/>
      <c r="F255" s="5"/>
      <c r="K255"/>
    </row>
    <row r="256" spans="3:11" x14ac:dyDescent="0.3">
      <c r="C256"/>
      <c r="E256" s="4"/>
      <c r="F256" s="5"/>
      <c r="K256"/>
    </row>
    <row r="257" spans="3:11" x14ac:dyDescent="0.3">
      <c r="C257"/>
      <c r="E257" s="4"/>
      <c r="F257" s="5"/>
      <c r="K257"/>
    </row>
    <row r="258" spans="3:11" x14ac:dyDescent="0.3">
      <c r="C258"/>
      <c r="E258" s="4"/>
      <c r="F258" s="5"/>
      <c r="K258"/>
    </row>
    <row r="259" spans="3:11" x14ac:dyDescent="0.3">
      <c r="C259"/>
      <c r="E259" s="4"/>
      <c r="F259" s="5"/>
      <c r="K259"/>
    </row>
    <row r="260" spans="3:11" x14ac:dyDescent="0.3">
      <c r="C260"/>
      <c r="E260" s="4"/>
      <c r="F260" s="5"/>
      <c r="K260"/>
    </row>
    <row r="261" spans="3:11" x14ac:dyDescent="0.3">
      <c r="C261"/>
      <c r="E261" s="4"/>
      <c r="F261" s="5"/>
      <c r="K261"/>
    </row>
    <row r="262" spans="3:11" x14ac:dyDescent="0.3">
      <c r="C262"/>
      <c r="E262" s="4"/>
      <c r="F262" s="5"/>
      <c r="K262"/>
    </row>
    <row r="263" spans="3:11" x14ac:dyDescent="0.3">
      <c r="C263"/>
      <c r="E263" s="4"/>
      <c r="F263" s="5"/>
      <c r="K263"/>
    </row>
    <row r="264" spans="3:11" x14ac:dyDescent="0.3">
      <c r="C264"/>
      <c r="E264" s="4"/>
      <c r="F264" s="5"/>
      <c r="K264"/>
    </row>
    <row r="265" spans="3:11" x14ac:dyDescent="0.3">
      <c r="C265"/>
      <c r="E265" s="4"/>
      <c r="F265" s="5"/>
      <c r="K265"/>
    </row>
    <row r="266" spans="3:11" x14ac:dyDescent="0.3">
      <c r="C266"/>
      <c r="E266" s="4"/>
      <c r="F266" s="5"/>
      <c r="K266"/>
    </row>
    <row r="267" spans="3:11" x14ac:dyDescent="0.3">
      <c r="C267"/>
      <c r="E267" s="4"/>
      <c r="F267" s="5"/>
    </row>
    <row r="268" spans="3:11" x14ac:dyDescent="0.3">
      <c r="C268"/>
      <c r="E268" s="4"/>
      <c r="F268" s="5"/>
    </row>
    <row r="269" spans="3:11" x14ac:dyDescent="0.3">
      <c r="C269"/>
      <c r="E269" s="4"/>
      <c r="F269" s="5"/>
    </row>
    <row r="270" spans="3:11" x14ac:dyDescent="0.3">
      <c r="C270"/>
      <c r="E270" s="4"/>
      <c r="F270" s="5"/>
    </row>
    <row r="271" spans="3:11" x14ac:dyDescent="0.3">
      <c r="C271"/>
      <c r="E271" s="4"/>
      <c r="F271" s="5"/>
    </row>
    <row r="272" spans="3:11" x14ac:dyDescent="0.3">
      <c r="C272"/>
      <c r="E272" s="4"/>
      <c r="F272" s="5"/>
    </row>
    <row r="273" spans="3:6" x14ac:dyDescent="0.3">
      <c r="C273"/>
      <c r="E273" s="4"/>
      <c r="F273" s="5"/>
    </row>
    <row r="274" spans="3:6" x14ac:dyDescent="0.3">
      <c r="C274"/>
      <c r="E274" s="4"/>
      <c r="F274" s="5"/>
    </row>
    <row r="275" spans="3:6" x14ac:dyDescent="0.3">
      <c r="C275"/>
      <c r="E275" s="4"/>
      <c r="F275" s="5"/>
    </row>
    <row r="276" spans="3:6" x14ac:dyDescent="0.3">
      <c r="C276"/>
      <c r="E276" s="4"/>
      <c r="F276" s="5"/>
    </row>
    <row r="277" spans="3:6" x14ac:dyDescent="0.3">
      <c r="C277"/>
      <c r="E277" s="4"/>
      <c r="F277" s="5"/>
    </row>
    <row r="278" spans="3:6" x14ac:dyDescent="0.3">
      <c r="C278"/>
      <c r="E278" s="4"/>
      <c r="F278" s="5"/>
    </row>
    <row r="279" spans="3:6" x14ac:dyDescent="0.3">
      <c r="C279"/>
      <c r="E279" s="4"/>
      <c r="F279" s="5"/>
    </row>
    <row r="280" spans="3:6" x14ac:dyDescent="0.3">
      <c r="C280"/>
      <c r="E280" s="4"/>
      <c r="F280" s="5"/>
    </row>
    <row r="281" spans="3:6" x14ac:dyDescent="0.3">
      <c r="C281"/>
      <c r="E281" s="4"/>
      <c r="F281" s="5"/>
    </row>
    <row r="282" spans="3:6" x14ac:dyDescent="0.3">
      <c r="C282"/>
      <c r="E282" s="4"/>
      <c r="F282" s="5"/>
    </row>
    <row r="283" spans="3:6" x14ac:dyDescent="0.3">
      <c r="C283"/>
      <c r="E283" s="4"/>
      <c r="F283" s="5"/>
    </row>
    <row r="284" spans="3:6" x14ac:dyDescent="0.3">
      <c r="C284"/>
      <c r="E284" s="4"/>
      <c r="F284" s="5"/>
    </row>
    <row r="285" spans="3:6" x14ac:dyDescent="0.3">
      <c r="C285"/>
      <c r="E285" s="4"/>
      <c r="F285" s="5"/>
    </row>
    <row r="286" spans="3:6" x14ac:dyDescent="0.3">
      <c r="C286"/>
      <c r="E286" s="4"/>
      <c r="F286" s="5"/>
    </row>
    <row r="287" spans="3:6" x14ac:dyDescent="0.3">
      <c r="C287"/>
      <c r="E287" s="4"/>
      <c r="F287" s="5"/>
    </row>
    <row r="288" spans="3:6" x14ac:dyDescent="0.3">
      <c r="C288"/>
      <c r="E288" s="4"/>
      <c r="F288" s="5"/>
    </row>
    <row r="289" spans="3:6" x14ac:dyDescent="0.3">
      <c r="C289"/>
      <c r="E289" s="4"/>
      <c r="F289" s="5"/>
    </row>
    <row r="290" spans="3:6" x14ac:dyDescent="0.3">
      <c r="C290"/>
      <c r="E290" s="4"/>
      <c r="F290" s="5"/>
    </row>
    <row r="291" spans="3:6" x14ac:dyDescent="0.3">
      <c r="C291"/>
      <c r="E291" s="4"/>
      <c r="F291" s="5"/>
    </row>
    <row r="292" spans="3:6" x14ac:dyDescent="0.3">
      <c r="C292"/>
      <c r="E292" s="4"/>
      <c r="F292" s="5"/>
    </row>
    <row r="293" spans="3:6" x14ac:dyDescent="0.3">
      <c r="C293"/>
      <c r="E293" s="4"/>
      <c r="F293" s="5"/>
    </row>
    <row r="294" spans="3:6" x14ac:dyDescent="0.3">
      <c r="C294"/>
      <c r="E294" s="4"/>
      <c r="F294" s="5"/>
    </row>
    <row r="295" spans="3:6" x14ac:dyDescent="0.3">
      <c r="C295"/>
      <c r="E295" s="4"/>
      <c r="F295" s="5"/>
    </row>
    <row r="296" spans="3:6" x14ac:dyDescent="0.3">
      <c r="C296"/>
      <c r="E296" s="4"/>
      <c r="F296" s="5"/>
    </row>
    <row r="297" spans="3:6" x14ac:dyDescent="0.3">
      <c r="C297"/>
      <c r="E297" s="4"/>
      <c r="F297" s="5"/>
    </row>
    <row r="298" spans="3:6" x14ac:dyDescent="0.3">
      <c r="E298" s="4"/>
      <c r="F298" s="5"/>
    </row>
    <row r="299" spans="3:6" x14ac:dyDescent="0.3">
      <c r="E299" s="4"/>
      <c r="F299" s="5"/>
    </row>
    <row r="300" spans="3:6" x14ac:dyDescent="0.3">
      <c r="E300" s="4"/>
      <c r="F300" s="5"/>
    </row>
    <row r="301" spans="3:6" x14ac:dyDescent="0.3">
      <c r="E301" s="4"/>
      <c r="F301" s="5"/>
    </row>
    <row r="302" spans="3:6" x14ac:dyDescent="0.3">
      <c r="E302" s="4"/>
      <c r="F302" s="5"/>
    </row>
    <row r="303" spans="3:6" x14ac:dyDescent="0.3">
      <c r="E303" s="4"/>
      <c r="F303" s="5"/>
    </row>
    <row r="304" spans="3:6" x14ac:dyDescent="0.3">
      <c r="E304" s="4"/>
      <c r="F304" s="5"/>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sheetData>
  <mergeCells count="1">
    <mergeCell ref="C1:O1"/>
  </mergeCells>
  <conditionalFormatting pivot="1" sqref="G6:G11">
    <cfRule type="dataBar" priority="1">
      <dataBar showValue="0">
        <cfvo type="min"/>
        <cfvo type="max"/>
        <color rgb="FFFFB628"/>
      </dataBar>
      <extLst>
        <ext xmlns:x14="http://schemas.microsoft.com/office/spreadsheetml/2009/9/main" uri="{B025F937-C7B1-47D3-B67F-A62EFF666E3E}">
          <x14:id>{482BFD43-6798-4C51-8DB0-18A3A4F6E6A5}</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82BFD43-6798-4C51-8DB0-18A3A4F6E6A5}">
            <x14:dataBar minLength="0" maxLength="100" gradient="0">
              <x14:cfvo type="autoMin"/>
              <x14:cfvo type="autoMax"/>
              <x14:negativeFillColor rgb="FFFF0000"/>
              <x14:axisColor rgb="FF000000"/>
            </x14:dataBar>
          </x14:cfRule>
          <xm:sqref>G6:G11</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0F205-917B-476E-91AC-51CC08FC8D01}">
  <dimension ref="A1:O625"/>
  <sheetViews>
    <sheetView showGridLines="0" zoomScale="90" zoomScaleNormal="90" workbookViewId="0">
      <selection activeCell="C5" sqref="C5"/>
    </sheetView>
  </sheetViews>
  <sheetFormatPr defaultRowHeight="16.5" x14ac:dyDescent="0.3"/>
  <cols>
    <col min="1" max="1" width="2" style="2" customWidth="1"/>
    <col min="2" max="2" width="9.5703125" style="2" customWidth="1"/>
    <col min="3" max="3" width="19.7109375" style="2" bestFit="1" customWidth="1"/>
    <col min="4" max="4" width="16.28515625" style="2" bestFit="1" customWidth="1"/>
    <col min="5" max="12" width="9.5703125" style="2" customWidth="1"/>
    <col min="13" max="16" width="9.42578125" style="2" customWidth="1"/>
    <col min="17" max="23" width="9.140625" style="2"/>
    <col min="24" max="24" width="21.85546875" style="2" bestFit="1" customWidth="1"/>
    <col min="25" max="25" width="14.42578125" style="2" customWidth="1"/>
    <col min="26" max="29" width="9.140625" style="2"/>
    <col min="30" max="30" width="21.85546875" style="2" customWidth="1"/>
    <col min="31" max="16384" width="9.140625" style="2"/>
  </cols>
  <sheetData>
    <row r="1" spans="1:15" s="7" customFormat="1" ht="61.5" customHeight="1" x14ac:dyDescent="0.3">
      <c r="A1" s="1"/>
      <c r="B1" s="14">
        <v>5</v>
      </c>
      <c r="C1" s="88" t="s">
        <v>77</v>
      </c>
      <c r="D1" s="88"/>
      <c r="E1" s="88"/>
      <c r="F1" s="88"/>
      <c r="G1" s="88"/>
      <c r="H1" s="88"/>
      <c r="I1" s="88"/>
      <c r="J1" s="88"/>
      <c r="K1" s="88"/>
      <c r="L1" s="88"/>
      <c r="M1" s="88"/>
      <c r="N1" s="88"/>
      <c r="O1" s="88"/>
    </row>
    <row r="3" spans="1:15" x14ac:dyDescent="0.3">
      <c r="E3" s="4"/>
      <c r="F3" s="5"/>
    </row>
    <row r="4" spans="1:15" ht="18.75" customHeight="1" x14ac:dyDescent="0.3">
      <c r="C4" s="30" t="s">
        <v>69</v>
      </c>
      <c r="D4" s="24" t="s">
        <v>78</v>
      </c>
      <c r="F4"/>
      <c r="G4"/>
      <c r="H4"/>
    </row>
    <row r="5" spans="1:15" ht="18.75" customHeight="1" x14ac:dyDescent="0.3">
      <c r="C5" s="34" t="s">
        <v>15</v>
      </c>
      <c r="D5" s="40">
        <v>44.990867579908674</v>
      </c>
      <c r="F5"/>
      <c r="G5"/>
      <c r="H5"/>
    </row>
    <row r="6" spans="1:15" ht="18.75" customHeight="1" x14ac:dyDescent="0.3">
      <c r="C6" s="34" t="s">
        <v>33</v>
      </c>
      <c r="D6" s="40">
        <v>37.303128371089535</v>
      </c>
      <c r="F6"/>
      <c r="G6"/>
      <c r="H6"/>
    </row>
    <row r="7" spans="1:15" ht="18.75" customHeight="1" x14ac:dyDescent="0.3">
      <c r="C7" s="34" t="s">
        <v>24</v>
      </c>
      <c r="D7" s="40">
        <v>33.88697318007663</v>
      </c>
      <c r="F7"/>
      <c r="G7"/>
      <c r="H7"/>
    </row>
    <row r="8" spans="1:15" ht="18.75" customHeight="1" x14ac:dyDescent="0.3">
      <c r="C8" s="34" t="s">
        <v>26</v>
      </c>
      <c r="D8" s="40">
        <v>32.807189542483663</v>
      </c>
      <c r="F8"/>
      <c r="G8"/>
      <c r="H8"/>
    </row>
    <row r="9" spans="1:15" ht="18.75" customHeight="1" x14ac:dyDescent="0.3">
      <c r="C9" s="34" t="s">
        <v>22</v>
      </c>
      <c r="D9" s="40">
        <v>32.301656920077974</v>
      </c>
      <c r="F9"/>
      <c r="G9"/>
      <c r="H9"/>
    </row>
    <row r="10" spans="1:15" ht="18.75" customHeight="1" x14ac:dyDescent="0.3">
      <c r="C10" s="31" t="s">
        <v>70</v>
      </c>
      <c r="D10" s="39">
        <v>35.949565217391303</v>
      </c>
      <c r="F10"/>
      <c r="G10"/>
      <c r="H10"/>
    </row>
    <row r="11" spans="1:15" x14ac:dyDescent="0.3">
      <c r="C11"/>
      <c r="D11"/>
      <c r="F11"/>
      <c r="G11"/>
      <c r="H11"/>
    </row>
    <row r="12" spans="1:15" x14ac:dyDescent="0.3">
      <c r="C12"/>
      <c r="D12"/>
      <c r="F12"/>
      <c r="G12"/>
      <c r="H12"/>
    </row>
    <row r="13" spans="1:15" x14ac:dyDescent="0.3">
      <c r="C13"/>
      <c r="D13"/>
      <c r="F13"/>
      <c r="G13"/>
      <c r="H13"/>
    </row>
    <row r="14" spans="1:15" x14ac:dyDescent="0.3">
      <c r="C14"/>
      <c r="D14"/>
      <c r="F14"/>
      <c r="G14"/>
      <c r="H14"/>
    </row>
    <row r="15" spans="1:15" x14ac:dyDescent="0.3">
      <c r="C15"/>
      <c r="D15"/>
      <c r="F15"/>
      <c r="G15"/>
      <c r="H15"/>
    </row>
    <row r="16" spans="1:15" x14ac:dyDescent="0.3">
      <c r="C16"/>
      <c r="D16"/>
      <c r="F16"/>
      <c r="G16"/>
      <c r="H16"/>
    </row>
    <row r="17" spans="3:8" x14ac:dyDescent="0.3">
      <c r="C17"/>
      <c r="D17"/>
      <c r="F17"/>
      <c r="G17"/>
      <c r="H17"/>
    </row>
    <row r="18" spans="3:8" x14ac:dyDescent="0.3">
      <c r="C18"/>
      <c r="D18"/>
      <c r="F18"/>
      <c r="G18"/>
      <c r="H18"/>
    </row>
    <row r="19" spans="3:8" x14ac:dyDescent="0.3">
      <c r="C19"/>
      <c r="D19"/>
      <c r="F19"/>
      <c r="G19"/>
      <c r="H19"/>
    </row>
    <row r="20" spans="3:8" x14ac:dyDescent="0.3">
      <c r="C20"/>
      <c r="D20"/>
      <c r="F20"/>
      <c r="G20"/>
      <c r="H20"/>
    </row>
    <row r="21" spans="3:8" x14ac:dyDescent="0.3">
      <c r="C21"/>
      <c r="D21"/>
      <c r="F21"/>
      <c r="G21"/>
      <c r="H21"/>
    </row>
    <row r="22" spans="3:8" x14ac:dyDescent="0.3">
      <c r="C22"/>
      <c r="D22"/>
      <c r="F22"/>
      <c r="G22"/>
      <c r="H22"/>
    </row>
    <row r="23" spans="3:8" x14ac:dyDescent="0.3">
      <c r="C23"/>
      <c r="D23"/>
      <c r="F23"/>
      <c r="G23"/>
      <c r="H23"/>
    </row>
    <row r="24" spans="3:8" x14ac:dyDescent="0.3">
      <c r="C24"/>
      <c r="D24"/>
      <c r="F24"/>
      <c r="G24"/>
      <c r="H24"/>
    </row>
    <row r="25" spans="3:8" x14ac:dyDescent="0.3">
      <c r="C25"/>
      <c r="D25"/>
      <c r="F25"/>
      <c r="G25"/>
      <c r="H25"/>
    </row>
    <row r="26" spans="3:8" x14ac:dyDescent="0.3">
      <c r="C26"/>
      <c r="D26"/>
      <c r="F26"/>
      <c r="G26"/>
      <c r="H26"/>
    </row>
    <row r="27" spans="3:8" x14ac:dyDescent="0.3">
      <c r="C27"/>
      <c r="D27"/>
      <c r="F27"/>
      <c r="G27"/>
      <c r="H27"/>
    </row>
    <row r="28" spans="3:8" x14ac:dyDescent="0.3">
      <c r="F28"/>
      <c r="G28"/>
      <c r="H28"/>
    </row>
    <row r="29" spans="3:8" x14ac:dyDescent="0.3">
      <c r="F29"/>
      <c r="G29"/>
      <c r="H29"/>
    </row>
    <row r="30" spans="3:8" x14ac:dyDescent="0.3">
      <c r="F30"/>
      <c r="G30"/>
      <c r="H30"/>
    </row>
    <row r="31" spans="3:8" x14ac:dyDescent="0.3">
      <c r="F31"/>
      <c r="G31"/>
      <c r="H31"/>
    </row>
    <row r="32" spans="3:8" x14ac:dyDescent="0.3">
      <c r="F32"/>
      <c r="G32"/>
      <c r="H32"/>
    </row>
    <row r="33" spans="6:8" x14ac:dyDescent="0.3">
      <c r="F33"/>
      <c r="G33"/>
      <c r="H33"/>
    </row>
    <row r="34" spans="6:8" x14ac:dyDescent="0.3">
      <c r="F34"/>
      <c r="G34"/>
      <c r="H34"/>
    </row>
    <row r="35" spans="6:8" x14ac:dyDescent="0.3">
      <c r="F35"/>
      <c r="G35"/>
      <c r="H35"/>
    </row>
    <row r="36" spans="6:8" x14ac:dyDescent="0.3">
      <c r="F36"/>
      <c r="G36"/>
      <c r="H36"/>
    </row>
    <row r="37" spans="6:8" x14ac:dyDescent="0.3">
      <c r="F37"/>
      <c r="G37"/>
      <c r="H37"/>
    </row>
    <row r="38" spans="6:8" x14ac:dyDescent="0.3">
      <c r="F38"/>
      <c r="G38"/>
      <c r="H38"/>
    </row>
    <row r="39" spans="6:8" x14ac:dyDescent="0.3">
      <c r="F39"/>
      <c r="G39"/>
      <c r="H39"/>
    </row>
    <row r="40" spans="6:8" x14ac:dyDescent="0.3">
      <c r="F40"/>
      <c r="G40"/>
      <c r="H40"/>
    </row>
    <row r="41" spans="6:8" x14ac:dyDescent="0.3">
      <c r="F41"/>
      <c r="G41"/>
      <c r="H41"/>
    </row>
    <row r="42" spans="6:8" x14ac:dyDescent="0.3">
      <c r="F42"/>
      <c r="G42"/>
      <c r="H42"/>
    </row>
    <row r="43" spans="6:8" x14ac:dyDescent="0.3">
      <c r="F43"/>
      <c r="G43"/>
      <c r="H43"/>
    </row>
    <row r="44" spans="6:8" x14ac:dyDescent="0.3">
      <c r="F44"/>
      <c r="G44"/>
      <c r="H44"/>
    </row>
    <row r="45" spans="6:8" x14ac:dyDescent="0.3">
      <c r="F45"/>
      <c r="G45"/>
      <c r="H45"/>
    </row>
    <row r="46" spans="6:8" x14ac:dyDescent="0.3">
      <c r="F46"/>
      <c r="G46"/>
      <c r="H46"/>
    </row>
    <row r="47" spans="6:8" x14ac:dyDescent="0.3">
      <c r="F47"/>
      <c r="G47"/>
      <c r="H47"/>
    </row>
    <row r="48" spans="6:8" x14ac:dyDescent="0.3">
      <c r="F48"/>
      <c r="G48"/>
      <c r="H48"/>
    </row>
    <row r="49" spans="6:8" x14ac:dyDescent="0.3">
      <c r="F49"/>
      <c r="G49"/>
      <c r="H49"/>
    </row>
    <row r="50" spans="6:8" x14ac:dyDescent="0.3">
      <c r="F50"/>
      <c r="G50"/>
      <c r="H50"/>
    </row>
    <row r="51" spans="6:8" x14ac:dyDescent="0.3">
      <c r="F51"/>
      <c r="G51"/>
      <c r="H51"/>
    </row>
    <row r="52" spans="6:8" x14ac:dyDescent="0.3">
      <c r="F52"/>
      <c r="G52"/>
      <c r="H52"/>
    </row>
    <row r="53" spans="6:8" x14ac:dyDescent="0.3">
      <c r="F53"/>
      <c r="G53"/>
      <c r="H53"/>
    </row>
    <row r="54" spans="6:8" x14ac:dyDescent="0.3">
      <c r="F54"/>
      <c r="G54"/>
      <c r="H54"/>
    </row>
    <row r="55" spans="6:8" x14ac:dyDescent="0.3">
      <c r="F55"/>
      <c r="G55"/>
      <c r="H55"/>
    </row>
    <row r="56" spans="6:8" x14ac:dyDescent="0.3">
      <c r="F56"/>
      <c r="G56"/>
      <c r="H56"/>
    </row>
    <row r="57" spans="6:8" x14ac:dyDescent="0.3">
      <c r="F57"/>
      <c r="G57"/>
      <c r="H57"/>
    </row>
    <row r="58" spans="6:8" x14ac:dyDescent="0.3">
      <c r="F58"/>
      <c r="G58"/>
      <c r="H58"/>
    </row>
    <row r="59" spans="6:8" x14ac:dyDescent="0.3">
      <c r="F59"/>
      <c r="G59"/>
      <c r="H59"/>
    </row>
    <row r="60" spans="6:8" x14ac:dyDescent="0.3">
      <c r="F60"/>
      <c r="G60"/>
      <c r="H60"/>
    </row>
    <row r="61" spans="6:8" x14ac:dyDescent="0.3">
      <c r="F61"/>
      <c r="G61"/>
      <c r="H61"/>
    </row>
    <row r="62" spans="6:8" x14ac:dyDescent="0.3">
      <c r="F62"/>
      <c r="G62"/>
      <c r="H62"/>
    </row>
    <row r="63" spans="6:8" x14ac:dyDescent="0.3">
      <c r="F63"/>
      <c r="G63"/>
      <c r="H63"/>
    </row>
    <row r="64" spans="6:8" x14ac:dyDescent="0.3">
      <c r="F64"/>
      <c r="G64"/>
      <c r="H64"/>
    </row>
    <row r="65" spans="6:8" x14ac:dyDescent="0.3">
      <c r="F65"/>
      <c r="G65"/>
      <c r="H65"/>
    </row>
    <row r="66" spans="6:8" x14ac:dyDescent="0.3">
      <c r="F66"/>
      <c r="G66"/>
      <c r="H66"/>
    </row>
    <row r="67" spans="6:8" x14ac:dyDescent="0.3">
      <c r="F67"/>
      <c r="G67"/>
      <c r="H67"/>
    </row>
    <row r="68" spans="6:8" x14ac:dyDescent="0.3">
      <c r="F68"/>
      <c r="G68"/>
      <c r="H68"/>
    </row>
    <row r="69" spans="6:8" x14ac:dyDescent="0.3">
      <c r="F69"/>
      <c r="G69"/>
      <c r="H69"/>
    </row>
    <row r="70" spans="6:8" x14ac:dyDescent="0.3">
      <c r="F70"/>
      <c r="G70"/>
      <c r="H70"/>
    </row>
    <row r="71" spans="6:8" x14ac:dyDescent="0.3">
      <c r="F71"/>
      <c r="G71"/>
      <c r="H71"/>
    </row>
    <row r="72" spans="6:8" x14ac:dyDescent="0.3">
      <c r="F72"/>
      <c r="G72"/>
      <c r="H72"/>
    </row>
    <row r="73" spans="6:8" x14ac:dyDescent="0.3">
      <c r="F73"/>
      <c r="G73"/>
      <c r="H73"/>
    </row>
    <row r="74" spans="6:8" x14ac:dyDescent="0.3">
      <c r="F74"/>
      <c r="G74"/>
      <c r="H74"/>
    </row>
    <row r="75" spans="6:8" x14ac:dyDescent="0.3">
      <c r="F75"/>
      <c r="G75"/>
      <c r="H75"/>
    </row>
    <row r="76" spans="6:8" x14ac:dyDescent="0.3">
      <c r="F76"/>
      <c r="G76"/>
      <c r="H76"/>
    </row>
    <row r="77" spans="6:8" x14ac:dyDescent="0.3">
      <c r="F77"/>
      <c r="G77"/>
      <c r="H77"/>
    </row>
    <row r="78" spans="6:8" x14ac:dyDescent="0.3">
      <c r="F78"/>
      <c r="G78"/>
      <c r="H78"/>
    </row>
    <row r="79" spans="6:8" x14ac:dyDescent="0.3">
      <c r="F79"/>
      <c r="G79"/>
      <c r="H79"/>
    </row>
    <row r="80" spans="6:8" x14ac:dyDescent="0.3">
      <c r="F80"/>
      <c r="G80"/>
      <c r="H80"/>
    </row>
    <row r="81" spans="6:8" x14ac:dyDescent="0.3">
      <c r="F81"/>
      <c r="G81"/>
      <c r="H81"/>
    </row>
    <row r="82" spans="6:8" x14ac:dyDescent="0.3">
      <c r="F82"/>
      <c r="G82"/>
      <c r="H82"/>
    </row>
    <row r="83" spans="6:8" x14ac:dyDescent="0.3">
      <c r="F83"/>
      <c r="G83"/>
      <c r="H83"/>
    </row>
    <row r="84" spans="6:8" x14ac:dyDescent="0.3">
      <c r="F84"/>
      <c r="G84"/>
      <c r="H84"/>
    </row>
    <row r="85" spans="6:8" x14ac:dyDescent="0.3">
      <c r="F85"/>
      <c r="G85"/>
      <c r="H85"/>
    </row>
    <row r="86" spans="6:8" x14ac:dyDescent="0.3">
      <c r="F86"/>
      <c r="G86"/>
      <c r="H86"/>
    </row>
    <row r="87" spans="6:8" x14ac:dyDescent="0.3">
      <c r="F87"/>
      <c r="G87"/>
      <c r="H87"/>
    </row>
    <row r="88" spans="6:8" x14ac:dyDescent="0.3">
      <c r="F88"/>
      <c r="G88"/>
      <c r="H88"/>
    </row>
    <row r="89" spans="6:8" x14ac:dyDescent="0.3">
      <c r="F89"/>
      <c r="G89"/>
      <c r="H89"/>
    </row>
    <row r="90" spans="6:8" x14ac:dyDescent="0.3">
      <c r="F90"/>
      <c r="G90"/>
      <c r="H90"/>
    </row>
    <row r="91" spans="6:8" x14ac:dyDescent="0.3">
      <c r="F91"/>
      <c r="G91"/>
      <c r="H91"/>
    </row>
    <row r="92" spans="6:8" x14ac:dyDescent="0.3">
      <c r="F92"/>
      <c r="G92"/>
      <c r="H92"/>
    </row>
    <row r="93" spans="6:8" x14ac:dyDescent="0.3">
      <c r="F93"/>
      <c r="G93"/>
      <c r="H93"/>
    </row>
    <row r="94" spans="6:8" x14ac:dyDescent="0.3">
      <c r="F94"/>
      <c r="G94"/>
      <c r="H94"/>
    </row>
    <row r="95" spans="6:8" x14ac:dyDescent="0.3">
      <c r="F95"/>
      <c r="G95"/>
      <c r="H95"/>
    </row>
    <row r="96" spans="6:8" x14ac:dyDescent="0.3">
      <c r="F96"/>
      <c r="G96"/>
      <c r="H96"/>
    </row>
    <row r="97" spans="6:8" x14ac:dyDescent="0.3">
      <c r="F97"/>
      <c r="G97"/>
      <c r="H97"/>
    </row>
    <row r="98" spans="6:8" x14ac:dyDescent="0.3">
      <c r="F98"/>
      <c r="G98"/>
      <c r="H98"/>
    </row>
    <row r="99" spans="6:8" x14ac:dyDescent="0.3">
      <c r="F99"/>
      <c r="G99"/>
      <c r="H99"/>
    </row>
    <row r="100" spans="6:8" x14ac:dyDescent="0.3">
      <c r="F100"/>
      <c r="G100"/>
      <c r="H100"/>
    </row>
    <row r="101" spans="6:8" x14ac:dyDescent="0.3">
      <c r="F101"/>
      <c r="G101"/>
      <c r="H101"/>
    </row>
    <row r="102" spans="6:8" x14ac:dyDescent="0.3">
      <c r="F102"/>
      <c r="G102"/>
      <c r="H102"/>
    </row>
    <row r="103" spans="6:8" x14ac:dyDescent="0.3">
      <c r="F103"/>
      <c r="G103"/>
      <c r="H103"/>
    </row>
    <row r="104" spans="6:8" x14ac:dyDescent="0.3">
      <c r="F104"/>
      <c r="G104"/>
      <c r="H104"/>
    </row>
    <row r="105" spans="6:8" x14ac:dyDescent="0.3">
      <c r="F105"/>
      <c r="G105"/>
      <c r="H105"/>
    </row>
    <row r="106" spans="6:8" x14ac:dyDescent="0.3">
      <c r="F106"/>
      <c r="G106"/>
      <c r="H106"/>
    </row>
    <row r="107" spans="6:8" x14ac:dyDescent="0.3">
      <c r="F107"/>
      <c r="G107"/>
      <c r="H107"/>
    </row>
    <row r="108" spans="6:8" x14ac:dyDescent="0.3">
      <c r="F108"/>
      <c r="G108"/>
      <c r="H108"/>
    </row>
    <row r="109" spans="6:8" x14ac:dyDescent="0.3">
      <c r="F109"/>
      <c r="G109"/>
      <c r="H109"/>
    </row>
    <row r="110" spans="6:8" x14ac:dyDescent="0.3">
      <c r="F110"/>
      <c r="G110"/>
      <c r="H110"/>
    </row>
    <row r="111" spans="6:8" x14ac:dyDescent="0.3">
      <c r="F111"/>
      <c r="G111"/>
      <c r="H111"/>
    </row>
    <row r="112" spans="6:8" x14ac:dyDescent="0.3">
      <c r="F112"/>
      <c r="G112"/>
      <c r="H112"/>
    </row>
    <row r="113" spans="6:8" x14ac:dyDescent="0.3">
      <c r="F113"/>
      <c r="G113"/>
      <c r="H113"/>
    </row>
    <row r="114" spans="6:8" x14ac:dyDescent="0.3">
      <c r="F114"/>
      <c r="G114"/>
      <c r="H114"/>
    </row>
    <row r="115" spans="6:8" x14ac:dyDescent="0.3">
      <c r="F115"/>
      <c r="G115"/>
      <c r="H115"/>
    </row>
    <row r="116" spans="6:8" x14ac:dyDescent="0.3">
      <c r="F116"/>
      <c r="G116"/>
      <c r="H116"/>
    </row>
    <row r="117" spans="6:8" x14ac:dyDescent="0.3">
      <c r="F117"/>
      <c r="G117"/>
      <c r="H117"/>
    </row>
    <row r="118" spans="6:8" x14ac:dyDescent="0.3">
      <c r="F118"/>
      <c r="G118"/>
      <c r="H118"/>
    </row>
    <row r="119" spans="6:8" x14ac:dyDescent="0.3">
      <c r="F119"/>
      <c r="G119"/>
      <c r="H119"/>
    </row>
    <row r="120" spans="6:8" x14ac:dyDescent="0.3">
      <c r="F120"/>
      <c r="G120"/>
      <c r="H120"/>
    </row>
    <row r="121" spans="6:8" x14ac:dyDescent="0.3">
      <c r="F121"/>
      <c r="G121"/>
      <c r="H121"/>
    </row>
    <row r="122" spans="6:8" x14ac:dyDescent="0.3">
      <c r="F122"/>
      <c r="G122"/>
      <c r="H122"/>
    </row>
    <row r="123" spans="6:8" x14ac:dyDescent="0.3">
      <c r="F123"/>
      <c r="G123"/>
      <c r="H123"/>
    </row>
    <row r="124" spans="6:8" x14ac:dyDescent="0.3">
      <c r="F124"/>
      <c r="G124"/>
      <c r="H124"/>
    </row>
    <row r="125" spans="6:8" x14ac:dyDescent="0.3">
      <c r="F125"/>
      <c r="G125"/>
      <c r="H125"/>
    </row>
    <row r="126" spans="6:8" x14ac:dyDescent="0.3">
      <c r="F126"/>
      <c r="G126"/>
      <c r="H126"/>
    </row>
    <row r="127" spans="6:8" x14ac:dyDescent="0.3">
      <c r="F127"/>
      <c r="G127"/>
      <c r="H127"/>
    </row>
    <row r="128" spans="6:8" x14ac:dyDescent="0.3">
      <c r="F128"/>
      <c r="G128"/>
      <c r="H128"/>
    </row>
    <row r="129" spans="6:8" x14ac:dyDescent="0.3">
      <c r="F129"/>
      <c r="G129"/>
      <c r="H129"/>
    </row>
    <row r="130" spans="6:8" x14ac:dyDescent="0.3">
      <c r="F130"/>
      <c r="G130"/>
      <c r="H130"/>
    </row>
    <row r="131" spans="6:8" x14ac:dyDescent="0.3">
      <c r="F131"/>
      <c r="G131"/>
      <c r="H131"/>
    </row>
    <row r="132" spans="6:8" x14ac:dyDescent="0.3">
      <c r="F132"/>
      <c r="G132"/>
      <c r="H132"/>
    </row>
    <row r="133" spans="6:8" x14ac:dyDescent="0.3">
      <c r="F133"/>
      <c r="G133"/>
      <c r="H133"/>
    </row>
    <row r="134" spans="6:8" x14ac:dyDescent="0.3">
      <c r="F134"/>
      <c r="G134"/>
      <c r="H134"/>
    </row>
    <row r="135" spans="6:8" x14ac:dyDescent="0.3">
      <c r="F135"/>
      <c r="G135"/>
      <c r="H135"/>
    </row>
    <row r="136" spans="6:8" x14ac:dyDescent="0.3">
      <c r="F136"/>
      <c r="G136"/>
      <c r="H136"/>
    </row>
    <row r="137" spans="6:8" x14ac:dyDescent="0.3">
      <c r="F137"/>
      <c r="G137"/>
      <c r="H137"/>
    </row>
    <row r="138" spans="6:8" x14ac:dyDescent="0.3">
      <c r="F138"/>
      <c r="G138"/>
      <c r="H138"/>
    </row>
    <row r="139" spans="6:8" x14ac:dyDescent="0.3">
      <c r="F139"/>
      <c r="G139"/>
      <c r="H139"/>
    </row>
    <row r="140" spans="6:8" x14ac:dyDescent="0.3">
      <c r="F140"/>
      <c r="G140"/>
      <c r="H140"/>
    </row>
    <row r="141" spans="6:8" x14ac:dyDescent="0.3">
      <c r="F141"/>
      <c r="G141"/>
      <c r="H141"/>
    </row>
    <row r="142" spans="6:8" x14ac:dyDescent="0.3">
      <c r="F142"/>
      <c r="G142"/>
      <c r="H142"/>
    </row>
    <row r="143" spans="6:8" x14ac:dyDescent="0.3">
      <c r="F143"/>
      <c r="G143"/>
      <c r="H143"/>
    </row>
    <row r="144" spans="6:8" x14ac:dyDescent="0.3">
      <c r="F144"/>
      <c r="G144"/>
      <c r="H144"/>
    </row>
    <row r="145" spans="6:8" x14ac:dyDescent="0.3">
      <c r="F145"/>
      <c r="G145"/>
      <c r="H145"/>
    </row>
    <row r="146" spans="6:8" x14ac:dyDescent="0.3">
      <c r="F146"/>
      <c r="G146"/>
      <c r="H146"/>
    </row>
    <row r="147" spans="6:8" x14ac:dyDescent="0.3">
      <c r="F147"/>
      <c r="G147"/>
      <c r="H147"/>
    </row>
    <row r="148" spans="6:8" x14ac:dyDescent="0.3">
      <c r="F148"/>
      <c r="G148"/>
      <c r="H148"/>
    </row>
    <row r="149" spans="6:8" x14ac:dyDescent="0.3">
      <c r="F149"/>
      <c r="G149"/>
      <c r="H149"/>
    </row>
    <row r="150" spans="6:8" x14ac:dyDescent="0.3">
      <c r="F150"/>
      <c r="G150"/>
      <c r="H150"/>
    </row>
    <row r="151" spans="6:8" x14ac:dyDescent="0.3">
      <c r="F151"/>
      <c r="G151"/>
      <c r="H151"/>
    </row>
    <row r="152" spans="6:8" x14ac:dyDescent="0.3">
      <c r="F152"/>
      <c r="G152"/>
      <c r="H152"/>
    </row>
    <row r="153" spans="6:8" x14ac:dyDescent="0.3">
      <c r="F153"/>
      <c r="G153"/>
      <c r="H153"/>
    </row>
    <row r="154" spans="6:8" x14ac:dyDescent="0.3">
      <c r="F154"/>
      <c r="G154"/>
      <c r="H154"/>
    </row>
    <row r="155" spans="6:8" x14ac:dyDescent="0.3">
      <c r="F155"/>
      <c r="G155"/>
      <c r="H155"/>
    </row>
    <row r="156" spans="6:8" x14ac:dyDescent="0.3">
      <c r="F156"/>
      <c r="G156"/>
      <c r="H156"/>
    </row>
    <row r="157" spans="6:8" x14ac:dyDescent="0.3">
      <c r="F157"/>
      <c r="G157"/>
      <c r="H157"/>
    </row>
    <row r="158" spans="6:8" x14ac:dyDescent="0.3">
      <c r="F158"/>
      <c r="G158"/>
      <c r="H158"/>
    </row>
    <row r="159" spans="6:8" x14ac:dyDescent="0.3">
      <c r="F159"/>
      <c r="G159"/>
      <c r="H159"/>
    </row>
    <row r="160" spans="6:8" x14ac:dyDescent="0.3">
      <c r="F160"/>
      <c r="G160"/>
      <c r="H160"/>
    </row>
    <row r="161" spans="6:8" x14ac:dyDescent="0.3">
      <c r="F161"/>
      <c r="G161"/>
      <c r="H161"/>
    </row>
    <row r="162" spans="6:8" x14ac:dyDescent="0.3">
      <c r="F162"/>
      <c r="G162"/>
      <c r="H162"/>
    </row>
    <row r="163" spans="6:8" x14ac:dyDescent="0.3">
      <c r="F163"/>
      <c r="G163"/>
      <c r="H163"/>
    </row>
    <row r="164" spans="6:8" x14ac:dyDescent="0.3">
      <c r="F164"/>
      <c r="G164"/>
      <c r="H164"/>
    </row>
    <row r="165" spans="6:8" x14ac:dyDescent="0.3">
      <c r="F165"/>
      <c r="G165"/>
      <c r="H165"/>
    </row>
    <row r="166" spans="6:8" x14ac:dyDescent="0.3">
      <c r="F166"/>
      <c r="G166"/>
      <c r="H166"/>
    </row>
    <row r="167" spans="6:8" x14ac:dyDescent="0.3">
      <c r="F167"/>
      <c r="G167"/>
      <c r="H167"/>
    </row>
    <row r="168" spans="6:8" x14ac:dyDescent="0.3">
      <c r="F168"/>
      <c r="G168"/>
      <c r="H168"/>
    </row>
    <row r="169" spans="6:8" x14ac:dyDescent="0.3">
      <c r="F169"/>
      <c r="G169"/>
      <c r="H169"/>
    </row>
    <row r="170" spans="6:8" x14ac:dyDescent="0.3">
      <c r="F170"/>
      <c r="G170"/>
      <c r="H170"/>
    </row>
    <row r="171" spans="6:8" x14ac:dyDescent="0.3">
      <c r="F171"/>
      <c r="G171"/>
      <c r="H171"/>
    </row>
    <row r="172" spans="6:8" x14ac:dyDescent="0.3">
      <c r="F172"/>
      <c r="G172"/>
      <c r="H172"/>
    </row>
    <row r="173" spans="6:8" x14ac:dyDescent="0.3">
      <c r="F173"/>
      <c r="G173"/>
      <c r="H173"/>
    </row>
    <row r="174" spans="6:8" x14ac:dyDescent="0.3">
      <c r="F174"/>
      <c r="G174"/>
      <c r="H174"/>
    </row>
    <row r="175" spans="6:8" x14ac:dyDescent="0.3">
      <c r="F175"/>
      <c r="G175"/>
      <c r="H175"/>
    </row>
    <row r="176" spans="6:8" x14ac:dyDescent="0.3">
      <c r="F176"/>
      <c r="G176"/>
      <c r="H176"/>
    </row>
    <row r="177" spans="6:8" x14ac:dyDescent="0.3">
      <c r="F177"/>
      <c r="G177"/>
      <c r="H177"/>
    </row>
    <row r="178" spans="6:8" x14ac:dyDescent="0.3">
      <c r="F178"/>
      <c r="G178"/>
      <c r="H178"/>
    </row>
    <row r="179" spans="6:8" x14ac:dyDescent="0.3">
      <c r="F179"/>
      <c r="G179"/>
      <c r="H179"/>
    </row>
    <row r="180" spans="6:8" x14ac:dyDescent="0.3">
      <c r="F180"/>
      <c r="G180"/>
      <c r="H180"/>
    </row>
    <row r="181" spans="6:8" x14ac:dyDescent="0.3">
      <c r="F181"/>
      <c r="G181"/>
      <c r="H181"/>
    </row>
    <row r="182" spans="6:8" x14ac:dyDescent="0.3">
      <c r="F182"/>
      <c r="G182"/>
      <c r="H182"/>
    </row>
    <row r="183" spans="6:8" x14ac:dyDescent="0.3">
      <c r="F183"/>
      <c r="G183"/>
      <c r="H183"/>
    </row>
    <row r="184" spans="6:8" x14ac:dyDescent="0.3">
      <c r="F184"/>
      <c r="G184"/>
      <c r="H184"/>
    </row>
    <row r="185" spans="6:8" x14ac:dyDescent="0.3">
      <c r="F185"/>
      <c r="G185"/>
      <c r="H185"/>
    </row>
    <row r="186" spans="6:8" x14ac:dyDescent="0.3">
      <c r="F186"/>
      <c r="G186"/>
      <c r="H186"/>
    </row>
    <row r="187" spans="6:8" x14ac:dyDescent="0.3">
      <c r="F187"/>
      <c r="G187"/>
      <c r="H187"/>
    </row>
    <row r="188" spans="6:8" x14ac:dyDescent="0.3">
      <c r="F188"/>
      <c r="G188"/>
      <c r="H188"/>
    </row>
    <row r="189" spans="6:8" x14ac:dyDescent="0.3">
      <c r="F189"/>
      <c r="G189"/>
      <c r="H189"/>
    </row>
    <row r="190" spans="6:8" x14ac:dyDescent="0.3">
      <c r="F190"/>
      <c r="G190"/>
      <c r="H190"/>
    </row>
    <row r="191" spans="6:8" x14ac:dyDescent="0.3">
      <c r="F191"/>
      <c r="G191"/>
      <c r="H191"/>
    </row>
    <row r="192" spans="6:8" x14ac:dyDescent="0.3">
      <c r="F192"/>
      <c r="G192"/>
      <c r="H192"/>
    </row>
    <row r="193" spans="6:8" x14ac:dyDescent="0.3">
      <c r="F193"/>
      <c r="G193"/>
      <c r="H193"/>
    </row>
    <row r="194" spans="6:8" x14ac:dyDescent="0.3">
      <c r="F194"/>
      <c r="G194"/>
      <c r="H194"/>
    </row>
    <row r="195" spans="6:8" x14ac:dyDescent="0.3">
      <c r="F195"/>
      <c r="G195"/>
      <c r="H195"/>
    </row>
    <row r="196" spans="6:8" x14ac:dyDescent="0.3">
      <c r="F196"/>
      <c r="G196"/>
      <c r="H196"/>
    </row>
    <row r="197" spans="6:8" x14ac:dyDescent="0.3">
      <c r="F197"/>
      <c r="G197"/>
      <c r="H197"/>
    </row>
    <row r="198" spans="6:8" x14ac:dyDescent="0.3">
      <c r="F198"/>
      <c r="G198"/>
      <c r="H198"/>
    </row>
    <row r="199" spans="6:8" x14ac:dyDescent="0.3">
      <c r="F199"/>
      <c r="G199"/>
      <c r="H199"/>
    </row>
    <row r="200" spans="6:8" x14ac:dyDescent="0.3">
      <c r="F200"/>
      <c r="G200"/>
      <c r="H200"/>
    </row>
    <row r="201" spans="6:8" x14ac:dyDescent="0.3">
      <c r="F201"/>
      <c r="G201"/>
      <c r="H201"/>
    </row>
    <row r="202" spans="6:8" x14ac:dyDescent="0.3">
      <c r="F202"/>
      <c r="G202"/>
      <c r="H202"/>
    </row>
    <row r="203" spans="6:8" x14ac:dyDescent="0.3">
      <c r="F203"/>
      <c r="G203"/>
      <c r="H203"/>
    </row>
    <row r="204" spans="6:8" x14ac:dyDescent="0.3">
      <c r="F204"/>
      <c r="G204"/>
      <c r="H204"/>
    </row>
    <row r="205" spans="6:8" x14ac:dyDescent="0.3">
      <c r="F205"/>
    </row>
    <row r="206" spans="6:8" x14ac:dyDescent="0.3">
      <c r="F206"/>
    </row>
    <row r="207" spans="6:8" x14ac:dyDescent="0.3">
      <c r="F207"/>
    </row>
    <row r="208" spans="6:8" x14ac:dyDescent="0.3">
      <c r="F208"/>
    </row>
    <row r="209" spans="6:6" x14ac:dyDescent="0.3">
      <c r="F209"/>
    </row>
    <row r="210" spans="6:6" x14ac:dyDescent="0.3">
      <c r="F210"/>
    </row>
    <row r="211" spans="6:6" x14ac:dyDescent="0.3">
      <c r="F211"/>
    </row>
    <row r="212" spans="6:6" x14ac:dyDescent="0.3">
      <c r="F212"/>
    </row>
    <row r="213" spans="6:6" x14ac:dyDescent="0.3">
      <c r="F213"/>
    </row>
    <row r="214" spans="6:6" x14ac:dyDescent="0.3">
      <c r="F214"/>
    </row>
    <row r="215" spans="6:6" x14ac:dyDescent="0.3">
      <c r="F215"/>
    </row>
    <row r="216" spans="6:6" x14ac:dyDescent="0.3">
      <c r="F216"/>
    </row>
    <row r="217" spans="6:6" x14ac:dyDescent="0.3">
      <c r="F217"/>
    </row>
    <row r="218" spans="6:6" x14ac:dyDescent="0.3">
      <c r="F218"/>
    </row>
    <row r="219" spans="6:6" x14ac:dyDescent="0.3">
      <c r="F219"/>
    </row>
    <row r="220" spans="6:6" x14ac:dyDescent="0.3">
      <c r="F220"/>
    </row>
    <row r="221" spans="6:6" x14ac:dyDescent="0.3">
      <c r="F221"/>
    </row>
    <row r="222" spans="6:6" x14ac:dyDescent="0.3">
      <c r="F222"/>
    </row>
    <row r="223" spans="6:6" x14ac:dyDescent="0.3">
      <c r="F223"/>
    </row>
    <row r="224" spans="6:6" x14ac:dyDescent="0.3">
      <c r="F224"/>
    </row>
    <row r="225" spans="6:6" x14ac:dyDescent="0.3">
      <c r="F225"/>
    </row>
    <row r="226" spans="6:6" x14ac:dyDescent="0.3">
      <c r="F226"/>
    </row>
    <row r="227" spans="6:6" x14ac:dyDescent="0.3">
      <c r="F227"/>
    </row>
    <row r="228" spans="6:6" x14ac:dyDescent="0.3">
      <c r="F228"/>
    </row>
    <row r="229" spans="6:6" x14ac:dyDescent="0.3">
      <c r="F229"/>
    </row>
    <row r="230" spans="6:6" x14ac:dyDescent="0.3">
      <c r="F230"/>
    </row>
    <row r="231" spans="6:6" x14ac:dyDescent="0.3">
      <c r="F231"/>
    </row>
    <row r="232" spans="6:6" x14ac:dyDescent="0.3">
      <c r="F232"/>
    </row>
    <row r="233" spans="6:6" x14ac:dyDescent="0.3">
      <c r="F233"/>
    </row>
    <row r="234" spans="6:6" x14ac:dyDescent="0.3">
      <c r="F234"/>
    </row>
    <row r="235" spans="6:6" x14ac:dyDescent="0.3">
      <c r="F235"/>
    </row>
    <row r="236" spans="6:6" x14ac:dyDescent="0.3">
      <c r="F236"/>
    </row>
    <row r="237" spans="6:6" x14ac:dyDescent="0.3">
      <c r="F237"/>
    </row>
    <row r="238" spans="6:6" x14ac:dyDescent="0.3">
      <c r="F238"/>
    </row>
    <row r="239" spans="6:6" x14ac:dyDescent="0.3">
      <c r="F239"/>
    </row>
    <row r="240" spans="6:6" x14ac:dyDescent="0.3">
      <c r="F240"/>
    </row>
    <row r="241" spans="6:6" x14ac:dyDescent="0.3">
      <c r="F241"/>
    </row>
    <row r="242" spans="6:6" x14ac:dyDescent="0.3">
      <c r="F242"/>
    </row>
    <row r="243" spans="6:6" x14ac:dyDescent="0.3">
      <c r="F243"/>
    </row>
    <row r="244" spans="6:6" x14ac:dyDescent="0.3">
      <c r="F244"/>
    </row>
    <row r="245" spans="6:6" x14ac:dyDescent="0.3">
      <c r="F245"/>
    </row>
    <row r="246" spans="6:6" x14ac:dyDescent="0.3">
      <c r="F246"/>
    </row>
    <row r="247" spans="6:6" x14ac:dyDescent="0.3">
      <c r="F247"/>
    </row>
    <row r="248" spans="6:6" x14ac:dyDescent="0.3">
      <c r="F248"/>
    </row>
    <row r="249" spans="6:6" x14ac:dyDescent="0.3">
      <c r="F249"/>
    </row>
    <row r="250" spans="6:6" x14ac:dyDescent="0.3">
      <c r="F250"/>
    </row>
    <row r="251" spans="6:6" x14ac:dyDescent="0.3">
      <c r="F251"/>
    </row>
    <row r="252" spans="6:6" x14ac:dyDescent="0.3">
      <c r="F252"/>
    </row>
    <row r="253" spans="6:6" x14ac:dyDescent="0.3">
      <c r="F253"/>
    </row>
    <row r="254" spans="6:6" x14ac:dyDescent="0.3">
      <c r="F254"/>
    </row>
    <row r="255" spans="6:6" x14ac:dyDescent="0.3">
      <c r="F255"/>
    </row>
    <row r="256" spans="6:6" x14ac:dyDescent="0.3">
      <c r="F256"/>
    </row>
    <row r="257" spans="6:6" x14ac:dyDescent="0.3">
      <c r="F257"/>
    </row>
    <row r="258" spans="6:6" x14ac:dyDescent="0.3">
      <c r="F258"/>
    </row>
    <row r="259" spans="6:6" x14ac:dyDescent="0.3">
      <c r="F259"/>
    </row>
    <row r="260" spans="6:6" x14ac:dyDescent="0.3">
      <c r="F260"/>
    </row>
    <row r="261" spans="6:6" x14ac:dyDescent="0.3">
      <c r="F261"/>
    </row>
    <row r="262" spans="6:6" x14ac:dyDescent="0.3">
      <c r="F262"/>
    </row>
    <row r="263" spans="6:6" x14ac:dyDescent="0.3">
      <c r="F263"/>
    </row>
    <row r="264" spans="6:6" x14ac:dyDescent="0.3">
      <c r="F264"/>
    </row>
    <row r="265" spans="6:6" x14ac:dyDescent="0.3">
      <c r="F265"/>
    </row>
    <row r="266" spans="6:6" x14ac:dyDescent="0.3">
      <c r="F266"/>
    </row>
    <row r="267" spans="6:6" x14ac:dyDescent="0.3">
      <c r="F267"/>
    </row>
    <row r="268" spans="6:6" x14ac:dyDescent="0.3">
      <c r="F268"/>
    </row>
    <row r="269" spans="6:6" x14ac:dyDescent="0.3">
      <c r="F269"/>
    </row>
    <row r="270" spans="6:6" x14ac:dyDescent="0.3">
      <c r="F270"/>
    </row>
    <row r="271" spans="6:6" x14ac:dyDescent="0.3">
      <c r="F271"/>
    </row>
    <row r="272" spans="6:6" x14ac:dyDescent="0.3">
      <c r="F272"/>
    </row>
    <row r="273" spans="6:6" x14ac:dyDescent="0.3">
      <c r="F273"/>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row r="318" spans="5:6" x14ac:dyDescent="0.3">
      <c r="E318" s="4"/>
      <c r="F318" s="5"/>
    </row>
    <row r="319" spans="5:6" x14ac:dyDescent="0.3">
      <c r="E319" s="4"/>
      <c r="F319" s="5"/>
    </row>
    <row r="320" spans="5:6"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row r="325" spans="5:6" x14ac:dyDescent="0.3">
      <c r="E325" s="4"/>
      <c r="F325" s="5"/>
    </row>
    <row r="326" spans="5:6" x14ac:dyDescent="0.3">
      <c r="E326" s="4"/>
      <c r="F326" s="5"/>
    </row>
    <row r="327" spans="5:6" x14ac:dyDescent="0.3">
      <c r="E327" s="4"/>
      <c r="F327" s="5"/>
    </row>
    <row r="328" spans="5:6" x14ac:dyDescent="0.3">
      <c r="E328" s="4"/>
      <c r="F328" s="5"/>
    </row>
    <row r="329" spans="5:6" x14ac:dyDescent="0.3">
      <c r="E329" s="4"/>
      <c r="F329" s="5"/>
    </row>
    <row r="330" spans="5:6" x14ac:dyDescent="0.3">
      <c r="E330" s="4"/>
      <c r="F330" s="5"/>
    </row>
    <row r="331" spans="5:6" x14ac:dyDescent="0.3">
      <c r="E331" s="4"/>
      <c r="F331" s="5"/>
    </row>
    <row r="332" spans="5:6" x14ac:dyDescent="0.3">
      <c r="E332" s="4"/>
      <c r="F332" s="5"/>
    </row>
    <row r="333" spans="5:6" x14ac:dyDescent="0.3">
      <c r="E333" s="4"/>
      <c r="F333" s="5"/>
    </row>
    <row r="334" spans="5:6" x14ac:dyDescent="0.3">
      <c r="E334" s="4"/>
      <c r="F334" s="5"/>
    </row>
    <row r="335" spans="5:6" x14ac:dyDescent="0.3">
      <c r="E335" s="4"/>
      <c r="F335" s="5"/>
    </row>
    <row r="336" spans="5:6" x14ac:dyDescent="0.3">
      <c r="E336" s="4"/>
      <c r="F336" s="5"/>
    </row>
    <row r="337" spans="5:6" x14ac:dyDescent="0.3">
      <c r="E337" s="4"/>
      <c r="F337" s="5"/>
    </row>
    <row r="338" spans="5:6" x14ac:dyDescent="0.3">
      <c r="E338" s="4"/>
      <c r="F338" s="5"/>
    </row>
    <row r="339" spans="5:6" x14ac:dyDescent="0.3">
      <c r="E339" s="4"/>
      <c r="F339" s="5"/>
    </row>
    <row r="340" spans="5:6" x14ac:dyDescent="0.3">
      <c r="E340" s="4"/>
      <c r="F340" s="5"/>
    </row>
    <row r="341" spans="5:6" x14ac:dyDescent="0.3">
      <c r="E341" s="4"/>
      <c r="F341" s="5"/>
    </row>
    <row r="342" spans="5:6" x14ac:dyDescent="0.3">
      <c r="E342" s="4"/>
      <c r="F342" s="5"/>
    </row>
    <row r="343" spans="5:6" x14ac:dyDescent="0.3">
      <c r="E343" s="4"/>
      <c r="F343" s="5"/>
    </row>
    <row r="344" spans="5:6" x14ac:dyDescent="0.3">
      <c r="E344" s="4"/>
      <c r="F344" s="5"/>
    </row>
    <row r="345" spans="5:6" x14ac:dyDescent="0.3">
      <c r="E345" s="4"/>
      <c r="F345" s="5"/>
    </row>
    <row r="346" spans="5:6" x14ac:dyDescent="0.3">
      <c r="E346" s="4"/>
      <c r="F346" s="5"/>
    </row>
    <row r="347" spans="5:6" x14ac:dyDescent="0.3">
      <c r="E347" s="4"/>
      <c r="F347" s="5"/>
    </row>
    <row r="348" spans="5:6" x14ac:dyDescent="0.3">
      <c r="E348" s="4"/>
      <c r="F348" s="5"/>
    </row>
    <row r="349" spans="5:6" x14ac:dyDescent="0.3">
      <c r="E349" s="4"/>
      <c r="F349" s="5"/>
    </row>
    <row r="350" spans="5:6" x14ac:dyDescent="0.3">
      <c r="E350" s="4"/>
      <c r="F350" s="5"/>
    </row>
    <row r="351" spans="5:6" x14ac:dyDescent="0.3">
      <c r="E351" s="4"/>
      <c r="F351" s="5"/>
    </row>
    <row r="352" spans="5:6" x14ac:dyDescent="0.3">
      <c r="E352" s="4"/>
      <c r="F352" s="5"/>
    </row>
    <row r="353" spans="5:6" x14ac:dyDescent="0.3">
      <c r="E353" s="4"/>
      <c r="F353" s="5"/>
    </row>
    <row r="354" spans="5:6" x14ac:dyDescent="0.3">
      <c r="E354" s="4"/>
      <c r="F354" s="5"/>
    </row>
    <row r="355" spans="5:6" x14ac:dyDescent="0.3">
      <c r="E355" s="4"/>
      <c r="F355" s="5"/>
    </row>
    <row r="356" spans="5:6" x14ac:dyDescent="0.3">
      <c r="E356" s="4"/>
      <c r="F356" s="5"/>
    </row>
    <row r="357" spans="5:6" x14ac:dyDescent="0.3">
      <c r="E357" s="4"/>
      <c r="F357" s="5"/>
    </row>
    <row r="358" spans="5:6" x14ac:dyDescent="0.3">
      <c r="E358" s="4"/>
      <c r="F358" s="5"/>
    </row>
    <row r="359" spans="5:6" x14ac:dyDescent="0.3">
      <c r="E359" s="4"/>
      <c r="F359" s="5"/>
    </row>
    <row r="360" spans="5:6" x14ac:dyDescent="0.3">
      <c r="E360" s="4"/>
      <c r="F360" s="5"/>
    </row>
    <row r="361" spans="5:6" x14ac:dyDescent="0.3">
      <c r="E361" s="4"/>
      <c r="F361" s="5"/>
    </row>
    <row r="362" spans="5:6" x14ac:dyDescent="0.3">
      <c r="E362" s="4"/>
      <c r="F362" s="5"/>
    </row>
    <row r="363" spans="5:6" x14ac:dyDescent="0.3">
      <c r="E363" s="4"/>
      <c r="F363" s="5"/>
    </row>
    <row r="364" spans="5:6" x14ac:dyDescent="0.3">
      <c r="E364" s="4"/>
      <c r="F364" s="5"/>
    </row>
    <row r="365" spans="5:6" x14ac:dyDescent="0.3">
      <c r="E365" s="4"/>
      <c r="F365" s="5"/>
    </row>
    <row r="366" spans="5:6" x14ac:dyDescent="0.3">
      <c r="E366" s="4"/>
      <c r="F366" s="5"/>
    </row>
    <row r="367" spans="5:6" x14ac:dyDescent="0.3">
      <c r="E367" s="4"/>
      <c r="F367" s="5"/>
    </row>
    <row r="368" spans="5:6" x14ac:dyDescent="0.3">
      <c r="E368" s="4"/>
      <c r="F368" s="5"/>
    </row>
    <row r="369" spans="5:6" x14ac:dyDescent="0.3">
      <c r="E369" s="4"/>
      <c r="F369" s="5"/>
    </row>
    <row r="370" spans="5:6" x14ac:dyDescent="0.3">
      <c r="E370" s="4"/>
      <c r="F370" s="5"/>
    </row>
    <row r="371" spans="5:6" x14ac:dyDescent="0.3">
      <c r="E371" s="4"/>
      <c r="F371" s="5"/>
    </row>
    <row r="372" spans="5:6" x14ac:dyDescent="0.3">
      <c r="E372" s="4"/>
      <c r="F372" s="5"/>
    </row>
    <row r="373" spans="5:6" x14ac:dyDescent="0.3">
      <c r="E373" s="4"/>
      <c r="F373" s="5"/>
    </row>
    <row r="374" spans="5:6" x14ac:dyDescent="0.3">
      <c r="E374" s="4"/>
      <c r="F374" s="5"/>
    </row>
    <row r="375" spans="5:6" x14ac:dyDescent="0.3">
      <c r="E375" s="4"/>
      <c r="F375" s="5"/>
    </row>
    <row r="376" spans="5:6" x14ac:dyDescent="0.3">
      <c r="E376" s="4"/>
      <c r="F376" s="5"/>
    </row>
    <row r="377" spans="5:6" x14ac:dyDescent="0.3">
      <c r="E377" s="4"/>
      <c r="F377" s="5"/>
    </row>
    <row r="378" spans="5:6" x14ac:dyDescent="0.3">
      <c r="E378" s="4"/>
      <c r="F378" s="5"/>
    </row>
    <row r="379" spans="5:6" x14ac:dyDescent="0.3">
      <c r="E379" s="4"/>
      <c r="F379" s="5"/>
    </row>
    <row r="380" spans="5:6" x14ac:dyDescent="0.3">
      <c r="E380" s="4"/>
      <c r="F380" s="5"/>
    </row>
    <row r="381" spans="5:6" x14ac:dyDescent="0.3">
      <c r="E381" s="4"/>
      <c r="F381" s="5"/>
    </row>
    <row r="382" spans="5:6" x14ac:dyDescent="0.3">
      <c r="E382" s="4"/>
      <c r="F382" s="5"/>
    </row>
    <row r="383" spans="5:6" x14ac:dyDescent="0.3">
      <c r="E383" s="4"/>
      <c r="F383" s="5"/>
    </row>
    <row r="384" spans="5:6" x14ac:dyDescent="0.3">
      <c r="E384" s="4"/>
      <c r="F384" s="5"/>
    </row>
    <row r="385" spans="5:6" x14ac:dyDescent="0.3">
      <c r="E385" s="4"/>
      <c r="F385" s="5"/>
    </row>
    <row r="386" spans="5:6" x14ac:dyDescent="0.3">
      <c r="E386" s="4"/>
      <c r="F386" s="5"/>
    </row>
    <row r="387" spans="5:6" x14ac:dyDescent="0.3">
      <c r="E387" s="4"/>
      <c r="F387" s="5"/>
    </row>
    <row r="388" spans="5:6" x14ac:dyDescent="0.3">
      <c r="E388" s="4"/>
      <c r="F388" s="5"/>
    </row>
    <row r="389" spans="5:6" x14ac:dyDescent="0.3">
      <c r="E389" s="4"/>
      <c r="F389" s="5"/>
    </row>
    <row r="390" spans="5:6" x14ac:dyDescent="0.3">
      <c r="E390" s="4"/>
      <c r="F390" s="5"/>
    </row>
    <row r="391" spans="5:6" x14ac:dyDescent="0.3">
      <c r="E391" s="4"/>
      <c r="F391" s="5"/>
    </row>
    <row r="392" spans="5:6" x14ac:dyDescent="0.3">
      <c r="E392" s="4"/>
      <c r="F392" s="5"/>
    </row>
    <row r="393" spans="5:6" x14ac:dyDescent="0.3">
      <c r="E393" s="4"/>
      <c r="F393" s="5"/>
    </row>
    <row r="394" spans="5:6" x14ac:dyDescent="0.3">
      <c r="E394" s="4"/>
      <c r="F394" s="5"/>
    </row>
    <row r="395" spans="5:6" x14ac:dyDescent="0.3">
      <c r="E395" s="4"/>
      <c r="F395" s="5"/>
    </row>
    <row r="396" spans="5:6" x14ac:dyDescent="0.3">
      <c r="E396" s="4"/>
      <c r="F396" s="5"/>
    </row>
    <row r="397" spans="5:6" x14ac:dyDescent="0.3">
      <c r="E397" s="4"/>
      <c r="F397" s="5"/>
    </row>
    <row r="398" spans="5:6" x14ac:dyDescent="0.3">
      <c r="E398" s="4"/>
      <c r="F398" s="5"/>
    </row>
    <row r="399" spans="5:6" x14ac:dyDescent="0.3">
      <c r="E399" s="4"/>
      <c r="F399" s="5"/>
    </row>
    <row r="400" spans="5:6" x14ac:dyDescent="0.3">
      <c r="E400" s="4"/>
      <c r="F400" s="5"/>
    </row>
    <row r="401" spans="5:6" x14ac:dyDescent="0.3">
      <c r="E401" s="4"/>
      <c r="F401" s="5"/>
    </row>
    <row r="402" spans="5:6" x14ac:dyDescent="0.3">
      <c r="E402" s="4"/>
      <c r="F402" s="5"/>
    </row>
    <row r="403" spans="5:6" x14ac:dyDescent="0.3">
      <c r="E403" s="4"/>
      <c r="F403" s="5"/>
    </row>
    <row r="404" spans="5:6" x14ac:dyDescent="0.3">
      <c r="E404" s="4"/>
      <c r="F404" s="5"/>
    </row>
    <row r="405" spans="5:6" x14ac:dyDescent="0.3">
      <c r="E405" s="4"/>
      <c r="F405" s="5"/>
    </row>
    <row r="406" spans="5:6" x14ac:dyDescent="0.3">
      <c r="E406" s="4"/>
      <c r="F406" s="5"/>
    </row>
    <row r="407" spans="5:6" x14ac:dyDescent="0.3">
      <c r="E407" s="4"/>
      <c r="F407" s="5"/>
    </row>
    <row r="408" spans="5:6" x14ac:dyDescent="0.3">
      <c r="E408" s="4"/>
      <c r="F408" s="5"/>
    </row>
    <row r="409" spans="5:6" x14ac:dyDescent="0.3">
      <c r="E409" s="4"/>
      <c r="F409" s="5"/>
    </row>
    <row r="410" spans="5:6" x14ac:dyDescent="0.3">
      <c r="E410" s="4"/>
      <c r="F410" s="5"/>
    </row>
    <row r="411" spans="5:6" x14ac:dyDescent="0.3">
      <c r="E411" s="4"/>
      <c r="F411" s="5"/>
    </row>
    <row r="412" spans="5:6" x14ac:dyDescent="0.3">
      <c r="E412" s="4"/>
      <c r="F412" s="5"/>
    </row>
    <row r="413" spans="5:6" x14ac:dyDescent="0.3">
      <c r="E413" s="4"/>
      <c r="F413" s="5"/>
    </row>
    <row r="414" spans="5:6" x14ac:dyDescent="0.3">
      <c r="E414" s="4"/>
      <c r="F414" s="5"/>
    </row>
    <row r="415" spans="5:6" x14ac:dyDescent="0.3">
      <c r="E415" s="4"/>
      <c r="F415" s="5"/>
    </row>
    <row r="416" spans="5:6" x14ac:dyDescent="0.3">
      <c r="E416" s="4"/>
      <c r="F416" s="5"/>
    </row>
    <row r="417" spans="5:6" x14ac:dyDescent="0.3">
      <c r="E417" s="4"/>
      <c r="F417" s="5"/>
    </row>
    <row r="418" spans="5:6" x14ac:dyDescent="0.3">
      <c r="E418" s="4"/>
      <c r="F418" s="5"/>
    </row>
    <row r="419" spans="5:6" x14ac:dyDescent="0.3">
      <c r="E419" s="4"/>
      <c r="F419" s="5"/>
    </row>
    <row r="420" spans="5:6" x14ac:dyDescent="0.3">
      <c r="E420" s="4"/>
      <c r="F420" s="5"/>
    </row>
    <row r="421" spans="5:6" x14ac:dyDescent="0.3">
      <c r="E421" s="4"/>
      <c r="F421" s="5"/>
    </row>
    <row r="422" spans="5:6" x14ac:dyDescent="0.3">
      <c r="E422" s="4"/>
      <c r="F422" s="5"/>
    </row>
    <row r="423" spans="5:6" x14ac:dyDescent="0.3">
      <c r="E423" s="4"/>
      <c r="F423" s="5"/>
    </row>
    <row r="424" spans="5:6" x14ac:dyDescent="0.3">
      <c r="E424" s="4"/>
      <c r="F424" s="5"/>
    </row>
    <row r="425" spans="5:6" x14ac:dyDescent="0.3">
      <c r="E425" s="4"/>
      <c r="F425" s="5"/>
    </row>
    <row r="426" spans="5:6" x14ac:dyDescent="0.3">
      <c r="E426" s="4"/>
      <c r="F426" s="5"/>
    </row>
    <row r="427" spans="5:6" x14ac:dyDescent="0.3">
      <c r="E427" s="4"/>
      <c r="F427" s="5"/>
    </row>
    <row r="428" spans="5:6" x14ac:dyDescent="0.3">
      <c r="E428" s="4"/>
      <c r="F428" s="5"/>
    </row>
    <row r="429" spans="5:6" x14ac:dyDescent="0.3">
      <c r="E429" s="4"/>
      <c r="F429" s="5"/>
    </row>
    <row r="430" spans="5:6" x14ac:dyDescent="0.3">
      <c r="E430" s="4"/>
      <c r="F430" s="5"/>
    </row>
    <row r="431" spans="5:6" x14ac:dyDescent="0.3">
      <c r="E431" s="4"/>
      <c r="F431" s="5"/>
    </row>
    <row r="432" spans="5:6" x14ac:dyDescent="0.3">
      <c r="E432" s="4"/>
      <c r="F432" s="5"/>
    </row>
    <row r="433" spans="5:6" x14ac:dyDescent="0.3">
      <c r="E433" s="4"/>
      <c r="F433" s="5"/>
    </row>
    <row r="434" spans="5:6" x14ac:dyDescent="0.3">
      <c r="E434" s="4"/>
      <c r="F434" s="5"/>
    </row>
    <row r="435" spans="5:6" x14ac:dyDescent="0.3">
      <c r="E435" s="4"/>
      <c r="F435" s="5"/>
    </row>
    <row r="436" spans="5:6" x14ac:dyDescent="0.3">
      <c r="E436" s="4"/>
      <c r="F436" s="5"/>
    </row>
    <row r="437" spans="5:6" x14ac:dyDescent="0.3">
      <c r="E437" s="4"/>
      <c r="F437" s="5"/>
    </row>
    <row r="438" spans="5:6" x14ac:dyDescent="0.3">
      <c r="E438" s="4"/>
      <c r="F438" s="5"/>
    </row>
    <row r="439" spans="5:6" x14ac:dyDescent="0.3">
      <c r="E439" s="4"/>
      <c r="F439" s="5"/>
    </row>
    <row r="440" spans="5:6" x14ac:dyDescent="0.3">
      <c r="E440" s="4"/>
      <c r="F440" s="5"/>
    </row>
    <row r="441" spans="5:6" x14ac:dyDescent="0.3">
      <c r="E441" s="4"/>
      <c r="F441" s="5"/>
    </row>
    <row r="442" spans="5:6" x14ac:dyDescent="0.3">
      <c r="E442" s="4"/>
      <c r="F442" s="5"/>
    </row>
    <row r="443" spans="5:6" x14ac:dyDescent="0.3">
      <c r="E443" s="4"/>
      <c r="F443" s="5"/>
    </row>
    <row r="444" spans="5:6" x14ac:dyDescent="0.3">
      <c r="E444" s="4"/>
      <c r="F444" s="5"/>
    </row>
    <row r="445" spans="5:6" x14ac:dyDescent="0.3">
      <c r="E445" s="4"/>
      <c r="F445" s="5"/>
    </row>
    <row r="446" spans="5:6" x14ac:dyDescent="0.3">
      <c r="E446" s="4"/>
      <c r="F446" s="5"/>
    </row>
    <row r="447" spans="5:6" x14ac:dyDescent="0.3">
      <c r="E447" s="4"/>
      <c r="F447" s="5"/>
    </row>
    <row r="448" spans="5:6" x14ac:dyDescent="0.3">
      <c r="E448" s="4"/>
      <c r="F448" s="5"/>
    </row>
    <row r="449" spans="5:6" x14ac:dyDescent="0.3">
      <c r="E449" s="4"/>
      <c r="F449" s="5"/>
    </row>
    <row r="450" spans="5:6" x14ac:dyDescent="0.3">
      <c r="E450" s="4"/>
      <c r="F450" s="5"/>
    </row>
    <row r="451" spans="5:6" x14ac:dyDescent="0.3">
      <c r="E451" s="4"/>
      <c r="F451" s="5"/>
    </row>
    <row r="452" spans="5:6" x14ac:dyDescent="0.3">
      <c r="E452" s="4"/>
      <c r="F452" s="5"/>
    </row>
    <row r="453" spans="5:6" x14ac:dyDescent="0.3">
      <c r="E453" s="4"/>
      <c r="F453" s="5"/>
    </row>
    <row r="454" spans="5:6" x14ac:dyDescent="0.3">
      <c r="E454" s="4"/>
      <c r="F454" s="5"/>
    </row>
    <row r="455" spans="5:6" x14ac:dyDescent="0.3">
      <c r="E455" s="4"/>
      <c r="F455" s="5"/>
    </row>
    <row r="456" spans="5:6" x14ac:dyDescent="0.3">
      <c r="E456" s="4"/>
      <c r="F456" s="5"/>
    </row>
    <row r="457" spans="5:6" x14ac:dyDescent="0.3">
      <c r="E457" s="4"/>
      <c r="F457" s="5"/>
    </row>
    <row r="458" spans="5:6" x14ac:dyDescent="0.3">
      <c r="E458" s="4"/>
      <c r="F458" s="5"/>
    </row>
    <row r="459" spans="5:6" x14ac:dyDescent="0.3">
      <c r="E459" s="4"/>
      <c r="F459" s="5"/>
    </row>
    <row r="460" spans="5:6" x14ac:dyDescent="0.3">
      <c r="E460" s="4"/>
      <c r="F460" s="5"/>
    </row>
    <row r="461" spans="5:6" x14ac:dyDescent="0.3">
      <c r="E461" s="4"/>
      <c r="F461" s="5"/>
    </row>
    <row r="462" spans="5:6" x14ac:dyDescent="0.3">
      <c r="E462" s="4"/>
      <c r="F462" s="5"/>
    </row>
    <row r="463" spans="5:6" x14ac:dyDescent="0.3">
      <c r="E463" s="4"/>
      <c r="F463" s="5"/>
    </row>
    <row r="464" spans="5:6" x14ac:dyDescent="0.3">
      <c r="E464" s="4"/>
      <c r="F464" s="5"/>
    </row>
    <row r="465" spans="5:6" x14ac:dyDescent="0.3">
      <c r="E465" s="4"/>
      <c r="F465" s="5"/>
    </row>
    <row r="466" spans="5:6" x14ac:dyDescent="0.3">
      <c r="E466" s="4"/>
      <c r="F466" s="5"/>
    </row>
    <row r="467" spans="5:6" x14ac:dyDescent="0.3">
      <c r="E467" s="4"/>
      <c r="F467" s="5"/>
    </row>
    <row r="468" spans="5:6" x14ac:dyDescent="0.3">
      <c r="E468" s="4"/>
      <c r="F468" s="5"/>
    </row>
    <row r="469" spans="5:6" x14ac:dyDescent="0.3">
      <c r="E469" s="4"/>
      <c r="F469" s="5"/>
    </row>
    <row r="470" spans="5:6" x14ac:dyDescent="0.3">
      <c r="E470" s="4"/>
      <c r="F470" s="5"/>
    </row>
    <row r="471" spans="5:6" x14ac:dyDescent="0.3">
      <c r="E471" s="4"/>
      <c r="F471" s="5"/>
    </row>
    <row r="472" spans="5:6" x14ac:dyDescent="0.3">
      <c r="E472" s="4"/>
      <c r="F472" s="5"/>
    </row>
    <row r="473" spans="5:6" x14ac:dyDescent="0.3">
      <c r="E473" s="4"/>
      <c r="F473" s="5"/>
    </row>
    <row r="474" spans="5:6" x14ac:dyDescent="0.3">
      <c r="E474" s="4"/>
      <c r="F474" s="5"/>
    </row>
    <row r="475" spans="5:6" x14ac:dyDescent="0.3">
      <c r="E475" s="4"/>
      <c r="F475" s="5"/>
    </row>
    <row r="476" spans="5:6" x14ac:dyDescent="0.3">
      <c r="E476" s="4"/>
      <c r="F476" s="5"/>
    </row>
    <row r="477" spans="5:6" x14ac:dyDescent="0.3">
      <c r="E477" s="4"/>
      <c r="F477" s="5"/>
    </row>
    <row r="478" spans="5:6" x14ac:dyDescent="0.3">
      <c r="E478" s="4"/>
      <c r="F478" s="5"/>
    </row>
    <row r="479" spans="5:6" x14ac:dyDescent="0.3">
      <c r="E479" s="4"/>
      <c r="F479" s="5"/>
    </row>
    <row r="480" spans="5:6" x14ac:dyDescent="0.3">
      <c r="E480" s="4"/>
      <c r="F480" s="5"/>
    </row>
    <row r="481" spans="5:6" x14ac:dyDescent="0.3">
      <c r="E481" s="4"/>
      <c r="F481" s="5"/>
    </row>
    <row r="482" spans="5:6" x14ac:dyDescent="0.3">
      <c r="E482" s="4"/>
      <c r="F482" s="5"/>
    </row>
    <row r="483" spans="5:6" x14ac:dyDescent="0.3">
      <c r="E483" s="4"/>
      <c r="F483" s="5"/>
    </row>
    <row r="484" spans="5:6" x14ac:dyDescent="0.3">
      <c r="E484" s="4"/>
      <c r="F484" s="5"/>
    </row>
    <row r="485" spans="5:6" x14ac:dyDescent="0.3">
      <c r="E485" s="4"/>
      <c r="F485" s="5"/>
    </row>
    <row r="486" spans="5:6" x14ac:dyDescent="0.3">
      <c r="E486" s="4"/>
      <c r="F486" s="5"/>
    </row>
    <row r="487" spans="5:6" x14ac:dyDescent="0.3">
      <c r="E487" s="4"/>
      <c r="F487" s="5"/>
    </row>
    <row r="488" spans="5:6" x14ac:dyDescent="0.3">
      <c r="E488" s="4"/>
      <c r="F488" s="5"/>
    </row>
    <row r="489" spans="5:6" x14ac:dyDescent="0.3">
      <c r="E489" s="4"/>
      <c r="F489" s="5"/>
    </row>
    <row r="490" spans="5:6" x14ac:dyDescent="0.3">
      <c r="E490" s="4"/>
      <c r="F490" s="5"/>
    </row>
    <row r="491" spans="5:6" x14ac:dyDescent="0.3">
      <c r="E491" s="4"/>
      <c r="F491" s="5"/>
    </row>
    <row r="492" spans="5:6" x14ac:dyDescent="0.3">
      <c r="E492" s="4"/>
      <c r="F492" s="5"/>
    </row>
    <row r="493" spans="5:6" x14ac:dyDescent="0.3">
      <c r="E493" s="4"/>
      <c r="F493" s="5"/>
    </row>
    <row r="494" spans="5:6" x14ac:dyDescent="0.3">
      <c r="E494" s="4"/>
      <c r="F494" s="5"/>
    </row>
    <row r="495" spans="5:6" x14ac:dyDescent="0.3">
      <c r="E495" s="4"/>
      <c r="F495" s="5"/>
    </row>
    <row r="496" spans="5:6" x14ac:dyDescent="0.3">
      <c r="E496" s="4"/>
      <c r="F496" s="5"/>
    </row>
    <row r="497" spans="5:6" x14ac:dyDescent="0.3">
      <c r="E497" s="4"/>
      <c r="F497" s="5"/>
    </row>
    <row r="498" spans="5:6" x14ac:dyDescent="0.3">
      <c r="E498" s="4"/>
      <c r="F498" s="5"/>
    </row>
    <row r="499" spans="5:6" x14ac:dyDescent="0.3">
      <c r="E499" s="4"/>
      <c r="F499" s="5"/>
    </row>
    <row r="500" spans="5:6" x14ac:dyDescent="0.3">
      <c r="E500" s="4"/>
      <c r="F500" s="5"/>
    </row>
    <row r="501" spans="5:6" x14ac:dyDescent="0.3">
      <c r="E501" s="4"/>
      <c r="F501" s="5"/>
    </row>
    <row r="502" spans="5:6" x14ac:dyDescent="0.3">
      <c r="E502" s="4"/>
      <c r="F502" s="5"/>
    </row>
    <row r="503" spans="5:6" x14ac:dyDescent="0.3">
      <c r="E503" s="4"/>
      <c r="F503" s="5"/>
    </row>
    <row r="504" spans="5:6" x14ac:dyDescent="0.3">
      <c r="E504" s="4"/>
      <c r="F504" s="5"/>
    </row>
    <row r="505" spans="5:6" x14ac:dyDescent="0.3">
      <c r="E505" s="4"/>
      <c r="F505" s="5"/>
    </row>
    <row r="506" spans="5:6" x14ac:dyDescent="0.3">
      <c r="E506" s="4"/>
      <c r="F506" s="5"/>
    </row>
    <row r="507" spans="5:6" x14ac:dyDescent="0.3">
      <c r="E507" s="4"/>
      <c r="F507" s="5"/>
    </row>
    <row r="508" spans="5:6" x14ac:dyDescent="0.3">
      <c r="E508" s="4"/>
      <c r="F508" s="5"/>
    </row>
    <row r="509" spans="5:6" x14ac:dyDescent="0.3">
      <c r="E509" s="4"/>
      <c r="F509" s="5"/>
    </row>
    <row r="510" spans="5:6" x14ac:dyDescent="0.3">
      <c r="E510" s="4"/>
      <c r="F510" s="5"/>
    </row>
    <row r="511" spans="5:6" x14ac:dyDescent="0.3">
      <c r="E511" s="4"/>
      <c r="F511" s="5"/>
    </row>
    <row r="512" spans="5:6" x14ac:dyDescent="0.3">
      <c r="E512" s="4"/>
      <c r="F512" s="5"/>
    </row>
    <row r="513" spans="5:6" x14ac:dyDescent="0.3">
      <c r="E513" s="4"/>
      <c r="F513" s="5"/>
    </row>
    <row r="514" spans="5:6" x14ac:dyDescent="0.3">
      <c r="E514" s="4"/>
      <c r="F514" s="5"/>
    </row>
    <row r="515" spans="5:6" x14ac:dyDescent="0.3">
      <c r="E515" s="4"/>
      <c r="F515" s="5"/>
    </row>
    <row r="516" spans="5:6" x14ac:dyDescent="0.3">
      <c r="E516" s="4"/>
      <c r="F516" s="5"/>
    </row>
    <row r="517" spans="5:6" x14ac:dyDescent="0.3">
      <c r="E517" s="4"/>
      <c r="F517" s="5"/>
    </row>
    <row r="518" spans="5:6" x14ac:dyDescent="0.3">
      <c r="E518" s="4"/>
      <c r="F518" s="5"/>
    </row>
    <row r="519" spans="5:6" x14ac:dyDescent="0.3">
      <c r="E519" s="4"/>
      <c r="F519" s="5"/>
    </row>
    <row r="520" spans="5:6" x14ac:dyDescent="0.3">
      <c r="E520" s="4"/>
      <c r="F520" s="5"/>
    </row>
    <row r="521" spans="5:6" x14ac:dyDescent="0.3">
      <c r="E521" s="4"/>
      <c r="F521" s="5"/>
    </row>
    <row r="522" spans="5:6" x14ac:dyDescent="0.3">
      <c r="E522" s="4"/>
      <c r="F522" s="5"/>
    </row>
    <row r="523" spans="5:6" x14ac:dyDescent="0.3">
      <c r="E523" s="4"/>
      <c r="F523" s="5"/>
    </row>
    <row r="524" spans="5:6" x14ac:dyDescent="0.3">
      <c r="E524" s="4"/>
      <c r="F524" s="5"/>
    </row>
    <row r="525" spans="5:6" x14ac:dyDescent="0.3">
      <c r="E525" s="4"/>
      <c r="F525" s="5"/>
    </row>
    <row r="526" spans="5:6" x14ac:dyDescent="0.3">
      <c r="E526" s="4"/>
      <c r="F526" s="5"/>
    </row>
    <row r="527" spans="5:6" x14ac:dyDescent="0.3">
      <c r="E527" s="4"/>
      <c r="F527" s="5"/>
    </row>
    <row r="528" spans="5:6" x14ac:dyDescent="0.3">
      <c r="E528" s="4"/>
      <c r="F528" s="5"/>
    </row>
    <row r="529" spans="5:6" x14ac:dyDescent="0.3">
      <c r="E529" s="4"/>
      <c r="F529" s="5"/>
    </row>
    <row r="530" spans="5:6" x14ac:dyDescent="0.3">
      <c r="E530" s="4"/>
      <c r="F530" s="5"/>
    </row>
    <row r="531" spans="5:6" x14ac:dyDescent="0.3">
      <c r="E531" s="4"/>
      <c r="F531" s="5"/>
    </row>
    <row r="532" spans="5:6" x14ac:dyDescent="0.3">
      <c r="E532" s="4"/>
      <c r="F532" s="5"/>
    </row>
    <row r="533" spans="5:6" x14ac:dyDescent="0.3">
      <c r="E533" s="4"/>
      <c r="F533" s="5"/>
    </row>
    <row r="534" spans="5:6" x14ac:dyDescent="0.3">
      <c r="E534" s="4"/>
      <c r="F534" s="5"/>
    </row>
    <row r="535" spans="5:6" x14ac:dyDescent="0.3">
      <c r="E535" s="4"/>
      <c r="F535" s="5"/>
    </row>
    <row r="536" spans="5:6" x14ac:dyDescent="0.3">
      <c r="E536" s="4"/>
      <c r="F536" s="5"/>
    </row>
    <row r="537" spans="5:6" x14ac:dyDescent="0.3">
      <c r="E537" s="4"/>
      <c r="F537" s="5"/>
    </row>
    <row r="538" spans="5:6" x14ac:dyDescent="0.3">
      <c r="E538" s="4"/>
      <c r="F538" s="5"/>
    </row>
    <row r="539" spans="5:6" x14ac:dyDescent="0.3">
      <c r="E539" s="4"/>
      <c r="F539" s="5"/>
    </row>
    <row r="540" spans="5:6" x14ac:dyDescent="0.3">
      <c r="E540" s="4"/>
      <c r="F540" s="5"/>
    </row>
    <row r="541" spans="5:6" x14ac:dyDescent="0.3">
      <c r="E541" s="4"/>
      <c r="F541" s="5"/>
    </row>
    <row r="542" spans="5:6" x14ac:dyDescent="0.3">
      <c r="E542" s="4"/>
      <c r="F542" s="5"/>
    </row>
    <row r="543" spans="5:6" x14ac:dyDescent="0.3">
      <c r="E543" s="4"/>
      <c r="F543" s="5"/>
    </row>
    <row r="544" spans="5:6" x14ac:dyDescent="0.3">
      <c r="E544" s="4"/>
      <c r="F544" s="5"/>
    </row>
    <row r="545" spans="5:6" x14ac:dyDescent="0.3">
      <c r="E545" s="4"/>
      <c r="F545" s="5"/>
    </row>
    <row r="546" spans="5:6" x14ac:dyDescent="0.3">
      <c r="E546" s="4"/>
      <c r="F546" s="5"/>
    </row>
    <row r="547" spans="5:6" x14ac:dyDescent="0.3">
      <c r="E547" s="4"/>
      <c r="F547" s="5"/>
    </row>
    <row r="548" spans="5:6" x14ac:dyDescent="0.3">
      <c r="E548" s="4"/>
      <c r="F548" s="5"/>
    </row>
    <row r="549" spans="5:6" x14ac:dyDescent="0.3">
      <c r="E549" s="4"/>
      <c r="F549" s="5"/>
    </row>
    <row r="550" spans="5:6" x14ac:dyDescent="0.3">
      <c r="E550" s="4"/>
      <c r="F550" s="5"/>
    </row>
    <row r="551" spans="5:6" x14ac:dyDescent="0.3">
      <c r="E551" s="4"/>
      <c r="F551" s="5"/>
    </row>
    <row r="552" spans="5:6" x14ac:dyDescent="0.3">
      <c r="E552" s="4"/>
      <c r="F552" s="5"/>
    </row>
    <row r="553" spans="5:6" x14ac:dyDescent="0.3">
      <c r="E553" s="4"/>
      <c r="F553" s="5"/>
    </row>
    <row r="554" spans="5:6" x14ac:dyDescent="0.3">
      <c r="E554" s="4"/>
      <c r="F554" s="5"/>
    </row>
    <row r="555" spans="5:6" x14ac:dyDescent="0.3">
      <c r="E555" s="4"/>
      <c r="F555" s="5"/>
    </row>
    <row r="556" spans="5:6" x14ac:dyDescent="0.3">
      <c r="E556" s="4"/>
      <c r="F556" s="5"/>
    </row>
    <row r="557" spans="5:6" x14ac:dyDescent="0.3">
      <c r="E557" s="4"/>
      <c r="F557" s="5"/>
    </row>
    <row r="558" spans="5:6" x14ac:dyDescent="0.3">
      <c r="E558" s="4"/>
      <c r="F558" s="5"/>
    </row>
    <row r="559" spans="5:6" x14ac:dyDescent="0.3">
      <c r="E559" s="4"/>
      <c r="F559" s="5"/>
    </row>
    <row r="560" spans="5:6" x14ac:dyDescent="0.3">
      <c r="E560" s="4"/>
      <c r="F560" s="5"/>
    </row>
    <row r="561" spans="5:6" x14ac:dyDescent="0.3">
      <c r="E561" s="4"/>
      <c r="F561" s="5"/>
    </row>
    <row r="562" spans="5:6" x14ac:dyDescent="0.3">
      <c r="E562" s="4"/>
      <c r="F562" s="5"/>
    </row>
    <row r="563" spans="5:6" x14ac:dyDescent="0.3">
      <c r="E563" s="4"/>
      <c r="F563" s="5"/>
    </row>
    <row r="564" spans="5:6" x14ac:dyDescent="0.3">
      <c r="E564" s="4"/>
      <c r="F564" s="5"/>
    </row>
    <row r="565" spans="5:6" x14ac:dyDescent="0.3">
      <c r="E565" s="4"/>
      <c r="F565" s="5"/>
    </row>
    <row r="566" spans="5:6" x14ac:dyDescent="0.3">
      <c r="E566" s="4"/>
      <c r="F566" s="5"/>
    </row>
    <row r="567" spans="5:6" x14ac:dyDescent="0.3">
      <c r="E567" s="4"/>
      <c r="F567" s="5"/>
    </row>
    <row r="568" spans="5:6" x14ac:dyDescent="0.3">
      <c r="E568" s="4"/>
      <c r="F568" s="5"/>
    </row>
    <row r="569" spans="5:6" x14ac:dyDescent="0.3">
      <c r="E569" s="4"/>
      <c r="F569" s="5"/>
    </row>
    <row r="570" spans="5:6" x14ac:dyDescent="0.3">
      <c r="E570" s="4"/>
      <c r="F570" s="5"/>
    </row>
    <row r="571" spans="5:6" x14ac:dyDescent="0.3">
      <c r="E571" s="4"/>
      <c r="F571" s="5"/>
    </row>
    <row r="572" spans="5:6" x14ac:dyDescent="0.3">
      <c r="E572" s="4"/>
      <c r="F572" s="5"/>
    </row>
    <row r="573" spans="5:6" x14ac:dyDescent="0.3">
      <c r="E573" s="4"/>
      <c r="F573" s="5"/>
    </row>
    <row r="574" spans="5:6" x14ac:dyDescent="0.3">
      <c r="E574" s="4"/>
      <c r="F574" s="5"/>
    </row>
    <row r="575" spans="5:6" x14ac:dyDescent="0.3">
      <c r="E575" s="4"/>
      <c r="F575" s="5"/>
    </row>
    <row r="576" spans="5:6" x14ac:dyDescent="0.3">
      <c r="E576" s="4"/>
      <c r="F576" s="5"/>
    </row>
    <row r="577" spans="5:6" x14ac:dyDescent="0.3">
      <c r="E577" s="4"/>
      <c r="F577" s="5"/>
    </row>
    <row r="578" spans="5:6" x14ac:dyDescent="0.3">
      <c r="E578" s="4"/>
      <c r="F578" s="5"/>
    </row>
    <row r="579" spans="5:6" x14ac:dyDescent="0.3">
      <c r="E579" s="4"/>
      <c r="F579" s="5"/>
    </row>
    <row r="580" spans="5:6" x14ac:dyDescent="0.3">
      <c r="E580" s="4"/>
      <c r="F580" s="5"/>
    </row>
    <row r="581" spans="5:6" x14ac:dyDescent="0.3">
      <c r="E581" s="4"/>
      <c r="F581" s="5"/>
    </row>
    <row r="582" spans="5:6" x14ac:dyDescent="0.3">
      <c r="E582" s="4"/>
      <c r="F582" s="5"/>
    </row>
    <row r="583" spans="5:6" x14ac:dyDescent="0.3">
      <c r="E583" s="4"/>
      <c r="F583" s="5"/>
    </row>
    <row r="584" spans="5:6" x14ac:dyDescent="0.3">
      <c r="E584" s="4"/>
      <c r="F584" s="5"/>
    </row>
    <row r="585" spans="5:6" x14ac:dyDescent="0.3">
      <c r="E585" s="4"/>
      <c r="F585" s="5"/>
    </row>
    <row r="586" spans="5:6" x14ac:dyDescent="0.3">
      <c r="E586" s="4"/>
      <c r="F586" s="5"/>
    </row>
    <row r="587" spans="5:6" x14ac:dyDescent="0.3">
      <c r="E587" s="4"/>
      <c r="F587" s="5"/>
    </row>
    <row r="588" spans="5:6" x14ac:dyDescent="0.3">
      <c r="E588" s="4"/>
      <c r="F588" s="5"/>
    </row>
    <row r="589" spans="5:6" x14ac:dyDescent="0.3">
      <c r="E589" s="4"/>
      <c r="F589" s="5"/>
    </row>
    <row r="590" spans="5:6" x14ac:dyDescent="0.3">
      <c r="E590" s="4"/>
      <c r="F590" s="5"/>
    </row>
    <row r="591" spans="5:6" x14ac:dyDescent="0.3">
      <c r="E591" s="4"/>
      <c r="F591" s="5"/>
    </row>
    <row r="592" spans="5:6" x14ac:dyDescent="0.3">
      <c r="E592" s="4"/>
      <c r="F592" s="5"/>
    </row>
    <row r="593" spans="5:6" x14ac:dyDescent="0.3">
      <c r="E593" s="4"/>
      <c r="F593" s="5"/>
    </row>
    <row r="594" spans="5:6" x14ac:dyDescent="0.3">
      <c r="E594" s="4"/>
      <c r="F594" s="5"/>
    </row>
    <row r="595" spans="5:6" x14ac:dyDescent="0.3">
      <c r="E595" s="4"/>
      <c r="F595" s="5"/>
    </row>
    <row r="596" spans="5:6" x14ac:dyDescent="0.3">
      <c r="E596" s="4"/>
      <c r="F596" s="5"/>
    </row>
    <row r="597" spans="5:6" x14ac:dyDescent="0.3">
      <c r="E597" s="4"/>
      <c r="F597" s="5"/>
    </row>
    <row r="598" spans="5:6" x14ac:dyDescent="0.3">
      <c r="E598" s="4"/>
      <c r="F598" s="5"/>
    </row>
    <row r="599" spans="5:6" x14ac:dyDescent="0.3">
      <c r="E599" s="4"/>
      <c r="F599" s="5"/>
    </row>
    <row r="600" spans="5:6" x14ac:dyDescent="0.3">
      <c r="E600" s="4"/>
      <c r="F600" s="5"/>
    </row>
    <row r="601" spans="5:6" x14ac:dyDescent="0.3">
      <c r="E601" s="4"/>
      <c r="F601" s="5"/>
    </row>
    <row r="602" spans="5:6" x14ac:dyDescent="0.3">
      <c r="E602" s="4"/>
      <c r="F602" s="5"/>
    </row>
    <row r="603" spans="5:6" x14ac:dyDescent="0.3">
      <c r="E603" s="4"/>
      <c r="F603" s="5"/>
    </row>
    <row r="604" spans="5:6" x14ac:dyDescent="0.3">
      <c r="E604" s="4"/>
      <c r="F604" s="5"/>
    </row>
    <row r="605" spans="5:6" x14ac:dyDescent="0.3">
      <c r="E605" s="4"/>
      <c r="F605" s="5"/>
    </row>
    <row r="606" spans="5:6" x14ac:dyDescent="0.3">
      <c r="E606" s="4"/>
      <c r="F606" s="5"/>
    </row>
    <row r="607" spans="5:6" x14ac:dyDescent="0.3">
      <c r="E607" s="4"/>
      <c r="F607" s="5"/>
    </row>
    <row r="608" spans="5:6" x14ac:dyDescent="0.3">
      <c r="E608" s="4"/>
      <c r="F608" s="5"/>
    </row>
    <row r="609" spans="5:6" x14ac:dyDescent="0.3">
      <c r="E609" s="4"/>
      <c r="F609" s="5"/>
    </row>
    <row r="610" spans="5:6" x14ac:dyDescent="0.3">
      <c r="E610" s="4"/>
      <c r="F610" s="5"/>
    </row>
    <row r="611" spans="5:6" x14ac:dyDescent="0.3">
      <c r="E611" s="4"/>
      <c r="F611" s="5"/>
    </row>
    <row r="612" spans="5:6" x14ac:dyDescent="0.3">
      <c r="E612" s="4"/>
      <c r="F612" s="5"/>
    </row>
    <row r="613" spans="5:6" x14ac:dyDescent="0.3">
      <c r="E613" s="4"/>
      <c r="F613" s="5"/>
    </row>
    <row r="614" spans="5:6" x14ac:dyDescent="0.3">
      <c r="E614" s="4"/>
      <c r="F614" s="5"/>
    </row>
    <row r="615" spans="5:6" x14ac:dyDescent="0.3">
      <c r="E615" s="4"/>
      <c r="F615" s="5"/>
    </row>
    <row r="616" spans="5:6" x14ac:dyDescent="0.3">
      <c r="E616" s="4"/>
      <c r="F616" s="5"/>
    </row>
    <row r="617" spans="5:6" x14ac:dyDescent="0.3">
      <c r="E617" s="4"/>
      <c r="F617" s="5"/>
    </row>
    <row r="618" spans="5:6" x14ac:dyDescent="0.3">
      <c r="E618" s="4"/>
      <c r="F618" s="5"/>
    </row>
    <row r="619" spans="5:6" x14ac:dyDescent="0.3">
      <c r="E619" s="4"/>
      <c r="F619" s="5"/>
    </row>
    <row r="620" spans="5:6" x14ac:dyDescent="0.3">
      <c r="E620" s="4"/>
      <c r="F620" s="5"/>
    </row>
    <row r="621" spans="5:6" x14ac:dyDescent="0.3">
      <c r="E621" s="4"/>
      <c r="F621" s="5"/>
    </row>
    <row r="622" spans="5:6" x14ac:dyDescent="0.3">
      <c r="E622" s="4"/>
      <c r="F622" s="5"/>
    </row>
    <row r="623" spans="5:6" x14ac:dyDescent="0.3">
      <c r="E623" s="4"/>
      <c r="F623" s="5"/>
    </row>
    <row r="624" spans="5:6" x14ac:dyDescent="0.3">
      <c r="E624" s="4"/>
      <c r="F624" s="5"/>
    </row>
    <row r="625" spans="5:6" x14ac:dyDescent="0.3">
      <c r="E625" s="4"/>
      <c r="F625" s="5"/>
    </row>
  </sheetData>
  <mergeCells count="1">
    <mergeCell ref="C1:O1"/>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D3AFF-7CAE-4A4F-B61D-772BCCA797A9}">
  <dimension ref="A1:R617"/>
  <sheetViews>
    <sheetView showGridLines="0" tabSelected="1" zoomScale="90" zoomScaleNormal="90" workbookViewId="0">
      <selection activeCell="U1" sqref="U1"/>
    </sheetView>
  </sheetViews>
  <sheetFormatPr defaultRowHeight="16.5" x14ac:dyDescent="0.3"/>
  <cols>
    <col min="1" max="1" width="2" style="2" customWidth="1"/>
    <col min="2" max="13" width="9.7109375" style="2" customWidth="1"/>
    <col min="14" max="14" width="19" style="2" customWidth="1"/>
    <col min="15" max="15" width="14.7109375" style="2" customWidth="1"/>
    <col min="16" max="16" width="23" style="2" customWidth="1"/>
    <col min="17" max="17" width="13.5703125" style="2" customWidth="1"/>
    <col min="18" max="18" width="12.28515625" style="2" customWidth="1"/>
    <col min="19" max="19" width="9.28515625" style="2" customWidth="1"/>
    <col min="20" max="22" width="9.140625" style="2"/>
    <col min="23" max="23" width="21.85546875" style="2" bestFit="1" customWidth="1"/>
    <col min="24" max="24" width="14.42578125" style="2" customWidth="1"/>
    <col min="25" max="28" width="9.140625" style="2"/>
    <col min="29" max="29" width="21.85546875" style="2" customWidth="1"/>
    <col min="30" max="16384" width="9.140625" style="2"/>
  </cols>
  <sheetData>
    <row r="1" spans="1:18" s="7" customFormat="1" ht="61.5" customHeight="1" x14ac:dyDescent="0.3">
      <c r="A1" s="1"/>
      <c r="B1" s="14">
        <v>6</v>
      </c>
      <c r="C1" s="88" t="s">
        <v>54</v>
      </c>
      <c r="D1" s="88"/>
      <c r="E1" s="88"/>
      <c r="F1" s="88"/>
      <c r="G1" s="88"/>
      <c r="H1" s="88"/>
      <c r="I1" s="88"/>
      <c r="J1" s="88"/>
      <c r="K1" s="88"/>
      <c r="L1" s="88"/>
      <c r="M1" s="88"/>
      <c r="N1" s="88"/>
    </row>
    <row r="3" spans="1:18" x14ac:dyDescent="0.3">
      <c r="E3" s="4"/>
      <c r="F3" s="5"/>
    </row>
    <row r="4" spans="1:18" x14ac:dyDescent="0.3">
      <c r="C4"/>
      <c r="D4"/>
      <c r="F4"/>
      <c r="G4"/>
      <c r="H4"/>
      <c r="N4" s="22" t="s">
        <v>11</v>
      </c>
      <c r="O4" s="22" t="s">
        <v>12</v>
      </c>
      <c r="P4" s="22" t="s">
        <v>0</v>
      </c>
      <c r="Q4" s="11" t="s">
        <v>1</v>
      </c>
      <c r="R4" s="11" t="s">
        <v>49</v>
      </c>
    </row>
    <row r="5" spans="1:18" x14ac:dyDescent="0.3">
      <c r="C5"/>
      <c r="D5"/>
      <c r="F5"/>
      <c r="G5"/>
      <c r="H5"/>
      <c r="N5" s="2" t="s">
        <v>5</v>
      </c>
      <c r="O5" s="2" t="s">
        <v>36</v>
      </c>
      <c r="P5" s="2" t="s">
        <v>16</v>
      </c>
      <c r="Q5" s="4">
        <v>16184</v>
      </c>
      <c r="R5" s="5">
        <v>39</v>
      </c>
    </row>
    <row r="6" spans="1:18" x14ac:dyDescent="0.3">
      <c r="C6"/>
      <c r="D6"/>
      <c r="F6"/>
      <c r="G6"/>
      <c r="H6"/>
      <c r="N6" s="2" t="s">
        <v>5</v>
      </c>
      <c r="O6" s="2" t="s">
        <v>34</v>
      </c>
      <c r="P6" s="2" t="s">
        <v>20</v>
      </c>
      <c r="Q6" s="4">
        <v>15610</v>
      </c>
      <c r="R6" s="5">
        <v>339</v>
      </c>
    </row>
    <row r="7" spans="1:18" x14ac:dyDescent="0.3">
      <c r="C7"/>
      <c r="D7"/>
      <c r="F7"/>
      <c r="G7"/>
      <c r="H7"/>
      <c r="N7" s="2" t="s">
        <v>9</v>
      </c>
      <c r="O7" s="2" t="s">
        <v>34</v>
      </c>
      <c r="P7" s="2" t="s">
        <v>28</v>
      </c>
      <c r="Q7" s="4">
        <v>14329</v>
      </c>
      <c r="R7" s="5">
        <v>150</v>
      </c>
    </row>
    <row r="8" spans="1:18" x14ac:dyDescent="0.3">
      <c r="C8"/>
      <c r="D8"/>
      <c r="F8"/>
      <c r="G8"/>
      <c r="H8"/>
      <c r="N8" s="2" t="s">
        <v>5</v>
      </c>
      <c r="O8" s="2" t="s">
        <v>35</v>
      </c>
      <c r="P8" s="2" t="s">
        <v>15</v>
      </c>
      <c r="Q8" s="4">
        <v>13391</v>
      </c>
      <c r="R8" s="5">
        <v>201</v>
      </c>
    </row>
    <row r="9" spans="1:18" x14ac:dyDescent="0.3">
      <c r="C9"/>
      <c r="D9"/>
      <c r="F9"/>
      <c r="G9"/>
      <c r="H9"/>
      <c r="N9" s="2" t="s">
        <v>10</v>
      </c>
      <c r="O9" s="2" t="s">
        <v>39</v>
      </c>
      <c r="P9" s="2" t="s">
        <v>33</v>
      </c>
      <c r="Q9" s="4">
        <v>12950</v>
      </c>
      <c r="R9" s="5">
        <v>30</v>
      </c>
    </row>
    <row r="10" spans="1:18" x14ac:dyDescent="0.3">
      <c r="C10"/>
      <c r="D10"/>
      <c r="F10"/>
      <c r="G10"/>
      <c r="H10"/>
      <c r="N10" s="2" t="s">
        <v>40</v>
      </c>
      <c r="O10" s="2" t="s">
        <v>35</v>
      </c>
      <c r="P10" s="2" t="s">
        <v>32</v>
      </c>
      <c r="Q10" s="4">
        <v>12348</v>
      </c>
      <c r="R10" s="5">
        <v>234</v>
      </c>
    </row>
    <row r="11" spans="1:18" x14ac:dyDescent="0.3">
      <c r="C11"/>
      <c r="D11"/>
      <c r="F11"/>
      <c r="G11"/>
      <c r="H11"/>
      <c r="N11" s="2" t="s">
        <v>2</v>
      </c>
      <c r="O11" s="2" t="s">
        <v>37</v>
      </c>
      <c r="P11" s="2" t="s">
        <v>18</v>
      </c>
      <c r="Q11" s="4">
        <v>11571</v>
      </c>
      <c r="R11" s="5">
        <v>138</v>
      </c>
    </row>
    <row r="12" spans="1:18" x14ac:dyDescent="0.3">
      <c r="C12"/>
      <c r="D12"/>
      <c r="F12"/>
      <c r="G12"/>
      <c r="H12"/>
      <c r="N12" s="2" t="s">
        <v>9</v>
      </c>
      <c r="O12" s="2" t="s">
        <v>36</v>
      </c>
      <c r="P12" s="2" t="s">
        <v>27</v>
      </c>
      <c r="Q12" s="4">
        <v>11522</v>
      </c>
      <c r="R12" s="5">
        <v>204</v>
      </c>
    </row>
    <row r="13" spans="1:18" x14ac:dyDescent="0.3">
      <c r="C13"/>
      <c r="D13"/>
      <c r="F13"/>
      <c r="G13"/>
      <c r="H13"/>
      <c r="N13" s="2" t="s">
        <v>2</v>
      </c>
      <c r="O13" s="2" t="s">
        <v>36</v>
      </c>
      <c r="P13" s="2" t="s">
        <v>16</v>
      </c>
      <c r="Q13" s="4">
        <v>11417</v>
      </c>
      <c r="R13" s="5">
        <v>21</v>
      </c>
    </row>
    <row r="14" spans="1:18" x14ac:dyDescent="0.3">
      <c r="C14"/>
      <c r="D14"/>
      <c r="F14"/>
      <c r="G14"/>
      <c r="H14"/>
      <c r="N14" s="2" t="s">
        <v>41</v>
      </c>
      <c r="O14" s="2" t="s">
        <v>36</v>
      </c>
      <c r="P14" s="2" t="s">
        <v>13</v>
      </c>
      <c r="Q14" s="4">
        <v>10311</v>
      </c>
      <c r="R14" s="5">
        <v>231</v>
      </c>
    </row>
    <row r="15" spans="1:18" x14ac:dyDescent="0.3">
      <c r="C15"/>
      <c r="D15"/>
      <c r="F15"/>
      <c r="G15"/>
      <c r="H15"/>
      <c r="N15" s="2" t="s">
        <v>41</v>
      </c>
      <c r="O15" s="2" t="s">
        <v>36</v>
      </c>
      <c r="P15" s="2" t="s">
        <v>32</v>
      </c>
      <c r="Q15" s="4">
        <v>10304</v>
      </c>
      <c r="R15" s="5">
        <v>84</v>
      </c>
    </row>
    <row r="16" spans="1:18" x14ac:dyDescent="0.3">
      <c r="C16"/>
      <c r="D16"/>
      <c r="F16"/>
      <c r="G16"/>
      <c r="H16"/>
      <c r="N16" s="2" t="s">
        <v>7</v>
      </c>
      <c r="O16" s="2" t="s">
        <v>38</v>
      </c>
      <c r="P16" s="2" t="s">
        <v>30</v>
      </c>
      <c r="Q16" s="4">
        <v>10129</v>
      </c>
      <c r="R16" s="5">
        <v>312</v>
      </c>
    </row>
    <row r="17" spans="3:18" x14ac:dyDescent="0.3">
      <c r="C17"/>
      <c r="D17"/>
      <c r="F17"/>
      <c r="G17"/>
      <c r="H17"/>
      <c r="N17" s="2" t="s">
        <v>6</v>
      </c>
      <c r="O17" s="2" t="s">
        <v>36</v>
      </c>
      <c r="P17" s="2" t="s">
        <v>4</v>
      </c>
      <c r="Q17" s="4">
        <v>10073</v>
      </c>
      <c r="R17" s="5">
        <v>120</v>
      </c>
    </row>
    <row r="18" spans="3:18" x14ac:dyDescent="0.3">
      <c r="C18"/>
      <c r="D18"/>
      <c r="F18"/>
      <c r="G18"/>
      <c r="H18"/>
      <c r="N18" s="2" t="s">
        <v>2</v>
      </c>
      <c r="O18" s="2" t="s">
        <v>37</v>
      </c>
      <c r="P18" s="2" t="s">
        <v>17</v>
      </c>
      <c r="Q18" s="4">
        <v>9926</v>
      </c>
      <c r="R18" s="5">
        <v>201</v>
      </c>
    </row>
    <row r="19" spans="3:18" x14ac:dyDescent="0.3">
      <c r="C19"/>
      <c r="D19"/>
      <c r="F19"/>
      <c r="G19"/>
      <c r="H19"/>
      <c r="N19" s="2" t="s">
        <v>7</v>
      </c>
      <c r="O19" s="2" t="s">
        <v>37</v>
      </c>
      <c r="P19" s="2" t="s">
        <v>22</v>
      </c>
      <c r="Q19" s="4">
        <v>9835</v>
      </c>
      <c r="R19" s="5">
        <v>207</v>
      </c>
    </row>
    <row r="20" spans="3:18" x14ac:dyDescent="0.3">
      <c r="C20" s="3" t="s">
        <v>59</v>
      </c>
      <c r="F20"/>
      <c r="G20"/>
      <c r="H20"/>
      <c r="N20" s="2" t="s">
        <v>40</v>
      </c>
      <c r="O20" s="2" t="s">
        <v>36</v>
      </c>
      <c r="P20" s="2" t="s">
        <v>33</v>
      </c>
      <c r="Q20" s="4">
        <v>9772</v>
      </c>
      <c r="R20" s="5">
        <v>90</v>
      </c>
    </row>
    <row r="21" spans="3:18" x14ac:dyDescent="0.3">
      <c r="C21" s="90" t="s">
        <v>79</v>
      </c>
      <c r="D21" s="90"/>
      <c r="E21" s="90"/>
      <c r="F21" s="90"/>
      <c r="G21" s="90"/>
      <c r="H21" s="90"/>
      <c r="I21" s="90"/>
      <c r="J21" s="90"/>
      <c r="K21" s="90"/>
      <c r="N21" s="2" t="s">
        <v>8</v>
      </c>
      <c r="O21" s="2" t="s">
        <v>37</v>
      </c>
      <c r="P21" s="2" t="s">
        <v>15</v>
      </c>
      <c r="Q21" s="4">
        <v>9709</v>
      </c>
      <c r="R21" s="5">
        <v>30</v>
      </c>
    </row>
    <row r="22" spans="3:18" x14ac:dyDescent="0.3">
      <c r="C22" s="90"/>
      <c r="D22" s="90"/>
      <c r="E22" s="90"/>
      <c r="F22" s="90"/>
      <c r="G22" s="90"/>
      <c r="H22" s="90"/>
      <c r="I22" s="90"/>
      <c r="J22" s="90"/>
      <c r="K22" s="90"/>
      <c r="N22" s="2" t="s">
        <v>8</v>
      </c>
      <c r="O22" s="2" t="s">
        <v>39</v>
      </c>
      <c r="P22" s="2" t="s">
        <v>18</v>
      </c>
      <c r="Q22" s="4">
        <v>9660</v>
      </c>
      <c r="R22" s="5">
        <v>27</v>
      </c>
    </row>
    <row r="23" spans="3:18" x14ac:dyDescent="0.3">
      <c r="C23" s="90"/>
      <c r="D23" s="90"/>
      <c r="E23" s="90"/>
      <c r="F23" s="90"/>
      <c r="G23" s="90"/>
      <c r="H23" s="90"/>
      <c r="I23" s="90"/>
      <c r="J23" s="90"/>
      <c r="K23" s="90"/>
      <c r="N23" s="2" t="s">
        <v>41</v>
      </c>
      <c r="O23" s="2" t="s">
        <v>36</v>
      </c>
      <c r="P23" s="2" t="s">
        <v>18</v>
      </c>
      <c r="Q23" s="4">
        <v>9632</v>
      </c>
      <c r="R23" s="5">
        <v>288</v>
      </c>
    </row>
    <row r="24" spans="3:18" x14ac:dyDescent="0.3">
      <c r="F24"/>
      <c r="G24"/>
      <c r="H24"/>
      <c r="N24" s="2" t="s">
        <v>9</v>
      </c>
      <c r="O24" s="2" t="s">
        <v>38</v>
      </c>
      <c r="P24" s="2" t="s">
        <v>33</v>
      </c>
      <c r="Q24" s="4">
        <v>9506</v>
      </c>
      <c r="R24" s="5">
        <v>87</v>
      </c>
    </row>
    <row r="25" spans="3:18" x14ac:dyDescent="0.3">
      <c r="F25"/>
      <c r="G25"/>
      <c r="H25"/>
      <c r="N25" s="2" t="s">
        <v>2</v>
      </c>
      <c r="O25" s="2" t="s">
        <v>39</v>
      </c>
      <c r="P25" s="2" t="s">
        <v>20</v>
      </c>
      <c r="Q25" s="4">
        <v>9443</v>
      </c>
      <c r="R25" s="5">
        <v>162</v>
      </c>
    </row>
    <row r="26" spans="3:18" x14ac:dyDescent="0.3">
      <c r="F26"/>
      <c r="G26"/>
      <c r="H26"/>
      <c r="N26" s="2" t="s">
        <v>3</v>
      </c>
      <c r="O26" s="2" t="s">
        <v>36</v>
      </c>
      <c r="P26" s="2" t="s">
        <v>16</v>
      </c>
      <c r="Q26" s="4">
        <v>9198</v>
      </c>
      <c r="R26" s="5">
        <v>36</v>
      </c>
    </row>
    <row r="27" spans="3:18" x14ac:dyDescent="0.3">
      <c r="F27"/>
      <c r="G27"/>
      <c r="H27"/>
      <c r="N27" s="2" t="s">
        <v>9</v>
      </c>
      <c r="O27" s="2" t="s">
        <v>36</v>
      </c>
      <c r="P27" s="2" t="s">
        <v>30</v>
      </c>
      <c r="Q27" s="4">
        <v>9051</v>
      </c>
      <c r="R27" s="5">
        <v>57</v>
      </c>
    </row>
    <row r="28" spans="3:18" x14ac:dyDescent="0.3">
      <c r="F28"/>
      <c r="G28"/>
      <c r="H28"/>
      <c r="N28" s="2" t="s">
        <v>40</v>
      </c>
      <c r="O28" s="2" t="s">
        <v>37</v>
      </c>
      <c r="P28" s="2" t="s">
        <v>29</v>
      </c>
      <c r="Q28" s="4">
        <v>9002</v>
      </c>
      <c r="R28" s="5">
        <v>72</v>
      </c>
    </row>
    <row r="29" spans="3:18" x14ac:dyDescent="0.3">
      <c r="F29"/>
      <c r="G29"/>
      <c r="H29"/>
      <c r="N29" s="2" t="s">
        <v>8</v>
      </c>
      <c r="O29" s="2" t="s">
        <v>39</v>
      </c>
      <c r="P29" s="2" t="s">
        <v>31</v>
      </c>
      <c r="Q29" s="4">
        <v>8890</v>
      </c>
      <c r="R29" s="5">
        <v>210</v>
      </c>
    </row>
    <row r="30" spans="3:18" x14ac:dyDescent="0.3">
      <c r="F30"/>
      <c r="G30"/>
      <c r="H30"/>
      <c r="N30" s="2" t="s">
        <v>40</v>
      </c>
      <c r="O30" s="2" t="s">
        <v>35</v>
      </c>
      <c r="P30" s="2" t="s">
        <v>33</v>
      </c>
      <c r="Q30" s="4">
        <v>8869</v>
      </c>
      <c r="R30" s="5">
        <v>432</v>
      </c>
    </row>
    <row r="31" spans="3:18" x14ac:dyDescent="0.3">
      <c r="F31"/>
      <c r="G31"/>
      <c r="H31"/>
      <c r="N31" s="2" t="s">
        <v>7</v>
      </c>
      <c r="O31" s="2" t="s">
        <v>34</v>
      </c>
      <c r="P31" s="2" t="s">
        <v>24</v>
      </c>
      <c r="Q31" s="4">
        <v>8862</v>
      </c>
      <c r="R31" s="5">
        <v>189</v>
      </c>
    </row>
    <row r="32" spans="3:18" x14ac:dyDescent="0.3">
      <c r="F32"/>
      <c r="G32"/>
      <c r="H32"/>
      <c r="N32" s="2" t="s">
        <v>3</v>
      </c>
      <c r="O32" s="2" t="s">
        <v>38</v>
      </c>
      <c r="P32" s="2" t="s">
        <v>26</v>
      </c>
      <c r="Q32" s="4">
        <v>8841</v>
      </c>
      <c r="R32" s="5">
        <v>303</v>
      </c>
    </row>
    <row r="33" spans="3:18" x14ac:dyDescent="0.3">
      <c r="F33"/>
      <c r="G33"/>
      <c r="H33"/>
      <c r="N33" s="2" t="s">
        <v>5</v>
      </c>
      <c r="O33" s="2" t="s">
        <v>37</v>
      </c>
      <c r="P33" s="2" t="s">
        <v>25</v>
      </c>
      <c r="Q33" s="4">
        <v>8813</v>
      </c>
      <c r="R33" s="5">
        <v>21</v>
      </c>
    </row>
    <row r="34" spans="3:18" x14ac:dyDescent="0.3">
      <c r="F34"/>
      <c r="G34"/>
      <c r="H34"/>
      <c r="N34" s="2" t="s">
        <v>9</v>
      </c>
      <c r="O34" s="2" t="s">
        <v>34</v>
      </c>
      <c r="P34" s="2" t="s">
        <v>20</v>
      </c>
      <c r="Q34" s="4">
        <v>8463</v>
      </c>
      <c r="R34" s="5">
        <v>492</v>
      </c>
    </row>
    <row r="35" spans="3:18" x14ac:dyDescent="0.3">
      <c r="F35"/>
      <c r="G35"/>
      <c r="H35"/>
      <c r="N35" s="2" t="s">
        <v>7</v>
      </c>
      <c r="O35" s="2" t="s">
        <v>36</v>
      </c>
      <c r="P35" s="2" t="s">
        <v>22</v>
      </c>
      <c r="Q35" s="4">
        <v>8435</v>
      </c>
      <c r="R35" s="5">
        <v>42</v>
      </c>
    </row>
    <row r="36" spans="3:18" x14ac:dyDescent="0.3">
      <c r="F36"/>
      <c r="G36"/>
      <c r="H36"/>
      <c r="N36" s="2" t="s">
        <v>2</v>
      </c>
      <c r="O36" s="2" t="s">
        <v>36</v>
      </c>
      <c r="P36" s="2" t="s">
        <v>29</v>
      </c>
      <c r="Q36" s="4">
        <v>8211</v>
      </c>
      <c r="R36" s="5">
        <v>75</v>
      </c>
    </row>
    <row r="37" spans="3:18" x14ac:dyDescent="0.3">
      <c r="F37"/>
      <c r="G37"/>
      <c r="H37"/>
      <c r="N37" s="2" t="s">
        <v>9</v>
      </c>
      <c r="O37" s="2" t="s">
        <v>34</v>
      </c>
      <c r="P37" s="2" t="s">
        <v>23</v>
      </c>
      <c r="Q37" s="4">
        <v>8155</v>
      </c>
      <c r="R37" s="5">
        <v>90</v>
      </c>
    </row>
    <row r="38" spans="3:18" x14ac:dyDescent="0.3">
      <c r="F38"/>
      <c r="G38"/>
      <c r="H38"/>
      <c r="N38" s="2" t="s">
        <v>6</v>
      </c>
      <c r="O38" s="2" t="s">
        <v>34</v>
      </c>
      <c r="P38" s="2" t="s">
        <v>26</v>
      </c>
      <c r="Q38" s="4">
        <v>8008</v>
      </c>
      <c r="R38" s="5">
        <v>456</v>
      </c>
    </row>
    <row r="39" spans="3:18" x14ac:dyDescent="0.3">
      <c r="F39"/>
      <c r="G39"/>
      <c r="H39"/>
      <c r="N39" s="2" t="s">
        <v>41</v>
      </c>
      <c r="O39" s="2" t="s">
        <v>34</v>
      </c>
      <c r="P39" s="2" t="s">
        <v>33</v>
      </c>
      <c r="Q39" s="4">
        <v>7847</v>
      </c>
      <c r="R39" s="5">
        <v>174</v>
      </c>
    </row>
    <row r="40" spans="3:18" x14ac:dyDescent="0.3">
      <c r="F40"/>
      <c r="G40"/>
      <c r="H40"/>
      <c r="N40" s="2" t="s">
        <v>9</v>
      </c>
      <c r="O40" s="2" t="s">
        <v>35</v>
      </c>
      <c r="P40" s="2" t="s">
        <v>15</v>
      </c>
      <c r="Q40" s="4">
        <v>7833</v>
      </c>
      <c r="R40" s="5">
        <v>243</v>
      </c>
    </row>
    <row r="41" spans="3:18" x14ac:dyDescent="0.3">
      <c r="F41"/>
      <c r="G41"/>
      <c r="H41"/>
      <c r="N41" s="2" t="s">
        <v>2</v>
      </c>
      <c r="O41" s="2" t="s">
        <v>39</v>
      </c>
      <c r="P41" s="2" t="s">
        <v>27</v>
      </c>
      <c r="Q41" s="4">
        <v>7812</v>
      </c>
      <c r="R41" s="5">
        <v>81</v>
      </c>
    </row>
    <row r="42" spans="3:18" x14ac:dyDescent="0.3">
      <c r="N42" s="2" t="s">
        <v>3</v>
      </c>
      <c r="O42" s="2" t="s">
        <v>34</v>
      </c>
      <c r="P42" s="2" t="s">
        <v>32</v>
      </c>
      <c r="Q42" s="4">
        <v>7777</v>
      </c>
      <c r="R42" s="5">
        <v>504</v>
      </c>
    </row>
    <row r="43" spans="3:18" ht="16.5" customHeight="1" x14ac:dyDescent="0.3">
      <c r="N43" s="2" t="s">
        <v>7</v>
      </c>
      <c r="O43" s="2" t="s">
        <v>34</v>
      </c>
      <c r="P43" s="2" t="s">
        <v>17</v>
      </c>
      <c r="Q43" s="4">
        <v>7777</v>
      </c>
      <c r="R43" s="5">
        <v>39</v>
      </c>
    </row>
    <row r="44" spans="3:18" x14ac:dyDescent="0.3">
      <c r="N44" s="2" t="s">
        <v>6</v>
      </c>
      <c r="O44" s="2" t="s">
        <v>37</v>
      </c>
      <c r="P44" s="2" t="s">
        <v>31</v>
      </c>
      <c r="Q44" s="4">
        <v>7693</v>
      </c>
      <c r="R44" s="5">
        <v>87</v>
      </c>
    </row>
    <row r="45" spans="3:18" x14ac:dyDescent="0.3">
      <c r="N45" s="2" t="s">
        <v>40</v>
      </c>
      <c r="O45" s="2" t="s">
        <v>37</v>
      </c>
      <c r="P45" s="2" t="s">
        <v>19</v>
      </c>
      <c r="Q45" s="4">
        <v>7693</v>
      </c>
      <c r="R45" s="5">
        <v>21</v>
      </c>
    </row>
    <row r="46" spans="3:18" x14ac:dyDescent="0.3">
      <c r="C46" s="3" t="s">
        <v>59</v>
      </c>
      <c r="F46"/>
      <c r="G46"/>
      <c r="H46"/>
      <c r="N46" s="2" t="s">
        <v>2</v>
      </c>
      <c r="O46" s="2" t="s">
        <v>39</v>
      </c>
      <c r="P46" s="2" t="s">
        <v>21</v>
      </c>
      <c r="Q46" s="4">
        <v>7651</v>
      </c>
      <c r="R46" s="5">
        <v>213</v>
      </c>
    </row>
    <row r="47" spans="3:18" x14ac:dyDescent="0.3">
      <c r="C47" s="90" t="s">
        <v>80</v>
      </c>
      <c r="D47" s="90"/>
      <c r="E47" s="90"/>
      <c r="F47" s="90"/>
      <c r="G47" s="90"/>
      <c r="H47" s="90"/>
      <c r="I47" s="90"/>
      <c r="J47" s="90"/>
      <c r="K47" s="90"/>
      <c r="N47" s="2" t="s">
        <v>2</v>
      </c>
      <c r="O47" s="2" t="s">
        <v>34</v>
      </c>
      <c r="P47" s="2" t="s">
        <v>19</v>
      </c>
      <c r="Q47" s="4">
        <v>7511</v>
      </c>
      <c r="R47" s="5">
        <v>120</v>
      </c>
    </row>
    <row r="48" spans="3:18" x14ac:dyDescent="0.3">
      <c r="C48" s="90"/>
      <c r="D48" s="90"/>
      <c r="E48" s="90"/>
      <c r="F48" s="90"/>
      <c r="G48" s="90"/>
      <c r="H48" s="90"/>
      <c r="I48" s="90"/>
      <c r="J48" s="90"/>
      <c r="K48" s="90"/>
      <c r="N48" s="2" t="s">
        <v>5</v>
      </c>
      <c r="O48" s="2" t="s">
        <v>38</v>
      </c>
      <c r="P48" s="2" t="s">
        <v>25</v>
      </c>
      <c r="Q48" s="4">
        <v>7483</v>
      </c>
      <c r="R48" s="5">
        <v>45</v>
      </c>
    </row>
    <row r="49" spans="3:18" x14ac:dyDescent="0.3">
      <c r="C49" s="90"/>
      <c r="D49" s="90"/>
      <c r="E49" s="90"/>
      <c r="F49" s="90"/>
      <c r="G49" s="90"/>
      <c r="H49" s="90"/>
      <c r="I49" s="90"/>
      <c r="J49" s="90"/>
      <c r="K49" s="90"/>
      <c r="N49" s="2" t="s">
        <v>41</v>
      </c>
      <c r="O49" s="2" t="s">
        <v>35</v>
      </c>
      <c r="P49" s="2" t="s">
        <v>28</v>
      </c>
      <c r="Q49" s="4">
        <v>7455</v>
      </c>
      <c r="R49" s="5">
        <v>216</v>
      </c>
    </row>
    <row r="50" spans="3:18" x14ac:dyDescent="0.3">
      <c r="F50"/>
      <c r="G50"/>
      <c r="H50"/>
      <c r="N50" s="2" t="s">
        <v>6</v>
      </c>
      <c r="O50" s="2" t="s">
        <v>38</v>
      </c>
      <c r="P50" s="2" t="s">
        <v>21</v>
      </c>
      <c r="Q50" s="4">
        <v>7322</v>
      </c>
      <c r="R50" s="5">
        <v>36</v>
      </c>
    </row>
    <row r="51" spans="3:18" x14ac:dyDescent="0.3">
      <c r="F51"/>
      <c r="G51"/>
      <c r="H51"/>
      <c r="N51" s="2" t="s">
        <v>3</v>
      </c>
      <c r="O51" s="2" t="s">
        <v>37</v>
      </c>
      <c r="P51" s="2" t="s">
        <v>28</v>
      </c>
      <c r="Q51" s="4">
        <v>7308</v>
      </c>
      <c r="R51" s="5">
        <v>327</v>
      </c>
    </row>
    <row r="52" spans="3:18" x14ac:dyDescent="0.3">
      <c r="F52"/>
      <c r="G52"/>
      <c r="H52"/>
      <c r="N52" s="2" t="s">
        <v>5</v>
      </c>
      <c r="O52" s="2" t="s">
        <v>34</v>
      </c>
      <c r="P52" s="2" t="s">
        <v>15</v>
      </c>
      <c r="Q52" s="4">
        <v>7280</v>
      </c>
      <c r="R52" s="5">
        <v>201</v>
      </c>
    </row>
    <row r="53" spans="3:18" x14ac:dyDescent="0.3">
      <c r="F53"/>
      <c r="G53"/>
      <c r="H53"/>
      <c r="N53" s="2" t="s">
        <v>9</v>
      </c>
      <c r="O53" s="2" t="s">
        <v>37</v>
      </c>
      <c r="P53" s="2" t="s">
        <v>20</v>
      </c>
      <c r="Q53" s="4">
        <v>7273</v>
      </c>
      <c r="R53" s="5">
        <v>96</v>
      </c>
    </row>
    <row r="54" spans="3:18" x14ac:dyDescent="0.3">
      <c r="F54"/>
      <c r="G54"/>
      <c r="H54"/>
      <c r="N54" s="2" t="s">
        <v>3</v>
      </c>
      <c r="O54" s="2" t="s">
        <v>34</v>
      </c>
      <c r="P54" s="2" t="s">
        <v>14</v>
      </c>
      <c r="Q54" s="4">
        <v>7259</v>
      </c>
      <c r="R54" s="5">
        <v>276</v>
      </c>
    </row>
    <row r="55" spans="3:18" x14ac:dyDescent="0.3">
      <c r="F55"/>
      <c r="G55"/>
      <c r="H55"/>
      <c r="N55" s="2" t="s">
        <v>5</v>
      </c>
      <c r="O55" s="2" t="s">
        <v>38</v>
      </c>
      <c r="P55" s="2" t="s">
        <v>13</v>
      </c>
      <c r="Q55" s="4">
        <v>7189</v>
      </c>
      <c r="R55" s="5">
        <v>54</v>
      </c>
    </row>
    <row r="56" spans="3:18" x14ac:dyDescent="0.3">
      <c r="F56"/>
      <c r="G56"/>
      <c r="H56"/>
      <c r="N56" s="2" t="s">
        <v>8</v>
      </c>
      <c r="O56" s="2" t="s">
        <v>39</v>
      </c>
      <c r="P56" s="2" t="s">
        <v>30</v>
      </c>
      <c r="Q56" s="4">
        <v>7021</v>
      </c>
      <c r="R56" s="5">
        <v>183</v>
      </c>
    </row>
    <row r="57" spans="3:18" x14ac:dyDescent="0.3">
      <c r="F57"/>
      <c r="G57"/>
      <c r="H57"/>
      <c r="N57" s="2" t="s">
        <v>5</v>
      </c>
      <c r="O57" s="2" t="s">
        <v>34</v>
      </c>
      <c r="P57" s="2" t="s">
        <v>27</v>
      </c>
      <c r="Q57" s="4">
        <v>6986</v>
      </c>
      <c r="R57" s="5">
        <v>21</v>
      </c>
    </row>
    <row r="58" spans="3:18" x14ac:dyDescent="0.3">
      <c r="F58"/>
      <c r="G58"/>
      <c r="H58"/>
      <c r="N58" s="2" t="s">
        <v>5</v>
      </c>
      <c r="O58" s="2" t="s">
        <v>39</v>
      </c>
      <c r="P58" s="2" t="s">
        <v>22</v>
      </c>
      <c r="Q58" s="4">
        <v>6909</v>
      </c>
      <c r="R58" s="5">
        <v>81</v>
      </c>
    </row>
    <row r="59" spans="3:18" x14ac:dyDescent="0.3">
      <c r="F59"/>
      <c r="G59"/>
      <c r="H59"/>
      <c r="N59" s="2" t="s">
        <v>10</v>
      </c>
      <c r="O59" s="2" t="s">
        <v>38</v>
      </c>
      <c r="P59" s="2" t="s">
        <v>4</v>
      </c>
      <c r="Q59" s="4">
        <v>6860</v>
      </c>
      <c r="R59" s="5">
        <v>126</v>
      </c>
    </row>
    <row r="60" spans="3:18" x14ac:dyDescent="0.3">
      <c r="F60"/>
      <c r="G60"/>
      <c r="H60"/>
      <c r="N60" s="2" t="s">
        <v>40</v>
      </c>
      <c r="O60" s="2" t="s">
        <v>35</v>
      </c>
      <c r="P60" s="2" t="s">
        <v>22</v>
      </c>
      <c r="Q60" s="4">
        <v>6853</v>
      </c>
      <c r="R60" s="5">
        <v>372</v>
      </c>
    </row>
    <row r="61" spans="3:18" x14ac:dyDescent="0.3">
      <c r="F61"/>
      <c r="G61"/>
      <c r="H61"/>
      <c r="N61" s="2" t="s">
        <v>9</v>
      </c>
      <c r="O61" s="2" t="s">
        <v>34</v>
      </c>
      <c r="P61" s="2" t="s">
        <v>21</v>
      </c>
      <c r="Q61" s="4">
        <v>6832</v>
      </c>
      <c r="R61" s="5">
        <v>27</v>
      </c>
    </row>
    <row r="62" spans="3:18" x14ac:dyDescent="0.3">
      <c r="F62"/>
      <c r="G62"/>
      <c r="H62"/>
      <c r="N62" s="2" t="s">
        <v>6</v>
      </c>
      <c r="O62" s="2" t="s">
        <v>37</v>
      </c>
      <c r="P62" s="2" t="s">
        <v>26</v>
      </c>
      <c r="Q62" s="4">
        <v>6818</v>
      </c>
      <c r="R62" s="5">
        <v>6</v>
      </c>
    </row>
    <row r="63" spans="3:18" x14ac:dyDescent="0.3">
      <c r="F63"/>
      <c r="G63"/>
      <c r="H63"/>
      <c r="N63" s="2" t="s">
        <v>7</v>
      </c>
      <c r="O63" s="2" t="s">
        <v>35</v>
      </c>
      <c r="P63" s="2" t="s">
        <v>30</v>
      </c>
      <c r="Q63" s="4">
        <v>6755</v>
      </c>
      <c r="R63" s="5">
        <v>252</v>
      </c>
    </row>
    <row r="64" spans="3:18" x14ac:dyDescent="0.3">
      <c r="F64"/>
      <c r="G64"/>
      <c r="H64"/>
      <c r="N64" s="2" t="s">
        <v>40</v>
      </c>
      <c r="O64" s="2" t="s">
        <v>34</v>
      </c>
      <c r="P64" s="2" t="s">
        <v>26</v>
      </c>
      <c r="Q64" s="4">
        <v>6748</v>
      </c>
      <c r="R64" s="5">
        <v>48</v>
      </c>
    </row>
    <row r="65" spans="6:18" x14ac:dyDescent="0.3">
      <c r="F65"/>
      <c r="G65"/>
      <c r="H65"/>
      <c r="N65" s="2" t="s">
        <v>6</v>
      </c>
      <c r="O65" s="2" t="s">
        <v>34</v>
      </c>
      <c r="P65" s="2" t="s">
        <v>32</v>
      </c>
      <c r="Q65" s="4">
        <v>6734</v>
      </c>
      <c r="R65" s="5">
        <v>123</v>
      </c>
    </row>
    <row r="66" spans="6:18" x14ac:dyDescent="0.3">
      <c r="F66"/>
      <c r="G66"/>
      <c r="H66"/>
      <c r="N66" s="2" t="s">
        <v>8</v>
      </c>
      <c r="O66" s="2" t="s">
        <v>35</v>
      </c>
      <c r="P66" s="2" t="s">
        <v>32</v>
      </c>
      <c r="Q66" s="4">
        <v>6706</v>
      </c>
      <c r="R66" s="5">
        <v>459</v>
      </c>
    </row>
    <row r="67" spans="6:18" x14ac:dyDescent="0.3">
      <c r="F67"/>
      <c r="G67"/>
      <c r="H67"/>
      <c r="N67" s="2" t="s">
        <v>10</v>
      </c>
      <c r="O67" s="2" t="s">
        <v>36</v>
      </c>
      <c r="P67" s="2" t="s">
        <v>32</v>
      </c>
      <c r="Q67" s="4">
        <v>6657</v>
      </c>
      <c r="R67" s="5">
        <v>303</v>
      </c>
    </row>
    <row r="68" spans="6:18" x14ac:dyDescent="0.3">
      <c r="F68"/>
      <c r="G68"/>
      <c r="H68"/>
      <c r="N68" s="2" t="s">
        <v>3</v>
      </c>
      <c r="O68" s="2" t="s">
        <v>35</v>
      </c>
      <c r="P68" s="2" t="s">
        <v>15</v>
      </c>
      <c r="Q68" s="4">
        <v>6657</v>
      </c>
      <c r="R68" s="5">
        <v>276</v>
      </c>
    </row>
    <row r="69" spans="6:18" x14ac:dyDescent="0.3">
      <c r="F69"/>
      <c r="G69"/>
      <c r="H69"/>
      <c r="N69" s="2" t="s">
        <v>7</v>
      </c>
      <c r="O69" s="2" t="s">
        <v>37</v>
      </c>
      <c r="P69" s="2" t="s">
        <v>14</v>
      </c>
      <c r="Q69" s="4">
        <v>6608</v>
      </c>
      <c r="R69" s="5">
        <v>225</v>
      </c>
    </row>
    <row r="70" spans="6:18" x14ac:dyDescent="0.3">
      <c r="F70"/>
      <c r="G70"/>
      <c r="H70"/>
      <c r="N70" s="2" t="s">
        <v>2</v>
      </c>
      <c r="O70" s="2" t="s">
        <v>38</v>
      </c>
      <c r="P70" s="2" t="s">
        <v>28</v>
      </c>
      <c r="Q70" s="4">
        <v>6580</v>
      </c>
      <c r="R70" s="5">
        <v>183</v>
      </c>
    </row>
    <row r="71" spans="6:18" x14ac:dyDescent="0.3">
      <c r="F71"/>
      <c r="G71"/>
      <c r="H71"/>
      <c r="N71" s="2" t="s">
        <v>7</v>
      </c>
      <c r="O71" s="2" t="s">
        <v>37</v>
      </c>
      <c r="P71" s="2" t="s">
        <v>30</v>
      </c>
      <c r="Q71" s="4">
        <v>6454</v>
      </c>
      <c r="R71" s="5">
        <v>54</v>
      </c>
    </row>
    <row r="72" spans="6:18" x14ac:dyDescent="0.3">
      <c r="F72"/>
      <c r="G72"/>
      <c r="H72"/>
      <c r="N72" s="2" t="s">
        <v>8</v>
      </c>
      <c r="O72" s="2" t="s">
        <v>38</v>
      </c>
      <c r="P72" s="2" t="s">
        <v>21</v>
      </c>
      <c r="Q72" s="4">
        <v>6433</v>
      </c>
      <c r="R72" s="5">
        <v>78</v>
      </c>
    </row>
    <row r="73" spans="6:18" x14ac:dyDescent="0.3">
      <c r="F73"/>
      <c r="G73"/>
      <c r="H73"/>
      <c r="N73" s="2" t="s">
        <v>41</v>
      </c>
      <c r="O73" s="2" t="s">
        <v>37</v>
      </c>
      <c r="P73" s="2" t="s">
        <v>24</v>
      </c>
      <c r="Q73" s="4">
        <v>6398</v>
      </c>
      <c r="R73" s="5">
        <v>102</v>
      </c>
    </row>
    <row r="74" spans="6:18" x14ac:dyDescent="0.3">
      <c r="F74"/>
      <c r="G74"/>
      <c r="H74"/>
      <c r="N74" s="2" t="s">
        <v>7</v>
      </c>
      <c r="O74" s="2" t="s">
        <v>37</v>
      </c>
      <c r="P74" s="2" t="s">
        <v>33</v>
      </c>
      <c r="Q74" s="4">
        <v>6391</v>
      </c>
      <c r="R74" s="5">
        <v>48</v>
      </c>
    </row>
    <row r="75" spans="6:18" x14ac:dyDescent="0.3">
      <c r="F75"/>
      <c r="G75"/>
      <c r="H75"/>
      <c r="N75" s="2" t="s">
        <v>40</v>
      </c>
      <c r="O75" s="2" t="s">
        <v>39</v>
      </c>
      <c r="P75" s="2" t="s">
        <v>27</v>
      </c>
      <c r="Q75" s="4">
        <v>6370</v>
      </c>
      <c r="R75" s="5">
        <v>30</v>
      </c>
    </row>
    <row r="76" spans="6:18" x14ac:dyDescent="0.3">
      <c r="F76"/>
      <c r="G76"/>
      <c r="H76"/>
      <c r="N76" s="2" t="s">
        <v>5</v>
      </c>
      <c r="O76" s="2" t="s">
        <v>36</v>
      </c>
      <c r="P76" s="2" t="s">
        <v>23</v>
      </c>
      <c r="Q76" s="4">
        <v>6314</v>
      </c>
      <c r="R76" s="5">
        <v>15</v>
      </c>
    </row>
    <row r="77" spans="6:18" x14ac:dyDescent="0.3">
      <c r="F77"/>
      <c r="G77"/>
      <c r="H77"/>
      <c r="N77" s="2" t="s">
        <v>3</v>
      </c>
      <c r="O77" s="2" t="s">
        <v>34</v>
      </c>
      <c r="P77" s="2" t="s">
        <v>25</v>
      </c>
      <c r="Q77" s="4">
        <v>6300</v>
      </c>
      <c r="R77" s="5">
        <v>42</v>
      </c>
    </row>
    <row r="78" spans="6:18" x14ac:dyDescent="0.3">
      <c r="F78"/>
      <c r="G78"/>
      <c r="H78"/>
      <c r="N78" s="2" t="s">
        <v>8</v>
      </c>
      <c r="O78" s="2" t="s">
        <v>37</v>
      </c>
      <c r="P78" s="2" t="s">
        <v>26</v>
      </c>
      <c r="Q78" s="4">
        <v>6279</v>
      </c>
      <c r="R78" s="5">
        <v>45</v>
      </c>
    </row>
    <row r="79" spans="6:18" x14ac:dyDescent="0.3">
      <c r="F79"/>
      <c r="G79"/>
      <c r="H79"/>
      <c r="N79" s="2" t="s">
        <v>5</v>
      </c>
      <c r="O79" s="2" t="s">
        <v>34</v>
      </c>
      <c r="P79" s="2" t="s">
        <v>22</v>
      </c>
      <c r="Q79" s="4">
        <v>6279</v>
      </c>
      <c r="R79" s="5">
        <v>237</v>
      </c>
    </row>
    <row r="80" spans="6:18" x14ac:dyDescent="0.3">
      <c r="F80"/>
      <c r="G80"/>
      <c r="H80"/>
      <c r="N80" s="2" t="s">
        <v>5</v>
      </c>
      <c r="O80" s="2" t="s">
        <v>36</v>
      </c>
      <c r="P80" s="2" t="s">
        <v>13</v>
      </c>
      <c r="Q80" s="4">
        <v>6146</v>
      </c>
      <c r="R80" s="5">
        <v>63</v>
      </c>
    </row>
    <row r="81" spans="6:18" x14ac:dyDescent="0.3">
      <c r="F81"/>
      <c r="G81"/>
      <c r="H81"/>
      <c r="N81" s="2" t="s">
        <v>40</v>
      </c>
      <c r="O81" s="2" t="s">
        <v>37</v>
      </c>
      <c r="P81" s="2" t="s">
        <v>27</v>
      </c>
      <c r="Q81" s="4">
        <v>6132</v>
      </c>
      <c r="R81" s="5">
        <v>93</v>
      </c>
    </row>
    <row r="82" spans="6:18" x14ac:dyDescent="0.3">
      <c r="F82"/>
      <c r="G82"/>
      <c r="H82"/>
      <c r="N82" s="2" t="s">
        <v>40</v>
      </c>
      <c r="O82" s="2" t="s">
        <v>38</v>
      </c>
      <c r="P82" s="2" t="s">
        <v>4</v>
      </c>
      <c r="Q82" s="4">
        <v>6125</v>
      </c>
      <c r="R82" s="5">
        <v>102</v>
      </c>
    </row>
    <row r="83" spans="6:18" x14ac:dyDescent="0.3">
      <c r="F83"/>
      <c r="G83"/>
      <c r="H83"/>
      <c r="N83" s="2" t="s">
        <v>6</v>
      </c>
      <c r="O83" s="2" t="s">
        <v>36</v>
      </c>
      <c r="P83" s="2" t="s">
        <v>32</v>
      </c>
      <c r="Q83" s="4">
        <v>6118</v>
      </c>
      <c r="R83" s="5">
        <v>9</v>
      </c>
    </row>
    <row r="84" spans="6:18" x14ac:dyDescent="0.3">
      <c r="F84"/>
      <c r="G84"/>
      <c r="H84"/>
      <c r="N84" s="2" t="s">
        <v>41</v>
      </c>
      <c r="O84" s="2" t="s">
        <v>36</v>
      </c>
      <c r="P84" s="2" t="s">
        <v>30</v>
      </c>
      <c r="Q84" s="4">
        <v>6118</v>
      </c>
      <c r="R84" s="5">
        <v>174</v>
      </c>
    </row>
    <row r="85" spans="6:18" x14ac:dyDescent="0.3">
      <c r="F85"/>
      <c r="G85"/>
      <c r="H85"/>
      <c r="N85" s="2" t="s">
        <v>5</v>
      </c>
      <c r="O85" s="2" t="s">
        <v>36</v>
      </c>
      <c r="P85" s="2" t="s">
        <v>18</v>
      </c>
      <c r="Q85" s="4">
        <v>6111</v>
      </c>
      <c r="R85" s="5">
        <v>3</v>
      </c>
    </row>
    <row r="86" spans="6:18" x14ac:dyDescent="0.3">
      <c r="F86"/>
      <c r="G86"/>
      <c r="H86"/>
      <c r="N86" s="2" t="s">
        <v>6</v>
      </c>
      <c r="O86" s="2" t="s">
        <v>39</v>
      </c>
      <c r="P86" s="2" t="s">
        <v>17</v>
      </c>
      <c r="Q86" s="4">
        <v>6048</v>
      </c>
      <c r="R86" s="5">
        <v>27</v>
      </c>
    </row>
    <row r="87" spans="6:18" x14ac:dyDescent="0.3">
      <c r="F87"/>
      <c r="G87"/>
      <c r="H87"/>
      <c r="N87" s="2" t="s">
        <v>2</v>
      </c>
      <c r="O87" s="2" t="s">
        <v>39</v>
      </c>
      <c r="P87" s="2" t="s">
        <v>28</v>
      </c>
      <c r="Q87" s="4">
        <v>6027</v>
      </c>
      <c r="R87" s="5">
        <v>144</v>
      </c>
    </row>
    <row r="88" spans="6:18" x14ac:dyDescent="0.3">
      <c r="F88"/>
      <c r="G88"/>
      <c r="H88"/>
      <c r="N88" s="2" t="s">
        <v>41</v>
      </c>
      <c r="O88" s="2" t="s">
        <v>38</v>
      </c>
      <c r="P88" s="2" t="s">
        <v>22</v>
      </c>
      <c r="Q88" s="4">
        <v>5915</v>
      </c>
      <c r="R88" s="5">
        <v>3</v>
      </c>
    </row>
    <row r="89" spans="6:18" x14ac:dyDescent="0.3">
      <c r="F89"/>
      <c r="G89"/>
      <c r="H89"/>
      <c r="N89" s="2" t="s">
        <v>40</v>
      </c>
      <c r="O89" s="2" t="s">
        <v>39</v>
      </c>
      <c r="P89" s="2" t="s">
        <v>22</v>
      </c>
      <c r="Q89" s="4">
        <v>5817</v>
      </c>
      <c r="R89" s="5">
        <v>12</v>
      </c>
    </row>
    <row r="90" spans="6:18" x14ac:dyDescent="0.3">
      <c r="F90"/>
      <c r="G90"/>
      <c r="H90"/>
      <c r="N90" s="2" t="s">
        <v>40</v>
      </c>
      <c r="O90" s="2" t="s">
        <v>39</v>
      </c>
      <c r="P90" s="2" t="s">
        <v>15</v>
      </c>
      <c r="Q90" s="4">
        <v>5775</v>
      </c>
      <c r="R90" s="5">
        <v>42</v>
      </c>
    </row>
    <row r="91" spans="6:18" x14ac:dyDescent="0.3">
      <c r="F91"/>
      <c r="G91"/>
      <c r="H91"/>
      <c r="N91" s="2" t="s">
        <v>7</v>
      </c>
      <c r="O91" s="2" t="s">
        <v>38</v>
      </c>
      <c r="P91" s="2" t="s">
        <v>28</v>
      </c>
      <c r="Q91" s="4">
        <v>5677</v>
      </c>
      <c r="R91" s="5">
        <v>258</v>
      </c>
    </row>
    <row r="92" spans="6:18" x14ac:dyDescent="0.3">
      <c r="F92"/>
      <c r="G92"/>
      <c r="H92"/>
      <c r="N92" s="2" t="s">
        <v>40</v>
      </c>
      <c r="O92" s="2" t="s">
        <v>38</v>
      </c>
      <c r="P92" s="2" t="s">
        <v>13</v>
      </c>
      <c r="Q92" s="4">
        <v>5670</v>
      </c>
      <c r="R92" s="5">
        <v>297</v>
      </c>
    </row>
    <row r="93" spans="6:18" x14ac:dyDescent="0.3">
      <c r="F93"/>
      <c r="G93"/>
      <c r="H93"/>
      <c r="N93" s="2" t="s">
        <v>10</v>
      </c>
      <c r="O93" s="2" t="s">
        <v>38</v>
      </c>
      <c r="P93" s="2" t="s">
        <v>14</v>
      </c>
      <c r="Q93" s="4">
        <v>5586</v>
      </c>
      <c r="R93" s="5">
        <v>525</v>
      </c>
    </row>
    <row r="94" spans="6:18" x14ac:dyDescent="0.3">
      <c r="F94"/>
      <c r="G94"/>
      <c r="H94"/>
      <c r="N94" s="2" t="s">
        <v>7</v>
      </c>
      <c r="O94" s="2" t="s">
        <v>36</v>
      </c>
      <c r="P94" s="2" t="s">
        <v>29</v>
      </c>
      <c r="Q94" s="4">
        <v>5551</v>
      </c>
      <c r="R94" s="5">
        <v>252</v>
      </c>
    </row>
    <row r="95" spans="6:18" x14ac:dyDescent="0.3">
      <c r="F95"/>
      <c r="G95"/>
      <c r="H95"/>
      <c r="N95" s="2" t="s">
        <v>5</v>
      </c>
      <c r="O95" s="2" t="s">
        <v>38</v>
      </c>
      <c r="P95" s="2" t="s">
        <v>19</v>
      </c>
      <c r="Q95" s="4">
        <v>5474</v>
      </c>
      <c r="R95" s="5">
        <v>168</v>
      </c>
    </row>
    <row r="96" spans="6:18" x14ac:dyDescent="0.3">
      <c r="F96"/>
      <c r="G96"/>
      <c r="H96"/>
      <c r="N96" s="2" t="s">
        <v>40</v>
      </c>
      <c r="O96" s="2" t="s">
        <v>36</v>
      </c>
      <c r="P96" s="2" t="s">
        <v>25</v>
      </c>
      <c r="Q96" s="4">
        <v>5439</v>
      </c>
      <c r="R96" s="5">
        <v>30</v>
      </c>
    </row>
    <row r="97" spans="6:18" x14ac:dyDescent="0.3">
      <c r="F97"/>
      <c r="G97"/>
      <c r="H97"/>
      <c r="N97" s="2" t="s">
        <v>10</v>
      </c>
      <c r="O97" s="2" t="s">
        <v>34</v>
      </c>
      <c r="P97" s="2" t="s">
        <v>19</v>
      </c>
      <c r="Q97" s="4">
        <v>5355</v>
      </c>
      <c r="R97" s="5">
        <v>204</v>
      </c>
    </row>
    <row r="98" spans="6:18" x14ac:dyDescent="0.3">
      <c r="F98"/>
      <c r="G98"/>
      <c r="H98"/>
      <c r="N98" s="2" t="s">
        <v>7</v>
      </c>
      <c r="O98" s="2" t="s">
        <v>37</v>
      </c>
      <c r="P98" s="2" t="s">
        <v>26</v>
      </c>
      <c r="Q98" s="4">
        <v>5306</v>
      </c>
      <c r="R98" s="5">
        <v>0</v>
      </c>
    </row>
    <row r="99" spans="6:18" x14ac:dyDescent="0.3">
      <c r="F99"/>
      <c r="G99"/>
      <c r="H99"/>
      <c r="N99" s="2" t="s">
        <v>5</v>
      </c>
      <c r="O99" s="2" t="s">
        <v>39</v>
      </c>
      <c r="P99" s="2" t="s">
        <v>26</v>
      </c>
      <c r="Q99" s="4">
        <v>5236</v>
      </c>
      <c r="R99" s="5">
        <v>51</v>
      </c>
    </row>
    <row r="100" spans="6:18" x14ac:dyDescent="0.3">
      <c r="F100"/>
      <c r="G100"/>
      <c r="H100"/>
      <c r="N100" s="2" t="s">
        <v>7</v>
      </c>
      <c r="O100" s="2" t="s">
        <v>35</v>
      </c>
      <c r="P100" s="2" t="s">
        <v>28</v>
      </c>
      <c r="Q100" s="4">
        <v>5194</v>
      </c>
      <c r="R100" s="5">
        <v>288</v>
      </c>
    </row>
    <row r="101" spans="6:18" x14ac:dyDescent="0.3">
      <c r="F101"/>
      <c r="G101"/>
      <c r="H101"/>
      <c r="N101" s="2" t="s">
        <v>5</v>
      </c>
      <c r="O101" s="2" t="s">
        <v>38</v>
      </c>
      <c r="P101" s="2" t="s">
        <v>32</v>
      </c>
      <c r="Q101" s="4">
        <v>5075</v>
      </c>
      <c r="R101" s="5">
        <v>21</v>
      </c>
    </row>
    <row r="102" spans="6:18" x14ac:dyDescent="0.3">
      <c r="F102"/>
      <c r="G102"/>
      <c r="H102"/>
      <c r="N102" s="2" t="s">
        <v>40</v>
      </c>
      <c r="O102" s="2" t="s">
        <v>34</v>
      </c>
      <c r="P102" s="2" t="s">
        <v>17</v>
      </c>
      <c r="Q102" s="4">
        <v>5019</v>
      </c>
      <c r="R102" s="5">
        <v>156</v>
      </c>
    </row>
    <row r="103" spans="6:18" x14ac:dyDescent="0.3">
      <c r="F103"/>
      <c r="G103"/>
      <c r="H103"/>
      <c r="N103" s="2" t="s">
        <v>8</v>
      </c>
      <c r="O103" s="2" t="s">
        <v>36</v>
      </c>
      <c r="P103" s="2" t="s">
        <v>23</v>
      </c>
      <c r="Q103" s="4">
        <v>5019</v>
      </c>
      <c r="R103" s="5">
        <v>150</v>
      </c>
    </row>
    <row r="104" spans="6:18" x14ac:dyDescent="0.3">
      <c r="F104"/>
      <c r="G104"/>
      <c r="H104"/>
      <c r="N104" s="2" t="s">
        <v>8</v>
      </c>
      <c r="O104" s="2" t="s">
        <v>35</v>
      </c>
      <c r="P104" s="2" t="s">
        <v>22</v>
      </c>
      <c r="Q104" s="4">
        <v>5012</v>
      </c>
      <c r="R104" s="5">
        <v>210</v>
      </c>
    </row>
    <row r="105" spans="6:18" x14ac:dyDescent="0.3">
      <c r="F105"/>
      <c r="G105"/>
      <c r="H105"/>
      <c r="N105" s="2" t="s">
        <v>5</v>
      </c>
      <c r="O105" s="2" t="s">
        <v>37</v>
      </c>
      <c r="P105" s="2" t="s">
        <v>14</v>
      </c>
      <c r="Q105" s="4">
        <v>4991</v>
      </c>
      <c r="R105" s="5">
        <v>12</v>
      </c>
    </row>
    <row r="106" spans="6:18" x14ac:dyDescent="0.3">
      <c r="F106"/>
      <c r="G106"/>
      <c r="H106"/>
      <c r="N106" s="2" t="s">
        <v>10</v>
      </c>
      <c r="O106" s="2" t="s">
        <v>34</v>
      </c>
      <c r="P106" s="2" t="s">
        <v>26</v>
      </c>
      <c r="Q106" s="4">
        <v>4991</v>
      </c>
      <c r="R106" s="5">
        <v>9</v>
      </c>
    </row>
    <row r="107" spans="6:18" x14ac:dyDescent="0.3">
      <c r="F107"/>
      <c r="G107"/>
      <c r="H107"/>
      <c r="N107" s="2" t="s">
        <v>6</v>
      </c>
      <c r="O107" s="2" t="s">
        <v>36</v>
      </c>
      <c r="P107" s="2" t="s">
        <v>17</v>
      </c>
      <c r="Q107" s="4">
        <v>4970</v>
      </c>
      <c r="R107" s="5">
        <v>156</v>
      </c>
    </row>
    <row r="108" spans="6:18" x14ac:dyDescent="0.3">
      <c r="F108"/>
      <c r="G108"/>
      <c r="H108"/>
      <c r="N108" s="2" t="s">
        <v>3</v>
      </c>
      <c r="O108" s="2" t="s">
        <v>39</v>
      </c>
      <c r="P108" s="2" t="s">
        <v>26</v>
      </c>
      <c r="Q108" s="4">
        <v>4956</v>
      </c>
      <c r="R108" s="5">
        <v>171</v>
      </c>
    </row>
    <row r="109" spans="6:18" x14ac:dyDescent="0.3">
      <c r="F109"/>
      <c r="G109"/>
      <c r="H109"/>
      <c r="N109" s="2" t="s">
        <v>6</v>
      </c>
      <c r="O109" s="2" t="s">
        <v>37</v>
      </c>
      <c r="P109" s="2" t="s">
        <v>23</v>
      </c>
      <c r="Q109" s="4">
        <v>4949</v>
      </c>
      <c r="R109" s="5">
        <v>189</v>
      </c>
    </row>
    <row r="110" spans="6:18" x14ac:dyDescent="0.3">
      <c r="F110"/>
      <c r="G110"/>
      <c r="H110"/>
      <c r="N110" s="2" t="s">
        <v>41</v>
      </c>
      <c r="O110" s="2" t="s">
        <v>34</v>
      </c>
      <c r="P110" s="2" t="s">
        <v>23</v>
      </c>
      <c r="Q110" s="4">
        <v>4935</v>
      </c>
      <c r="R110" s="5">
        <v>126</v>
      </c>
    </row>
    <row r="111" spans="6:18" x14ac:dyDescent="0.3">
      <c r="F111"/>
      <c r="G111"/>
      <c r="H111"/>
      <c r="N111" s="2" t="s">
        <v>10</v>
      </c>
      <c r="O111" s="2" t="s">
        <v>39</v>
      </c>
      <c r="P111" s="2" t="s">
        <v>21</v>
      </c>
      <c r="Q111" s="4">
        <v>4858</v>
      </c>
      <c r="R111" s="5">
        <v>279</v>
      </c>
    </row>
    <row r="112" spans="6:18" x14ac:dyDescent="0.3">
      <c r="F112"/>
      <c r="G112"/>
      <c r="H112"/>
      <c r="N112" s="2" t="s">
        <v>2</v>
      </c>
      <c r="O112" s="2" t="s">
        <v>39</v>
      </c>
      <c r="P112" s="2" t="s">
        <v>15</v>
      </c>
      <c r="Q112" s="4">
        <v>4802</v>
      </c>
      <c r="R112" s="5">
        <v>36</v>
      </c>
    </row>
    <row r="113" spans="6:18" x14ac:dyDescent="0.3">
      <c r="F113"/>
      <c r="G113"/>
      <c r="H113"/>
      <c r="N113" s="2" t="s">
        <v>6</v>
      </c>
      <c r="O113" s="2" t="s">
        <v>35</v>
      </c>
      <c r="P113" s="2" t="s">
        <v>30</v>
      </c>
      <c r="Q113" s="4">
        <v>4781</v>
      </c>
      <c r="R113" s="5">
        <v>123</v>
      </c>
    </row>
    <row r="114" spans="6:18" x14ac:dyDescent="0.3">
      <c r="F114"/>
      <c r="G114"/>
      <c r="H114"/>
      <c r="N114" s="2" t="s">
        <v>41</v>
      </c>
      <c r="O114" s="2" t="s">
        <v>35</v>
      </c>
      <c r="P114" s="2" t="s">
        <v>13</v>
      </c>
      <c r="Q114" s="4">
        <v>4760</v>
      </c>
      <c r="R114" s="5">
        <v>69</v>
      </c>
    </row>
    <row r="115" spans="6:18" x14ac:dyDescent="0.3">
      <c r="F115"/>
      <c r="G115"/>
      <c r="H115"/>
      <c r="N115" s="2" t="s">
        <v>8</v>
      </c>
      <c r="O115" s="2" t="s">
        <v>35</v>
      </c>
      <c r="P115" s="2" t="s">
        <v>27</v>
      </c>
      <c r="Q115" s="4">
        <v>4753</v>
      </c>
      <c r="R115" s="5">
        <v>300</v>
      </c>
    </row>
    <row r="116" spans="6:18" x14ac:dyDescent="0.3">
      <c r="F116"/>
      <c r="G116"/>
      <c r="H116"/>
      <c r="N116" s="2" t="s">
        <v>5</v>
      </c>
      <c r="O116" s="2" t="s">
        <v>35</v>
      </c>
      <c r="P116" s="2" t="s">
        <v>31</v>
      </c>
      <c r="Q116" s="4">
        <v>4753</v>
      </c>
      <c r="R116" s="5">
        <v>246</v>
      </c>
    </row>
    <row r="117" spans="6:18" x14ac:dyDescent="0.3">
      <c r="F117"/>
      <c r="G117"/>
      <c r="H117"/>
      <c r="N117" s="2" t="s">
        <v>40</v>
      </c>
      <c r="O117" s="2" t="s">
        <v>35</v>
      </c>
      <c r="P117" s="2" t="s">
        <v>16</v>
      </c>
      <c r="Q117" s="4">
        <v>4725</v>
      </c>
      <c r="R117" s="5">
        <v>174</v>
      </c>
    </row>
    <row r="118" spans="6:18" x14ac:dyDescent="0.3">
      <c r="F118"/>
      <c r="G118"/>
      <c r="H118"/>
      <c r="N118" s="2" t="s">
        <v>10</v>
      </c>
      <c r="O118" s="2" t="s">
        <v>37</v>
      </c>
      <c r="P118" s="2" t="s">
        <v>23</v>
      </c>
      <c r="Q118" s="4">
        <v>4683</v>
      </c>
      <c r="R118" s="5">
        <v>30</v>
      </c>
    </row>
    <row r="119" spans="6:18" x14ac:dyDescent="0.3">
      <c r="F119"/>
      <c r="G119"/>
      <c r="H119"/>
      <c r="N119" s="2" t="s">
        <v>7</v>
      </c>
      <c r="O119" s="2" t="s">
        <v>35</v>
      </c>
      <c r="P119" s="2" t="s">
        <v>14</v>
      </c>
      <c r="Q119" s="4">
        <v>4606</v>
      </c>
      <c r="R119" s="5">
        <v>63</v>
      </c>
    </row>
    <row r="120" spans="6:18" x14ac:dyDescent="0.3">
      <c r="F120"/>
      <c r="G120"/>
      <c r="H120"/>
      <c r="N120" s="2" t="s">
        <v>3</v>
      </c>
      <c r="O120" s="2" t="s">
        <v>37</v>
      </c>
      <c r="P120" s="2" t="s">
        <v>29</v>
      </c>
      <c r="Q120" s="4">
        <v>4592</v>
      </c>
      <c r="R120" s="5">
        <v>324</v>
      </c>
    </row>
    <row r="121" spans="6:18" x14ac:dyDescent="0.3">
      <c r="F121"/>
      <c r="G121"/>
      <c r="H121"/>
      <c r="N121" s="2" t="s">
        <v>7</v>
      </c>
      <c r="O121" s="2" t="s">
        <v>35</v>
      </c>
      <c r="P121" s="2" t="s">
        <v>19</v>
      </c>
      <c r="Q121" s="4">
        <v>4585</v>
      </c>
      <c r="R121" s="5">
        <v>240</v>
      </c>
    </row>
    <row r="122" spans="6:18" x14ac:dyDescent="0.3">
      <c r="F122"/>
      <c r="G122"/>
      <c r="H122"/>
      <c r="N122" s="2" t="s">
        <v>7</v>
      </c>
      <c r="O122" s="2" t="s">
        <v>37</v>
      </c>
      <c r="P122" s="2" t="s">
        <v>17</v>
      </c>
      <c r="Q122" s="4">
        <v>4487</v>
      </c>
      <c r="R122" s="5">
        <v>111</v>
      </c>
    </row>
    <row r="123" spans="6:18" x14ac:dyDescent="0.3">
      <c r="F123"/>
      <c r="G123"/>
      <c r="H123"/>
      <c r="N123" s="2" t="s">
        <v>7</v>
      </c>
      <c r="O123" s="2" t="s">
        <v>37</v>
      </c>
      <c r="P123" s="2" t="s">
        <v>16</v>
      </c>
      <c r="Q123" s="4">
        <v>4487</v>
      </c>
      <c r="R123" s="5">
        <v>333</v>
      </c>
    </row>
    <row r="124" spans="6:18" x14ac:dyDescent="0.3">
      <c r="F124"/>
      <c r="G124"/>
      <c r="H124"/>
      <c r="N124" s="2" t="s">
        <v>5</v>
      </c>
      <c r="O124" s="2" t="s">
        <v>35</v>
      </c>
      <c r="P124" s="2" t="s">
        <v>29</v>
      </c>
      <c r="Q124" s="4">
        <v>4480</v>
      </c>
      <c r="R124" s="5">
        <v>357</v>
      </c>
    </row>
    <row r="125" spans="6:18" x14ac:dyDescent="0.3">
      <c r="F125"/>
      <c r="G125"/>
      <c r="H125"/>
      <c r="N125" s="2" t="s">
        <v>7</v>
      </c>
      <c r="O125" s="2" t="s">
        <v>39</v>
      </c>
      <c r="P125" s="2" t="s">
        <v>17</v>
      </c>
      <c r="Q125" s="4">
        <v>4438</v>
      </c>
      <c r="R125" s="5">
        <v>246</v>
      </c>
    </row>
    <row r="126" spans="6:18" x14ac:dyDescent="0.3">
      <c r="F126"/>
      <c r="G126"/>
      <c r="H126"/>
      <c r="N126" s="2" t="s">
        <v>40</v>
      </c>
      <c r="O126" s="2" t="s">
        <v>36</v>
      </c>
      <c r="P126" s="2" t="s">
        <v>13</v>
      </c>
      <c r="Q126" s="4">
        <v>4424</v>
      </c>
      <c r="R126" s="5">
        <v>201</v>
      </c>
    </row>
    <row r="127" spans="6:18" x14ac:dyDescent="0.3">
      <c r="F127"/>
      <c r="G127"/>
      <c r="H127"/>
      <c r="N127" s="2" t="s">
        <v>2</v>
      </c>
      <c r="O127" s="2" t="s">
        <v>38</v>
      </c>
      <c r="P127" s="2" t="s">
        <v>23</v>
      </c>
      <c r="Q127" s="4">
        <v>4417</v>
      </c>
      <c r="R127" s="5">
        <v>153</v>
      </c>
    </row>
    <row r="128" spans="6:18" x14ac:dyDescent="0.3">
      <c r="F128"/>
      <c r="G128"/>
      <c r="H128"/>
      <c r="N128" s="2" t="s">
        <v>2</v>
      </c>
      <c r="O128" s="2" t="s">
        <v>38</v>
      </c>
      <c r="P128" s="2" t="s">
        <v>31</v>
      </c>
      <c r="Q128" s="4">
        <v>4326</v>
      </c>
      <c r="R128" s="5">
        <v>348</v>
      </c>
    </row>
    <row r="129" spans="6:18" x14ac:dyDescent="0.3">
      <c r="F129"/>
      <c r="G129"/>
      <c r="H129"/>
      <c r="N129" s="2" t="s">
        <v>6</v>
      </c>
      <c r="O129" s="2" t="s">
        <v>36</v>
      </c>
      <c r="P129" s="2" t="s">
        <v>13</v>
      </c>
      <c r="Q129" s="4">
        <v>4319</v>
      </c>
      <c r="R129" s="5">
        <v>30</v>
      </c>
    </row>
    <row r="130" spans="6:18" x14ac:dyDescent="0.3">
      <c r="F130"/>
      <c r="G130"/>
      <c r="H130"/>
      <c r="N130" s="2" t="s">
        <v>9</v>
      </c>
      <c r="O130" s="2" t="s">
        <v>37</v>
      </c>
      <c r="P130" s="2" t="s">
        <v>25</v>
      </c>
      <c r="Q130" s="4">
        <v>4305</v>
      </c>
      <c r="R130" s="5">
        <v>156</v>
      </c>
    </row>
    <row r="131" spans="6:18" x14ac:dyDescent="0.3">
      <c r="F131"/>
      <c r="G131"/>
      <c r="H131"/>
      <c r="N131" s="2" t="s">
        <v>6</v>
      </c>
      <c r="O131" s="2" t="s">
        <v>34</v>
      </c>
      <c r="P131" s="2" t="s">
        <v>27</v>
      </c>
      <c r="Q131" s="4">
        <v>4242</v>
      </c>
      <c r="R131" s="5">
        <v>207</v>
      </c>
    </row>
    <row r="132" spans="6:18" x14ac:dyDescent="0.3">
      <c r="F132"/>
      <c r="G132"/>
      <c r="H132"/>
      <c r="N132" s="2" t="s">
        <v>9</v>
      </c>
      <c r="O132" s="2" t="s">
        <v>38</v>
      </c>
      <c r="P132" s="2" t="s">
        <v>24</v>
      </c>
      <c r="Q132" s="4">
        <v>4137</v>
      </c>
      <c r="R132" s="5">
        <v>60</v>
      </c>
    </row>
    <row r="133" spans="6:18" x14ac:dyDescent="0.3">
      <c r="F133"/>
      <c r="G133"/>
      <c r="H133"/>
      <c r="N133" s="2" t="s">
        <v>10</v>
      </c>
      <c r="O133" s="2" t="s">
        <v>34</v>
      </c>
      <c r="P133" s="2" t="s">
        <v>22</v>
      </c>
      <c r="Q133" s="4">
        <v>4053</v>
      </c>
      <c r="R133" s="5">
        <v>24</v>
      </c>
    </row>
    <row r="134" spans="6:18" x14ac:dyDescent="0.3">
      <c r="F134"/>
      <c r="G134"/>
      <c r="H134"/>
      <c r="N134" s="2" t="s">
        <v>40</v>
      </c>
      <c r="O134" s="2" t="s">
        <v>34</v>
      </c>
      <c r="P134" s="2" t="s">
        <v>19</v>
      </c>
      <c r="Q134" s="4">
        <v>4018</v>
      </c>
      <c r="R134" s="5">
        <v>162</v>
      </c>
    </row>
    <row r="135" spans="6:18" x14ac:dyDescent="0.3">
      <c r="F135"/>
      <c r="G135"/>
      <c r="H135"/>
      <c r="N135" s="2" t="s">
        <v>5</v>
      </c>
      <c r="O135" s="2" t="s">
        <v>39</v>
      </c>
      <c r="P135" s="2" t="s">
        <v>24</v>
      </c>
      <c r="Q135" s="4">
        <v>4018</v>
      </c>
      <c r="R135" s="5">
        <v>171</v>
      </c>
    </row>
    <row r="136" spans="6:18" x14ac:dyDescent="0.3">
      <c r="F136"/>
      <c r="G136"/>
      <c r="H136"/>
      <c r="N136" s="2" t="s">
        <v>2</v>
      </c>
      <c r="O136" s="2" t="s">
        <v>39</v>
      </c>
      <c r="P136" s="2" t="s">
        <v>33</v>
      </c>
      <c r="Q136" s="4">
        <v>4018</v>
      </c>
      <c r="R136" s="5">
        <v>126</v>
      </c>
    </row>
    <row r="137" spans="6:18" x14ac:dyDescent="0.3">
      <c r="F137"/>
      <c r="G137"/>
      <c r="H137"/>
      <c r="N137" s="2" t="s">
        <v>3</v>
      </c>
      <c r="O137" s="2" t="s">
        <v>37</v>
      </c>
      <c r="P137" s="2" t="s">
        <v>17</v>
      </c>
      <c r="Q137" s="4">
        <v>3983</v>
      </c>
      <c r="R137" s="5">
        <v>144</v>
      </c>
    </row>
    <row r="138" spans="6:18" x14ac:dyDescent="0.3">
      <c r="F138"/>
      <c r="G138"/>
      <c r="H138"/>
      <c r="N138" s="2" t="s">
        <v>41</v>
      </c>
      <c r="O138" s="2" t="s">
        <v>39</v>
      </c>
      <c r="P138" s="2" t="s">
        <v>14</v>
      </c>
      <c r="Q138" s="4">
        <v>3976</v>
      </c>
      <c r="R138" s="5">
        <v>72</v>
      </c>
    </row>
    <row r="139" spans="6:18" x14ac:dyDescent="0.3">
      <c r="F139"/>
      <c r="G139"/>
      <c r="H139"/>
      <c r="N139" s="2" t="s">
        <v>9</v>
      </c>
      <c r="O139" s="2" t="s">
        <v>39</v>
      </c>
      <c r="P139" s="2" t="s">
        <v>24</v>
      </c>
      <c r="Q139" s="4">
        <v>3920</v>
      </c>
      <c r="R139" s="5">
        <v>306</v>
      </c>
    </row>
    <row r="140" spans="6:18" x14ac:dyDescent="0.3">
      <c r="F140"/>
      <c r="G140"/>
      <c r="H140"/>
      <c r="N140" s="2" t="s">
        <v>6</v>
      </c>
      <c r="O140" s="2" t="s">
        <v>35</v>
      </c>
      <c r="P140" s="2" t="s">
        <v>27</v>
      </c>
      <c r="Q140" s="4">
        <v>3864</v>
      </c>
      <c r="R140" s="5">
        <v>177</v>
      </c>
    </row>
    <row r="141" spans="6:18" x14ac:dyDescent="0.3">
      <c r="F141"/>
      <c r="G141"/>
      <c r="H141"/>
      <c r="N141" s="2" t="s">
        <v>9</v>
      </c>
      <c r="O141" s="2" t="s">
        <v>38</v>
      </c>
      <c r="P141" s="2" t="s">
        <v>25</v>
      </c>
      <c r="Q141" s="4">
        <v>3850</v>
      </c>
      <c r="R141" s="5">
        <v>102</v>
      </c>
    </row>
    <row r="142" spans="6:18" x14ac:dyDescent="0.3">
      <c r="F142"/>
      <c r="G142"/>
      <c r="H142"/>
      <c r="N142" s="2" t="s">
        <v>7</v>
      </c>
      <c r="O142" s="2" t="s">
        <v>34</v>
      </c>
      <c r="P142" s="2" t="s">
        <v>15</v>
      </c>
      <c r="Q142" s="4">
        <v>3829</v>
      </c>
      <c r="R142" s="5">
        <v>24</v>
      </c>
    </row>
    <row r="143" spans="6:18" x14ac:dyDescent="0.3">
      <c r="F143"/>
      <c r="G143"/>
      <c r="H143"/>
      <c r="N143" s="2" t="s">
        <v>10</v>
      </c>
      <c r="O143" s="2" t="s">
        <v>35</v>
      </c>
      <c r="P143" s="2" t="s">
        <v>18</v>
      </c>
      <c r="Q143" s="4">
        <v>3808</v>
      </c>
      <c r="R143" s="5">
        <v>279</v>
      </c>
    </row>
    <row r="144" spans="6:18" x14ac:dyDescent="0.3">
      <c r="F144"/>
      <c r="G144"/>
      <c r="H144"/>
      <c r="N144" s="2" t="s">
        <v>40</v>
      </c>
      <c r="O144" s="2" t="s">
        <v>34</v>
      </c>
      <c r="P144" s="2" t="s">
        <v>33</v>
      </c>
      <c r="Q144" s="4">
        <v>3794</v>
      </c>
      <c r="R144" s="5">
        <v>159</v>
      </c>
    </row>
    <row r="145" spans="6:18" x14ac:dyDescent="0.3">
      <c r="F145"/>
      <c r="G145"/>
      <c r="H145"/>
      <c r="N145" s="2" t="s">
        <v>3</v>
      </c>
      <c r="O145" s="2" t="s">
        <v>36</v>
      </c>
      <c r="P145" s="2" t="s">
        <v>23</v>
      </c>
      <c r="Q145" s="4">
        <v>3773</v>
      </c>
      <c r="R145" s="5">
        <v>165</v>
      </c>
    </row>
    <row r="146" spans="6:18" x14ac:dyDescent="0.3">
      <c r="F146"/>
      <c r="G146"/>
      <c r="H146"/>
      <c r="N146" s="2" t="s">
        <v>6</v>
      </c>
      <c r="O146" s="2" t="s">
        <v>34</v>
      </c>
      <c r="P146" s="2" t="s">
        <v>17</v>
      </c>
      <c r="Q146" s="4">
        <v>3759</v>
      </c>
      <c r="R146" s="5">
        <v>150</v>
      </c>
    </row>
    <row r="147" spans="6:18" x14ac:dyDescent="0.3">
      <c r="F147"/>
      <c r="G147"/>
      <c r="H147"/>
      <c r="N147" s="2" t="s">
        <v>8</v>
      </c>
      <c r="O147" s="2" t="s">
        <v>38</v>
      </c>
      <c r="P147" s="2" t="s">
        <v>32</v>
      </c>
      <c r="Q147" s="4">
        <v>3752</v>
      </c>
      <c r="R147" s="5">
        <v>213</v>
      </c>
    </row>
    <row r="148" spans="6:18" x14ac:dyDescent="0.3">
      <c r="F148"/>
      <c r="G148"/>
      <c r="H148"/>
      <c r="N148" s="2" t="s">
        <v>3</v>
      </c>
      <c r="O148" s="2" t="s">
        <v>34</v>
      </c>
      <c r="P148" s="2" t="s">
        <v>28</v>
      </c>
      <c r="Q148" s="4">
        <v>3689</v>
      </c>
      <c r="R148" s="5">
        <v>312</v>
      </c>
    </row>
    <row r="149" spans="6:18" x14ac:dyDescent="0.3">
      <c r="F149"/>
      <c r="G149"/>
      <c r="H149"/>
      <c r="N149" s="2" t="s">
        <v>3</v>
      </c>
      <c r="O149" s="2" t="s">
        <v>39</v>
      </c>
      <c r="P149" s="2" t="s">
        <v>29</v>
      </c>
      <c r="Q149" s="4">
        <v>3640</v>
      </c>
      <c r="R149" s="5">
        <v>51</v>
      </c>
    </row>
    <row r="150" spans="6:18" x14ac:dyDescent="0.3">
      <c r="F150"/>
      <c r="G150"/>
      <c r="H150"/>
      <c r="N150" s="2" t="s">
        <v>8</v>
      </c>
      <c r="O150" s="2" t="s">
        <v>35</v>
      </c>
      <c r="P150" s="2" t="s">
        <v>30</v>
      </c>
      <c r="Q150" s="4">
        <v>3598</v>
      </c>
      <c r="R150" s="5">
        <v>81</v>
      </c>
    </row>
    <row r="151" spans="6:18" x14ac:dyDescent="0.3">
      <c r="F151"/>
      <c r="G151"/>
      <c r="H151"/>
      <c r="N151" s="2" t="s">
        <v>6</v>
      </c>
      <c r="O151" s="2" t="s">
        <v>37</v>
      </c>
      <c r="P151" s="2" t="s">
        <v>28</v>
      </c>
      <c r="Q151" s="4">
        <v>3556</v>
      </c>
      <c r="R151" s="5">
        <v>459</v>
      </c>
    </row>
    <row r="152" spans="6:18" x14ac:dyDescent="0.3">
      <c r="F152"/>
      <c r="G152"/>
      <c r="H152"/>
      <c r="N152" s="2" t="s">
        <v>2</v>
      </c>
      <c r="O152" s="2" t="s">
        <v>38</v>
      </c>
      <c r="P152" s="2" t="s">
        <v>4</v>
      </c>
      <c r="Q152" s="4">
        <v>3549</v>
      </c>
      <c r="R152" s="5">
        <v>3</v>
      </c>
    </row>
    <row r="153" spans="6:18" x14ac:dyDescent="0.3">
      <c r="F153"/>
      <c r="G153"/>
      <c r="H153"/>
      <c r="N153" s="2" t="s">
        <v>8</v>
      </c>
      <c r="O153" s="2" t="s">
        <v>34</v>
      </c>
      <c r="P153" s="2" t="s">
        <v>31</v>
      </c>
      <c r="Q153" s="4">
        <v>3507</v>
      </c>
      <c r="R153" s="5">
        <v>288</v>
      </c>
    </row>
    <row r="154" spans="6:18" x14ac:dyDescent="0.3">
      <c r="F154"/>
      <c r="G154"/>
      <c r="H154"/>
      <c r="N154" s="2" t="s">
        <v>10</v>
      </c>
      <c r="O154" s="2" t="s">
        <v>35</v>
      </c>
      <c r="P154" s="2" t="s">
        <v>14</v>
      </c>
      <c r="Q154" s="4">
        <v>3472</v>
      </c>
      <c r="R154" s="5">
        <v>96</v>
      </c>
    </row>
    <row r="155" spans="6:18" x14ac:dyDescent="0.3">
      <c r="F155"/>
      <c r="G155"/>
      <c r="H155"/>
      <c r="N155" s="2" t="s">
        <v>6</v>
      </c>
      <c r="O155" s="2" t="s">
        <v>34</v>
      </c>
      <c r="P155" s="2" t="s">
        <v>30</v>
      </c>
      <c r="Q155" s="4">
        <v>3402</v>
      </c>
      <c r="R155" s="5">
        <v>366</v>
      </c>
    </row>
    <row r="156" spans="6:18" x14ac:dyDescent="0.3">
      <c r="F156"/>
      <c r="G156"/>
      <c r="H156"/>
      <c r="N156" s="2" t="s">
        <v>41</v>
      </c>
      <c r="O156" s="2" t="s">
        <v>37</v>
      </c>
      <c r="P156" s="2" t="s">
        <v>20</v>
      </c>
      <c r="Q156" s="4">
        <v>3388</v>
      </c>
      <c r="R156" s="5">
        <v>123</v>
      </c>
    </row>
    <row r="157" spans="6:18" x14ac:dyDescent="0.3">
      <c r="F157"/>
      <c r="G157"/>
      <c r="H157"/>
      <c r="N157" s="2" t="s">
        <v>6</v>
      </c>
      <c r="O157" s="2" t="s">
        <v>34</v>
      </c>
      <c r="P157" s="2" t="s">
        <v>29</v>
      </c>
      <c r="Q157" s="4">
        <v>3339</v>
      </c>
      <c r="R157" s="5">
        <v>75</v>
      </c>
    </row>
    <row r="158" spans="6:18" x14ac:dyDescent="0.3">
      <c r="F158"/>
      <c r="G158"/>
      <c r="H158"/>
      <c r="N158" s="2" t="s">
        <v>3</v>
      </c>
      <c r="O158" s="2" t="s">
        <v>36</v>
      </c>
      <c r="P158" s="2" t="s">
        <v>25</v>
      </c>
      <c r="Q158" s="4">
        <v>3339</v>
      </c>
      <c r="R158" s="5">
        <v>39</v>
      </c>
    </row>
    <row r="159" spans="6:18" x14ac:dyDescent="0.3">
      <c r="F159"/>
      <c r="G159"/>
      <c r="H159"/>
      <c r="N159" s="2" t="s">
        <v>5</v>
      </c>
      <c r="O159" s="2" t="s">
        <v>36</v>
      </c>
      <c r="P159" s="2" t="s">
        <v>17</v>
      </c>
      <c r="Q159" s="4">
        <v>3339</v>
      </c>
      <c r="R159" s="5">
        <v>348</v>
      </c>
    </row>
    <row r="160" spans="6:18" x14ac:dyDescent="0.3">
      <c r="F160"/>
      <c r="G160"/>
      <c r="H160"/>
      <c r="N160" s="2" t="s">
        <v>7</v>
      </c>
      <c r="O160" s="2" t="s">
        <v>34</v>
      </c>
      <c r="P160" s="2" t="s">
        <v>32</v>
      </c>
      <c r="Q160" s="4">
        <v>3262</v>
      </c>
      <c r="R160" s="5">
        <v>75</v>
      </c>
    </row>
    <row r="161" spans="6:18" x14ac:dyDescent="0.3">
      <c r="F161"/>
      <c r="G161"/>
      <c r="H161"/>
      <c r="N161" s="2" t="s">
        <v>9</v>
      </c>
      <c r="O161" s="2" t="s">
        <v>39</v>
      </c>
      <c r="P161" s="2" t="s">
        <v>25</v>
      </c>
      <c r="Q161" s="4">
        <v>3192</v>
      </c>
      <c r="R161" s="5">
        <v>72</v>
      </c>
    </row>
    <row r="162" spans="6:18" x14ac:dyDescent="0.3">
      <c r="F162"/>
      <c r="G162"/>
      <c r="H162"/>
      <c r="N162" s="2" t="s">
        <v>40</v>
      </c>
      <c r="O162" s="2" t="s">
        <v>36</v>
      </c>
      <c r="P162" s="2" t="s">
        <v>27</v>
      </c>
      <c r="Q162" s="4">
        <v>3164</v>
      </c>
      <c r="R162" s="5">
        <v>306</v>
      </c>
    </row>
    <row r="163" spans="6:18" x14ac:dyDescent="0.3">
      <c r="F163"/>
      <c r="G163"/>
      <c r="H163"/>
      <c r="N163" s="2" t="s">
        <v>3</v>
      </c>
      <c r="O163" s="2" t="s">
        <v>34</v>
      </c>
      <c r="P163" s="2" t="s">
        <v>26</v>
      </c>
      <c r="Q163" s="4">
        <v>3108</v>
      </c>
      <c r="R163" s="5">
        <v>54</v>
      </c>
    </row>
    <row r="164" spans="6:18" x14ac:dyDescent="0.3">
      <c r="F164"/>
      <c r="G164"/>
      <c r="H164"/>
      <c r="N164" s="2" t="s">
        <v>40</v>
      </c>
      <c r="O164" s="2" t="s">
        <v>39</v>
      </c>
      <c r="P164" s="2" t="s">
        <v>28</v>
      </c>
      <c r="Q164" s="4">
        <v>3101</v>
      </c>
      <c r="R164" s="5">
        <v>225</v>
      </c>
    </row>
    <row r="165" spans="6:18" x14ac:dyDescent="0.3">
      <c r="F165"/>
      <c r="G165"/>
      <c r="H165"/>
      <c r="N165" s="2" t="s">
        <v>2</v>
      </c>
      <c r="O165" s="2" t="s">
        <v>36</v>
      </c>
      <c r="P165" s="2" t="s">
        <v>31</v>
      </c>
      <c r="Q165" s="4">
        <v>3094</v>
      </c>
      <c r="R165" s="5">
        <v>246</v>
      </c>
    </row>
    <row r="166" spans="6:18" x14ac:dyDescent="0.3">
      <c r="F166"/>
      <c r="G166"/>
      <c r="H166"/>
      <c r="N166" s="2" t="s">
        <v>10</v>
      </c>
      <c r="O166" s="2" t="s">
        <v>37</v>
      </c>
      <c r="P166" s="2" t="s">
        <v>28</v>
      </c>
      <c r="Q166" s="4">
        <v>3059</v>
      </c>
      <c r="R166" s="5">
        <v>27</v>
      </c>
    </row>
    <row r="167" spans="6:18" x14ac:dyDescent="0.3">
      <c r="F167"/>
      <c r="G167"/>
      <c r="H167"/>
      <c r="N167" s="2" t="s">
        <v>6</v>
      </c>
      <c r="O167" s="2" t="s">
        <v>39</v>
      </c>
      <c r="P167" s="2" t="s">
        <v>29</v>
      </c>
      <c r="Q167" s="4">
        <v>3052</v>
      </c>
      <c r="R167" s="5">
        <v>378</v>
      </c>
    </row>
    <row r="168" spans="6:18" x14ac:dyDescent="0.3">
      <c r="F168"/>
      <c r="G168"/>
      <c r="H168"/>
      <c r="N168" s="2" t="s">
        <v>6</v>
      </c>
      <c r="O168" s="2" t="s">
        <v>39</v>
      </c>
      <c r="P168" s="2" t="s">
        <v>24</v>
      </c>
      <c r="Q168" s="4">
        <v>2989</v>
      </c>
      <c r="R168" s="5">
        <v>3</v>
      </c>
    </row>
    <row r="169" spans="6:18" x14ac:dyDescent="0.3">
      <c r="F169"/>
      <c r="G169"/>
      <c r="H169"/>
      <c r="N169" s="2" t="s">
        <v>9</v>
      </c>
      <c r="O169" s="2" t="s">
        <v>36</v>
      </c>
      <c r="P169" s="2" t="s">
        <v>32</v>
      </c>
      <c r="Q169" s="4">
        <v>2954</v>
      </c>
      <c r="R169" s="5">
        <v>189</v>
      </c>
    </row>
    <row r="170" spans="6:18" x14ac:dyDescent="0.3">
      <c r="F170"/>
      <c r="G170"/>
      <c r="H170"/>
      <c r="N170" s="2" t="s">
        <v>41</v>
      </c>
      <c r="O170" s="2" t="s">
        <v>37</v>
      </c>
      <c r="P170" s="2" t="s">
        <v>21</v>
      </c>
      <c r="Q170" s="4">
        <v>2933</v>
      </c>
      <c r="R170" s="5">
        <v>9</v>
      </c>
    </row>
    <row r="171" spans="6:18" x14ac:dyDescent="0.3">
      <c r="F171"/>
      <c r="G171"/>
      <c r="H171"/>
      <c r="N171" s="2" t="s">
        <v>9</v>
      </c>
      <c r="O171" s="2" t="s">
        <v>37</v>
      </c>
      <c r="P171" s="2" t="s">
        <v>28</v>
      </c>
      <c r="Q171" s="4">
        <v>2919</v>
      </c>
      <c r="R171" s="5">
        <v>45</v>
      </c>
    </row>
    <row r="172" spans="6:18" x14ac:dyDescent="0.3">
      <c r="F172"/>
      <c r="G172"/>
      <c r="H172"/>
      <c r="N172" s="2" t="s">
        <v>3</v>
      </c>
      <c r="O172" s="2" t="s">
        <v>34</v>
      </c>
      <c r="P172" s="2" t="s">
        <v>17</v>
      </c>
      <c r="Q172" s="4">
        <v>2919</v>
      </c>
      <c r="R172" s="5">
        <v>93</v>
      </c>
    </row>
    <row r="173" spans="6:18" x14ac:dyDescent="0.3">
      <c r="F173"/>
      <c r="G173"/>
      <c r="H173"/>
      <c r="N173" s="2" t="s">
        <v>5</v>
      </c>
      <c r="O173" s="2" t="s">
        <v>34</v>
      </c>
      <c r="P173" s="2" t="s">
        <v>29</v>
      </c>
      <c r="Q173" s="4">
        <v>2891</v>
      </c>
      <c r="R173" s="5">
        <v>102</v>
      </c>
    </row>
    <row r="174" spans="6:18" x14ac:dyDescent="0.3">
      <c r="F174"/>
      <c r="G174"/>
      <c r="H174"/>
      <c r="N174" s="2" t="s">
        <v>7</v>
      </c>
      <c r="O174" s="2" t="s">
        <v>36</v>
      </c>
      <c r="P174" s="2" t="s">
        <v>19</v>
      </c>
      <c r="Q174" s="4">
        <v>2870</v>
      </c>
      <c r="R174" s="5">
        <v>300</v>
      </c>
    </row>
    <row r="175" spans="6:18" x14ac:dyDescent="0.3">
      <c r="F175"/>
      <c r="G175"/>
      <c r="H175"/>
      <c r="N175" s="2" t="s">
        <v>2</v>
      </c>
      <c r="O175" s="2" t="s">
        <v>37</v>
      </c>
      <c r="P175" s="2" t="s">
        <v>15</v>
      </c>
      <c r="Q175" s="4">
        <v>2863</v>
      </c>
      <c r="R175" s="5">
        <v>42</v>
      </c>
    </row>
    <row r="176" spans="6:18" x14ac:dyDescent="0.3">
      <c r="F176"/>
      <c r="G176"/>
      <c r="H176"/>
      <c r="N176" s="2" t="s">
        <v>9</v>
      </c>
      <c r="O176" s="2" t="s">
        <v>37</v>
      </c>
      <c r="P176" s="2" t="s">
        <v>26</v>
      </c>
      <c r="Q176" s="4">
        <v>2856</v>
      </c>
      <c r="R176" s="5">
        <v>246</v>
      </c>
    </row>
    <row r="177" spans="6:18" x14ac:dyDescent="0.3">
      <c r="F177"/>
      <c r="G177"/>
      <c r="H177"/>
      <c r="N177" s="2" t="s">
        <v>7</v>
      </c>
      <c r="O177" s="2" t="s">
        <v>35</v>
      </c>
      <c r="P177" s="2" t="s">
        <v>24</v>
      </c>
      <c r="Q177" s="4">
        <v>2793</v>
      </c>
      <c r="R177" s="5">
        <v>114</v>
      </c>
    </row>
    <row r="178" spans="6:18" x14ac:dyDescent="0.3">
      <c r="F178"/>
      <c r="G178"/>
      <c r="H178"/>
      <c r="N178" s="2" t="s">
        <v>40</v>
      </c>
      <c r="O178" s="2" t="s">
        <v>34</v>
      </c>
      <c r="P178" s="2" t="s">
        <v>23</v>
      </c>
      <c r="Q178" s="4">
        <v>2779</v>
      </c>
      <c r="R178" s="5">
        <v>75</v>
      </c>
    </row>
    <row r="179" spans="6:18" x14ac:dyDescent="0.3">
      <c r="F179"/>
      <c r="G179"/>
      <c r="H179"/>
      <c r="N179" s="2" t="s">
        <v>5</v>
      </c>
      <c r="O179" s="2" t="s">
        <v>35</v>
      </c>
      <c r="P179" s="2" t="s">
        <v>4</v>
      </c>
      <c r="Q179" s="4">
        <v>2744</v>
      </c>
      <c r="R179" s="5">
        <v>9</v>
      </c>
    </row>
    <row r="180" spans="6:18" x14ac:dyDescent="0.3">
      <c r="F180"/>
      <c r="G180"/>
      <c r="H180"/>
      <c r="N180" s="2" t="s">
        <v>9</v>
      </c>
      <c r="O180" s="2" t="s">
        <v>37</v>
      </c>
      <c r="P180" s="2" t="s">
        <v>23</v>
      </c>
      <c r="Q180" s="4">
        <v>2737</v>
      </c>
      <c r="R180" s="5">
        <v>93</v>
      </c>
    </row>
    <row r="181" spans="6:18" x14ac:dyDescent="0.3">
      <c r="F181"/>
      <c r="G181"/>
      <c r="H181"/>
      <c r="N181" s="2" t="s">
        <v>8</v>
      </c>
      <c r="O181" s="2" t="s">
        <v>35</v>
      </c>
      <c r="P181" s="2" t="s">
        <v>20</v>
      </c>
      <c r="Q181" s="4">
        <v>2702</v>
      </c>
      <c r="R181" s="5">
        <v>363</v>
      </c>
    </row>
    <row r="182" spans="6:18" x14ac:dyDescent="0.3">
      <c r="F182"/>
      <c r="G182"/>
      <c r="H182"/>
      <c r="N182" s="2" t="s">
        <v>6</v>
      </c>
      <c r="O182" s="2" t="s">
        <v>38</v>
      </c>
      <c r="P182" s="2" t="s">
        <v>31</v>
      </c>
      <c r="Q182" s="4">
        <v>2681</v>
      </c>
      <c r="R182" s="5">
        <v>54</v>
      </c>
    </row>
    <row r="183" spans="6:18" x14ac:dyDescent="0.3">
      <c r="F183"/>
      <c r="G183"/>
      <c r="H183"/>
      <c r="N183" s="2" t="s">
        <v>9</v>
      </c>
      <c r="O183" s="2" t="s">
        <v>38</v>
      </c>
      <c r="P183" s="2" t="s">
        <v>16</v>
      </c>
      <c r="Q183" s="4">
        <v>2646</v>
      </c>
      <c r="R183" s="5">
        <v>120</v>
      </c>
    </row>
    <row r="184" spans="6:18" x14ac:dyDescent="0.3">
      <c r="F184"/>
      <c r="G184"/>
      <c r="H184"/>
      <c r="N184" s="2" t="s">
        <v>7</v>
      </c>
      <c r="O184" s="2" t="s">
        <v>36</v>
      </c>
      <c r="P184" s="2" t="s">
        <v>18</v>
      </c>
      <c r="Q184" s="4">
        <v>2646</v>
      </c>
      <c r="R184" s="5">
        <v>177</v>
      </c>
    </row>
    <row r="185" spans="6:18" x14ac:dyDescent="0.3">
      <c r="F185"/>
      <c r="G185"/>
      <c r="H185"/>
      <c r="N185" s="2" t="s">
        <v>9</v>
      </c>
      <c r="O185" s="2" t="s">
        <v>39</v>
      </c>
      <c r="P185" s="2" t="s">
        <v>18</v>
      </c>
      <c r="Q185" s="4">
        <v>2639</v>
      </c>
      <c r="R185" s="5">
        <v>204</v>
      </c>
    </row>
    <row r="186" spans="6:18" x14ac:dyDescent="0.3">
      <c r="F186"/>
      <c r="G186"/>
      <c r="H186"/>
      <c r="N186" s="2" t="s">
        <v>3</v>
      </c>
      <c r="O186" s="2" t="s">
        <v>34</v>
      </c>
      <c r="P186" s="2" t="s">
        <v>20</v>
      </c>
      <c r="Q186" s="4">
        <v>2583</v>
      </c>
      <c r="R186" s="5">
        <v>18</v>
      </c>
    </row>
    <row r="187" spans="6:18" x14ac:dyDescent="0.3">
      <c r="F187"/>
      <c r="G187"/>
      <c r="H187"/>
      <c r="N187" s="2" t="s">
        <v>10</v>
      </c>
      <c r="O187" s="2" t="s">
        <v>35</v>
      </c>
      <c r="P187" s="2" t="s">
        <v>15</v>
      </c>
      <c r="Q187" s="4">
        <v>2562</v>
      </c>
      <c r="R187" s="5">
        <v>6</v>
      </c>
    </row>
    <row r="188" spans="6:18" x14ac:dyDescent="0.3">
      <c r="F188"/>
      <c r="G188"/>
      <c r="H188"/>
      <c r="N188" s="2" t="s">
        <v>40</v>
      </c>
      <c r="O188" s="2" t="s">
        <v>38</v>
      </c>
      <c r="P188" s="2" t="s">
        <v>25</v>
      </c>
      <c r="Q188" s="4">
        <v>2541</v>
      </c>
      <c r="R188" s="5">
        <v>90</v>
      </c>
    </row>
    <row r="189" spans="6:18" x14ac:dyDescent="0.3">
      <c r="F189"/>
      <c r="G189"/>
      <c r="H189"/>
      <c r="N189" s="2" t="s">
        <v>40</v>
      </c>
      <c r="O189" s="2" t="s">
        <v>38</v>
      </c>
      <c r="P189" s="2" t="s">
        <v>29</v>
      </c>
      <c r="Q189" s="4">
        <v>2541</v>
      </c>
      <c r="R189" s="5">
        <v>45</v>
      </c>
    </row>
    <row r="190" spans="6:18" x14ac:dyDescent="0.3">
      <c r="F190"/>
      <c r="G190"/>
      <c r="H190"/>
      <c r="N190" s="2" t="s">
        <v>7</v>
      </c>
      <c r="O190" s="2" t="s">
        <v>35</v>
      </c>
      <c r="P190" s="2" t="s">
        <v>27</v>
      </c>
      <c r="Q190" s="4">
        <v>2478</v>
      </c>
      <c r="R190" s="5">
        <v>21</v>
      </c>
    </row>
    <row r="191" spans="6:18" x14ac:dyDescent="0.3">
      <c r="F191"/>
      <c r="G191"/>
      <c r="H191"/>
      <c r="N191" s="2" t="s">
        <v>10</v>
      </c>
      <c r="O191" s="2" t="s">
        <v>36</v>
      </c>
      <c r="P191" s="2" t="s">
        <v>29</v>
      </c>
      <c r="Q191" s="4">
        <v>2471</v>
      </c>
      <c r="R191" s="5">
        <v>342</v>
      </c>
    </row>
    <row r="192" spans="6:18" x14ac:dyDescent="0.3">
      <c r="F192"/>
      <c r="G192"/>
      <c r="H192"/>
      <c r="N192" s="2" t="s">
        <v>3</v>
      </c>
      <c r="O192" s="2" t="s">
        <v>35</v>
      </c>
      <c r="P192" s="2" t="s">
        <v>25</v>
      </c>
      <c r="Q192" s="4">
        <v>2464</v>
      </c>
      <c r="R192" s="5">
        <v>234</v>
      </c>
    </row>
    <row r="193" spans="6:18" x14ac:dyDescent="0.3">
      <c r="F193"/>
      <c r="G193"/>
      <c r="H193"/>
      <c r="N193" s="2" t="s">
        <v>9</v>
      </c>
      <c r="O193" s="2" t="s">
        <v>38</v>
      </c>
      <c r="P193" s="2" t="s">
        <v>26</v>
      </c>
      <c r="Q193" s="4">
        <v>2436</v>
      </c>
      <c r="R193" s="5">
        <v>99</v>
      </c>
    </row>
    <row r="194" spans="6:18" x14ac:dyDescent="0.3">
      <c r="F194"/>
      <c r="G194"/>
      <c r="H194"/>
      <c r="N194" s="2" t="s">
        <v>9</v>
      </c>
      <c r="O194" s="2" t="s">
        <v>35</v>
      </c>
      <c r="P194" s="2" t="s">
        <v>27</v>
      </c>
      <c r="Q194" s="4">
        <v>2429</v>
      </c>
      <c r="R194" s="5">
        <v>144</v>
      </c>
    </row>
    <row r="195" spans="6:18" x14ac:dyDescent="0.3">
      <c r="F195"/>
      <c r="G195"/>
      <c r="H195"/>
      <c r="N195" s="2" t="s">
        <v>3</v>
      </c>
      <c r="O195" s="2" t="s">
        <v>35</v>
      </c>
      <c r="P195" s="2" t="s">
        <v>14</v>
      </c>
      <c r="Q195" s="4">
        <v>2415</v>
      </c>
      <c r="R195" s="5">
        <v>255</v>
      </c>
    </row>
    <row r="196" spans="6:18" x14ac:dyDescent="0.3">
      <c r="F196"/>
      <c r="G196"/>
      <c r="H196"/>
      <c r="N196" s="2" t="s">
        <v>5</v>
      </c>
      <c r="O196" s="2" t="s">
        <v>35</v>
      </c>
      <c r="P196" s="2" t="s">
        <v>18</v>
      </c>
      <c r="Q196" s="4">
        <v>2415</v>
      </c>
      <c r="R196" s="5">
        <v>15</v>
      </c>
    </row>
    <row r="197" spans="6:18" x14ac:dyDescent="0.3">
      <c r="F197"/>
      <c r="N197" s="2" t="s">
        <v>9</v>
      </c>
      <c r="O197" s="2" t="s">
        <v>38</v>
      </c>
      <c r="P197" s="2" t="s">
        <v>17</v>
      </c>
      <c r="Q197" s="4">
        <v>2408</v>
      </c>
      <c r="R197" s="5">
        <v>9</v>
      </c>
    </row>
    <row r="198" spans="6:18" x14ac:dyDescent="0.3">
      <c r="F198"/>
      <c r="N198" s="2" t="s">
        <v>41</v>
      </c>
      <c r="O198" s="2" t="s">
        <v>37</v>
      </c>
      <c r="P198" s="2" t="s">
        <v>26</v>
      </c>
      <c r="Q198" s="4">
        <v>2324</v>
      </c>
      <c r="R198" s="5">
        <v>177</v>
      </c>
    </row>
    <row r="199" spans="6:18" x14ac:dyDescent="0.3">
      <c r="F199"/>
      <c r="N199" s="2" t="s">
        <v>10</v>
      </c>
      <c r="O199" s="2" t="s">
        <v>36</v>
      </c>
      <c r="P199" s="2" t="s">
        <v>23</v>
      </c>
      <c r="Q199" s="4">
        <v>2317</v>
      </c>
      <c r="R199" s="5">
        <v>261</v>
      </c>
    </row>
    <row r="200" spans="6:18" x14ac:dyDescent="0.3">
      <c r="F200"/>
      <c r="N200" s="2" t="s">
        <v>6</v>
      </c>
      <c r="O200" s="2" t="s">
        <v>38</v>
      </c>
      <c r="P200" s="2" t="s">
        <v>13</v>
      </c>
      <c r="Q200" s="4">
        <v>2317</v>
      </c>
      <c r="R200" s="5">
        <v>123</v>
      </c>
    </row>
    <row r="201" spans="6:18" x14ac:dyDescent="0.3">
      <c r="F201"/>
      <c r="N201" s="2" t="s">
        <v>40</v>
      </c>
      <c r="O201" s="2" t="s">
        <v>34</v>
      </c>
      <c r="P201" s="2" t="s">
        <v>27</v>
      </c>
      <c r="Q201" s="4">
        <v>2289</v>
      </c>
      <c r="R201" s="5">
        <v>135</v>
      </c>
    </row>
    <row r="202" spans="6:18" x14ac:dyDescent="0.3">
      <c r="F202"/>
      <c r="N202" s="2" t="s">
        <v>40</v>
      </c>
      <c r="O202" s="2" t="s">
        <v>35</v>
      </c>
      <c r="P202" s="2" t="s">
        <v>30</v>
      </c>
      <c r="Q202" s="4">
        <v>2275</v>
      </c>
      <c r="R202" s="5">
        <v>447</v>
      </c>
    </row>
    <row r="203" spans="6:18" x14ac:dyDescent="0.3">
      <c r="F203"/>
      <c r="N203" s="2" t="s">
        <v>8</v>
      </c>
      <c r="O203" s="2" t="s">
        <v>38</v>
      </c>
      <c r="P203" s="2" t="s">
        <v>27</v>
      </c>
      <c r="Q203" s="4">
        <v>2268</v>
      </c>
      <c r="R203" s="5">
        <v>63</v>
      </c>
    </row>
    <row r="204" spans="6:18" x14ac:dyDescent="0.3">
      <c r="F204"/>
      <c r="N204" s="2" t="s">
        <v>7</v>
      </c>
      <c r="O204" s="2" t="s">
        <v>34</v>
      </c>
      <c r="P204" s="2" t="s">
        <v>33</v>
      </c>
      <c r="Q204" s="4">
        <v>2226</v>
      </c>
      <c r="R204" s="5">
        <v>48</v>
      </c>
    </row>
    <row r="205" spans="6:18" x14ac:dyDescent="0.3">
      <c r="F205"/>
      <c r="N205" s="2" t="s">
        <v>6</v>
      </c>
      <c r="O205" s="2" t="s">
        <v>34</v>
      </c>
      <c r="P205" s="2" t="s">
        <v>16</v>
      </c>
      <c r="Q205" s="4">
        <v>2219</v>
      </c>
      <c r="R205" s="5">
        <v>75</v>
      </c>
    </row>
    <row r="206" spans="6:18" x14ac:dyDescent="0.3">
      <c r="F206"/>
      <c r="N206" s="2" t="s">
        <v>3</v>
      </c>
      <c r="O206" s="2" t="s">
        <v>34</v>
      </c>
      <c r="P206" s="2" t="s">
        <v>23</v>
      </c>
      <c r="Q206" s="4">
        <v>2212</v>
      </c>
      <c r="R206" s="5">
        <v>117</v>
      </c>
    </row>
    <row r="207" spans="6:18" x14ac:dyDescent="0.3">
      <c r="F207"/>
      <c r="N207" s="2" t="s">
        <v>10</v>
      </c>
      <c r="O207" s="2" t="s">
        <v>38</v>
      </c>
      <c r="P207" s="2" t="s">
        <v>22</v>
      </c>
      <c r="Q207" s="4">
        <v>2205</v>
      </c>
      <c r="R207" s="5">
        <v>141</v>
      </c>
    </row>
    <row r="208" spans="6:18" x14ac:dyDescent="0.3">
      <c r="F208"/>
      <c r="N208" s="2" t="s">
        <v>7</v>
      </c>
      <c r="O208" s="2" t="s">
        <v>34</v>
      </c>
      <c r="P208" s="2" t="s">
        <v>20</v>
      </c>
      <c r="Q208" s="4">
        <v>2205</v>
      </c>
      <c r="R208" s="5">
        <v>138</v>
      </c>
    </row>
    <row r="209" spans="6:18" x14ac:dyDescent="0.3">
      <c r="F209"/>
      <c r="N209" s="2" t="s">
        <v>7</v>
      </c>
      <c r="O209" s="2" t="s">
        <v>36</v>
      </c>
      <c r="P209" s="2" t="s">
        <v>31</v>
      </c>
      <c r="Q209" s="4">
        <v>2149</v>
      </c>
      <c r="R209" s="5">
        <v>117</v>
      </c>
    </row>
    <row r="210" spans="6:18" x14ac:dyDescent="0.3">
      <c r="F210"/>
      <c r="N210" s="2" t="s">
        <v>9</v>
      </c>
      <c r="O210" s="2" t="s">
        <v>36</v>
      </c>
      <c r="P210" s="2" t="s">
        <v>25</v>
      </c>
      <c r="Q210" s="4">
        <v>2142</v>
      </c>
      <c r="R210" s="5">
        <v>114</v>
      </c>
    </row>
    <row r="211" spans="6:18" x14ac:dyDescent="0.3">
      <c r="F211"/>
      <c r="N211" s="2" t="s">
        <v>7</v>
      </c>
      <c r="O211" s="2" t="s">
        <v>35</v>
      </c>
      <c r="P211" s="2" t="s">
        <v>16</v>
      </c>
      <c r="Q211" s="4">
        <v>2135</v>
      </c>
      <c r="R211" s="5">
        <v>27</v>
      </c>
    </row>
    <row r="212" spans="6:18" x14ac:dyDescent="0.3">
      <c r="F212"/>
      <c r="N212" s="2" t="s">
        <v>3</v>
      </c>
      <c r="O212" s="2" t="s">
        <v>35</v>
      </c>
      <c r="P212" s="2" t="s">
        <v>29</v>
      </c>
      <c r="Q212" s="4">
        <v>2114</v>
      </c>
      <c r="R212" s="5">
        <v>66</v>
      </c>
    </row>
    <row r="213" spans="6:18" x14ac:dyDescent="0.3">
      <c r="F213"/>
      <c r="N213" s="2" t="s">
        <v>41</v>
      </c>
      <c r="O213" s="2" t="s">
        <v>35</v>
      </c>
      <c r="P213" s="2" t="s">
        <v>15</v>
      </c>
      <c r="Q213" s="4">
        <v>2114</v>
      </c>
      <c r="R213" s="5">
        <v>186</v>
      </c>
    </row>
    <row r="214" spans="6:18" x14ac:dyDescent="0.3">
      <c r="F214"/>
      <c r="N214" s="2" t="s">
        <v>6</v>
      </c>
      <c r="O214" s="2" t="s">
        <v>39</v>
      </c>
      <c r="P214" s="2" t="s">
        <v>25</v>
      </c>
      <c r="Q214" s="4">
        <v>2100</v>
      </c>
      <c r="R214" s="5">
        <v>414</v>
      </c>
    </row>
    <row r="215" spans="6:18" x14ac:dyDescent="0.3">
      <c r="F215"/>
      <c r="N215" s="2" t="s">
        <v>8</v>
      </c>
      <c r="O215" s="2" t="s">
        <v>35</v>
      </c>
      <c r="P215" s="2" t="s">
        <v>29</v>
      </c>
      <c r="Q215" s="4">
        <v>2023</v>
      </c>
      <c r="R215" s="5">
        <v>168</v>
      </c>
    </row>
    <row r="216" spans="6:18" x14ac:dyDescent="0.3">
      <c r="F216"/>
      <c r="N216" s="2" t="s">
        <v>3</v>
      </c>
      <c r="O216" s="2" t="s">
        <v>35</v>
      </c>
      <c r="P216" s="2" t="s">
        <v>23</v>
      </c>
      <c r="Q216" s="4">
        <v>2023</v>
      </c>
      <c r="R216" s="5">
        <v>78</v>
      </c>
    </row>
    <row r="217" spans="6:18" x14ac:dyDescent="0.3">
      <c r="F217"/>
      <c r="N217" s="2" t="s">
        <v>2</v>
      </c>
      <c r="O217" s="2" t="s">
        <v>39</v>
      </c>
      <c r="P217" s="2" t="s">
        <v>16</v>
      </c>
      <c r="Q217" s="4">
        <v>2016</v>
      </c>
      <c r="R217" s="5">
        <v>117</v>
      </c>
    </row>
    <row r="218" spans="6:18" x14ac:dyDescent="0.3">
      <c r="F218"/>
      <c r="N218" s="2" t="s">
        <v>8</v>
      </c>
      <c r="O218" s="2" t="s">
        <v>34</v>
      </c>
      <c r="P218" s="2" t="s">
        <v>16</v>
      </c>
      <c r="Q218" s="4">
        <v>2009</v>
      </c>
      <c r="R218" s="5">
        <v>219</v>
      </c>
    </row>
    <row r="219" spans="6:18" x14ac:dyDescent="0.3">
      <c r="F219"/>
      <c r="N219" s="2" t="s">
        <v>40</v>
      </c>
      <c r="O219" s="2" t="s">
        <v>38</v>
      </c>
      <c r="P219" s="2" t="s">
        <v>31</v>
      </c>
      <c r="Q219" s="4">
        <v>1988</v>
      </c>
      <c r="R219" s="5">
        <v>39</v>
      </c>
    </row>
    <row r="220" spans="6:18" x14ac:dyDescent="0.3">
      <c r="F220"/>
      <c r="N220" s="2" t="s">
        <v>10</v>
      </c>
      <c r="O220" s="2" t="s">
        <v>35</v>
      </c>
      <c r="P220" s="2" t="s">
        <v>20</v>
      </c>
      <c r="Q220" s="4">
        <v>1974</v>
      </c>
      <c r="R220" s="5">
        <v>195</v>
      </c>
    </row>
    <row r="221" spans="6:18" x14ac:dyDescent="0.3">
      <c r="F221"/>
      <c r="N221" s="2" t="s">
        <v>7</v>
      </c>
      <c r="O221" s="2" t="s">
        <v>34</v>
      </c>
      <c r="P221" s="2" t="s">
        <v>14</v>
      </c>
      <c r="Q221" s="4">
        <v>1932</v>
      </c>
      <c r="R221" s="5">
        <v>369</v>
      </c>
    </row>
    <row r="222" spans="6:18" x14ac:dyDescent="0.3">
      <c r="F222"/>
      <c r="N222" s="2" t="s">
        <v>41</v>
      </c>
      <c r="O222" s="2" t="s">
        <v>36</v>
      </c>
      <c r="P222" s="2" t="s">
        <v>19</v>
      </c>
      <c r="Q222" s="4">
        <v>1925</v>
      </c>
      <c r="R222" s="5">
        <v>192</v>
      </c>
    </row>
    <row r="223" spans="6:18" x14ac:dyDescent="0.3">
      <c r="F223"/>
      <c r="N223" s="2" t="s">
        <v>6</v>
      </c>
      <c r="O223" s="2" t="s">
        <v>37</v>
      </c>
      <c r="P223" s="2" t="s">
        <v>16</v>
      </c>
      <c r="Q223" s="4">
        <v>1904</v>
      </c>
      <c r="R223" s="5">
        <v>405</v>
      </c>
    </row>
    <row r="224" spans="6:18" x14ac:dyDescent="0.3">
      <c r="F224"/>
      <c r="N224" s="2" t="s">
        <v>8</v>
      </c>
      <c r="O224" s="2" t="s">
        <v>37</v>
      </c>
      <c r="P224" s="2" t="s">
        <v>22</v>
      </c>
      <c r="Q224" s="4">
        <v>1890</v>
      </c>
      <c r="R224" s="5">
        <v>195</v>
      </c>
    </row>
    <row r="225" spans="6:18" x14ac:dyDescent="0.3">
      <c r="F225"/>
      <c r="N225" s="2" t="s">
        <v>2</v>
      </c>
      <c r="O225" s="2" t="s">
        <v>39</v>
      </c>
      <c r="P225" s="2" t="s">
        <v>25</v>
      </c>
      <c r="Q225" s="4">
        <v>1785</v>
      </c>
      <c r="R225" s="5">
        <v>462</v>
      </c>
    </row>
    <row r="226" spans="6:18" x14ac:dyDescent="0.3">
      <c r="F226"/>
      <c r="N226" s="2" t="s">
        <v>7</v>
      </c>
      <c r="O226" s="2" t="s">
        <v>38</v>
      </c>
      <c r="P226" s="2" t="s">
        <v>18</v>
      </c>
      <c r="Q226" s="4">
        <v>1778</v>
      </c>
      <c r="R226" s="5">
        <v>270</v>
      </c>
    </row>
    <row r="227" spans="6:18" x14ac:dyDescent="0.3">
      <c r="F227"/>
      <c r="N227" s="2" t="s">
        <v>8</v>
      </c>
      <c r="O227" s="2" t="s">
        <v>37</v>
      </c>
      <c r="P227" s="2" t="s">
        <v>19</v>
      </c>
      <c r="Q227" s="4">
        <v>1771</v>
      </c>
      <c r="R227" s="5">
        <v>204</v>
      </c>
    </row>
    <row r="228" spans="6:18" x14ac:dyDescent="0.3">
      <c r="F228"/>
      <c r="N228" s="2" t="s">
        <v>8</v>
      </c>
      <c r="O228" s="2" t="s">
        <v>38</v>
      </c>
      <c r="P228" s="2" t="s">
        <v>23</v>
      </c>
      <c r="Q228" s="4">
        <v>1701</v>
      </c>
      <c r="R228" s="5">
        <v>234</v>
      </c>
    </row>
    <row r="229" spans="6:18" x14ac:dyDescent="0.3">
      <c r="F229"/>
      <c r="N229" s="2" t="s">
        <v>5</v>
      </c>
      <c r="O229" s="2" t="s">
        <v>34</v>
      </c>
      <c r="P229" s="2" t="s">
        <v>33</v>
      </c>
      <c r="Q229" s="4">
        <v>1652</v>
      </c>
      <c r="R229" s="5">
        <v>93</v>
      </c>
    </row>
    <row r="230" spans="6:18" x14ac:dyDescent="0.3">
      <c r="F230"/>
      <c r="N230" s="2" t="s">
        <v>3</v>
      </c>
      <c r="O230" s="2" t="s">
        <v>39</v>
      </c>
      <c r="P230" s="2" t="s">
        <v>28</v>
      </c>
      <c r="Q230" s="4">
        <v>1652</v>
      </c>
      <c r="R230" s="5">
        <v>102</v>
      </c>
    </row>
    <row r="231" spans="6:18" x14ac:dyDescent="0.3">
      <c r="F231"/>
      <c r="N231" s="2" t="s">
        <v>6</v>
      </c>
      <c r="O231" s="2" t="s">
        <v>39</v>
      </c>
      <c r="P231" s="2" t="s">
        <v>30</v>
      </c>
      <c r="Q231" s="4">
        <v>1638</v>
      </c>
      <c r="R231" s="5">
        <v>63</v>
      </c>
    </row>
    <row r="232" spans="6:18" x14ac:dyDescent="0.3">
      <c r="F232"/>
      <c r="N232" s="2" t="s">
        <v>40</v>
      </c>
      <c r="O232" s="2" t="s">
        <v>35</v>
      </c>
      <c r="P232" s="2" t="s">
        <v>24</v>
      </c>
      <c r="Q232" s="4">
        <v>1638</v>
      </c>
      <c r="R232" s="5">
        <v>48</v>
      </c>
    </row>
    <row r="233" spans="6:18" x14ac:dyDescent="0.3">
      <c r="F233"/>
      <c r="N233" s="2" t="s">
        <v>40</v>
      </c>
      <c r="O233" s="2" t="s">
        <v>37</v>
      </c>
      <c r="P233" s="2" t="s">
        <v>30</v>
      </c>
      <c r="Q233" s="4">
        <v>1624</v>
      </c>
      <c r="R233" s="5">
        <v>114</v>
      </c>
    </row>
    <row r="234" spans="6:18" x14ac:dyDescent="0.3">
      <c r="F234"/>
      <c r="N234" s="2" t="s">
        <v>40</v>
      </c>
      <c r="O234" s="2" t="s">
        <v>35</v>
      </c>
      <c r="P234" s="2" t="s">
        <v>29</v>
      </c>
      <c r="Q234" s="4">
        <v>1617</v>
      </c>
      <c r="R234" s="5">
        <v>126</v>
      </c>
    </row>
    <row r="235" spans="6:18" x14ac:dyDescent="0.3">
      <c r="F235"/>
      <c r="N235" s="2" t="s">
        <v>2</v>
      </c>
      <c r="O235" s="2" t="s">
        <v>35</v>
      </c>
      <c r="P235" s="2" t="s">
        <v>17</v>
      </c>
      <c r="Q235" s="4">
        <v>1589</v>
      </c>
      <c r="R235" s="5">
        <v>303</v>
      </c>
    </row>
    <row r="236" spans="6:18" x14ac:dyDescent="0.3">
      <c r="F236"/>
      <c r="N236" s="2" t="s">
        <v>7</v>
      </c>
      <c r="O236" s="2" t="s">
        <v>34</v>
      </c>
      <c r="P236" s="2" t="s">
        <v>25</v>
      </c>
      <c r="Q236" s="4">
        <v>1568</v>
      </c>
      <c r="R236" s="5">
        <v>96</v>
      </c>
    </row>
    <row r="237" spans="6:18" x14ac:dyDescent="0.3">
      <c r="F237"/>
      <c r="N237" s="2" t="s">
        <v>2</v>
      </c>
      <c r="O237" s="2" t="s">
        <v>39</v>
      </c>
      <c r="P237" s="2" t="s">
        <v>22</v>
      </c>
      <c r="Q237" s="4">
        <v>1568</v>
      </c>
      <c r="R237" s="5">
        <v>141</v>
      </c>
    </row>
    <row r="238" spans="6:18" x14ac:dyDescent="0.3">
      <c r="F238"/>
      <c r="N238" s="2" t="s">
        <v>8</v>
      </c>
      <c r="O238" s="2" t="s">
        <v>39</v>
      </c>
      <c r="P238" s="2" t="s">
        <v>26</v>
      </c>
      <c r="Q238" s="4">
        <v>1561</v>
      </c>
      <c r="R238" s="5">
        <v>27</v>
      </c>
    </row>
    <row r="239" spans="6:18" x14ac:dyDescent="0.3">
      <c r="F239"/>
      <c r="N239" s="2" t="s">
        <v>41</v>
      </c>
      <c r="O239" s="2" t="s">
        <v>37</v>
      </c>
      <c r="P239" s="2" t="s">
        <v>30</v>
      </c>
      <c r="Q239" s="4">
        <v>1526</v>
      </c>
      <c r="R239" s="5">
        <v>240</v>
      </c>
    </row>
    <row r="240" spans="6:18" x14ac:dyDescent="0.3">
      <c r="F240"/>
      <c r="N240" s="2" t="s">
        <v>5</v>
      </c>
      <c r="O240" s="2" t="s">
        <v>36</v>
      </c>
      <c r="P240" s="2" t="s">
        <v>30</v>
      </c>
      <c r="Q240" s="4">
        <v>1526</v>
      </c>
      <c r="R240" s="5">
        <v>105</v>
      </c>
    </row>
    <row r="241" spans="6:18" x14ac:dyDescent="0.3">
      <c r="F241"/>
      <c r="N241" s="2" t="s">
        <v>6</v>
      </c>
      <c r="O241" s="2" t="s">
        <v>37</v>
      </c>
      <c r="P241" s="2" t="s">
        <v>18</v>
      </c>
      <c r="Q241" s="4">
        <v>1505</v>
      </c>
      <c r="R241" s="5">
        <v>102</v>
      </c>
    </row>
    <row r="242" spans="6:18" x14ac:dyDescent="0.3">
      <c r="F242"/>
      <c r="N242" s="2" t="s">
        <v>41</v>
      </c>
      <c r="O242" s="2" t="s">
        <v>34</v>
      </c>
      <c r="P242" s="2" t="s">
        <v>17</v>
      </c>
      <c r="Q242" s="4">
        <v>1463</v>
      </c>
      <c r="R242" s="5">
        <v>39</v>
      </c>
    </row>
    <row r="243" spans="6:18" x14ac:dyDescent="0.3">
      <c r="F243"/>
      <c r="N243" s="2" t="s">
        <v>6</v>
      </c>
      <c r="O243" s="2" t="s">
        <v>34</v>
      </c>
      <c r="P243" s="2" t="s">
        <v>15</v>
      </c>
      <c r="Q243" s="4">
        <v>1442</v>
      </c>
      <c r="R243" s="5">
        <v>15</v>
      </c>
    </row>
    <row r="244" spans="6:18" x14ac:dyDescent="0.3">
      <c r="F244"/>
      <c r="N244" s="2" t="s">
        <v>10</v>
      </c>
      <c r="O244" s="2" t="s">
        <v>34</v>
      </c>
      <c r="P244" s="2" t="s">
        <v>25</v>
      </c>
      <c r="Q244" s="4">
        <v>1428</v>
      </c>
      <c r="R244" s="5">
        <v>93</v>
      </c>
    </row>
    <row r="245" spans="6:18" x14ac:dyDescent="0.3">
      <c r="F245"/>
      <c r="N245" s="2" t="s">
        <v>10</v>
      </c>
      <c r="O245" s="2" t="s">
        <v>36</v>
      </c>
      <c r="P245" s="2" t="s">
        <v>27</v>
      </c>
      <c r="Q245" s="4">
        <v>1407</v>
      </c>
      <c r="R245" s="5">
        <v>72</v>
      </c>
    </row>
    <row r="246" spans="6:18" x14ac:dyDescent="0.3">
      <c r="F246"/>
      <c r="N246" s="2" t="s">
        <v>6</v>
      </c>
      <c r="O246" s="2" t="s">
        <v>36</v>
      </c>
      <c r="P246" s="2" t="s">
        <v>29</v>
      </c>
      <c r="Q246" s="4">
        <v>1400</v>
      </c>
      <c r="R246" s="5">
        <v>135</v>
      </c>
    </row>
    <row r="247" spans="6:18" x14ac:dyDescent="0.3">
      <c r="F247"/>
      <c r="N247" s="2" t="s">
        <v>6</v>
      </c>
      <c r="O247" s="2" t="s">
        <v>35</v>
      </c>
      <c r="P247" s="2" t="s">
        <v>4</v>
      </c>
      <c r="Q247" s="4">
        <v>1302</v>
      </c>
      <c r="R247" s="5">
        <v>402</v>
      </c>
    </row>
    <row r="248" spans="6:18" x14ac:dyDescent="0.3">
      <c r="F248"/>
      <c r="N248" s="2" t="s">
        <v>7</v>
      </c>
      <c r="O248" s="2" t="s">
        <v>38</v>
      </c>
      <c r="P248" s="2" t="s">
        <v>14</v>
      </c>
      <c r="Q248" s="4">
        <v>1281</v>
      </c>
      <c r="R248" s="5">
        <v>75</v>
      </c>
    </row>
    <row r="249" spans="6:18" x14ac:dyDescent="0.3">
      <c r="F249"/>
      <c r="N249" s="2" t="s">
        <v>3</v>
      </c>
      <c r="O249" s="2" t="s">
        <v>36</v>
      </c>
      <c r="P249" s="2" t="s">
        <v>19</v>
      </c>
      <c r="Q249" s="4">
        <v>1281</v>
      </c>
      <c r="R249" s="5">
        <v>18</v>
      </c>
    </row>
    <row r="250" spans="6:18" x14ac:dyDescent="0.3">
      <c r="F250"/>
      <c r="N250" s="2" t="s">
        <v>41</v>
      </c>
      <c r="O250" s="2" t="s">
        <v>34</v>
      </c>
      <c r="P250" s="2" t="s">
        <v>16</v>
      </c>
      <c r="Q250" s="4">
        <v>1274</v>
      </c>
      <c r="R250" s="5">
        <v>225</v>
      </c>
    </row>
    <row r="251" spans="6:18" x14ac:dyDescent="0.3">
      <c r="F251"/>
      <c r="N251" s="2" t="s">
        <v>6</v>
      </c>
      <c r="O251" s="2" t="s">
        <v>38</v>
      </c>
      <c r="P251" s="2" t="s">
        <v>27</v>
      </c>
      <c r="Q251" s="4">
        <v>1134</v>
      </c>
      <c r="R251" s="5">
        <v>282</v>
      </c>
    </row>
    <row r="252" spans="6:18" x14ac:dyDescent="0.3">
      <c r="F252"/>
      <c r="N252" s="2" t="s">
        <v>9</v>
      </c>
      <c r="O252" s="2" t="s">
        <v>37</v>
      </c>
      <c r="P252" s="2" t="s">
        <v>29</v>
      </c>
      <c r="Q252" s="4">
        <v>1085</v>
      </c>
      <c r="R252" s="5">
        <v>273</v>
      </c>
    </row>
    <row r="253" spans="6:18" x14ac:dyDescent="0.3">
      <c r="F253"/>
      <c r="N253" s="2" t="s">
        <v>6</v>
      </c>
      <c r="O253" s="2" t="s">
        <v>35</v>
      </c>
      <c r="P253" s="2" t="s">
        <v>20</v>
      </c>
      <c r="Q253" s="4">
        <v>1071</v>
      </c>
      <c r="R253" s="5">
        <v>270</v>
      </c>
    </row>
    <row r="254" spans="6:18" x14ac:dyDescent="0.3">
      <c r="F254"/>
      <c r="N254" s="2" t="s">
        <v>2</v>
      </c>
      <c r="O254" s="2" t="s">
        <v>37</v>
      </c>
      <c r="P254" s="2" t="s">
        <v>14</v>
      </c>
      <c r="Q254" s="4">
        <v>1057</v>
      </c>
      <c r="R254" s="5">
        <v>54</v>
      </c>
    </row>
    <row r="255" spans="6:18" x14ac:dyDescent="0.3">
      <c r="F255"/>
      <c r="N255" s="2" t="s">
        <v>3</v>
      </c>
      <c r="O255" s="2" t="s">
        <v>36</v>
      </c>
      <c r="P255" s="2" t="s">
        <v>28</v>
      </c>
      <c r="Q255" s="4">
        <v>973</v>
      </c>
      <c r="R255" s="5">
        <v>162</v>
      </c>
    </row>
    <row r="256" spans="6:18" x14ac:dyDescent="0.3">
      <c r="F256"/>
      <c r="N256" s="2" t="s">
        <v>7</v>
      </c>
      <c r="O256" s="2" t="s">
        <v>39</v>
      </c>
      <c r="P256" s="2" t="s">
        <v>27</v>
      </c>
      <c r="Q256" s="4">
        <v>966</v>
      </c>
      <c r="R256" s="5">
        <v>198</v>
      </c>
    </row>
    <row r="257" spans="6:18" x14ac:dyDescent="0.3">
      <c r="F257"/>
      <c r="N257" s="2" t="s">
        <v>9</v>
      </c>
      <c r="O257" s="2" t="s">
        <v>35</v>
      </c>
      <c r="P257" s="2" t="s">
        <v>4</v>
      </c>
      <c r="Q257" s="4">
        <v>959</v>
      </c>
      <c r="R257" s="5">
        <v>147</v>
      </c>
    </row>
    <row r="258" spans="6:18" x14ac:dyDescent="0.3">
      <c r="F258"/>
      <c r="N258" s="2" t="s">
        <v>6</v>
      </c>
      <c r="O258" s="2" t="s">
        <v>38</v>
      </c>
      <c r="P258" s="2" t="s">
        <v>33</v>
      </c>
      <c r="Q258" s="4">
        <v>959</v>
      </c>
      <c r="R258" s="5">
        <v>135</v>
      </c>
    </row>
    <row r="259" spans="6:18" x14ac:dyDescent="0.3">
      <c r="F259"/>
      <c r="N259" s="2" t="s">
        <v>10</v>
      </c>
      <c r="O259" s="2" t="s">
        <v>36</v>
      </c>
      <c r="P259" s="2" t="s">
        <v>13</v>
      </c>
      <c r="Q259" s="4">
        <v>945</v>
      </c>
      <c r="R259" s="5">
        <v>75</v>
      </c>
    </row>
    <row r="260" spans="6:18" x14ac:dyDescent="0.3">
      <c r="F260"/>
      <c r="N260" s="2" t="s">
        <v>6</v>
      </c>
      <c r="O260" s="2" t="s">
        <v>38</v>
      </c>
      <c r="P260" s="2" t="s">
        <v>16</v>
      </c>
      <c r="Q260" s="4">
        <v>938</v>
      </c>
      <c r="R260" s="5">
        <v>6</v>
      </c>
    </row>
    <row r="261" spans="6:18" x14ac:dyDescent="0.3">
      <c r="F261"/>
      <c r="N261" s="2" t="s">
        <v>9</v>
      </c>
      <c r="O261" s="2" t="s">
        <v>34</v>
      </c>
      <c r="P261" s="2" t="s">
        <v>16</v>
      </c>
      <c r="Q261" s="4">
        <v>938</v>
      </c>
      <c r="R261" s="5">
        <v>189</v>
      </c>
    </row>
    <row r="262" spans="6:18" x14ac:dyDescent="0.3">
      <c r="F262"/>
      <c r="N262" s="2" t="s">
        <v>3</v>
      </c>
      <c r="O262" s="2" t="s">
        <v>37</v>
      </c>
      <c r="P262" s="2" t="s">
        <v>4</v>
      </c>
      <c r="Q262" s="4">
        <v>938</v>
      </c>
      <c r="R262" s="5">
        <v>366</v>
      </c>
    </row>
    <row r="263" spans="6:18" x14ac:dyDescent="0.3">
      <c r="F263"/>
      <c r="N263" s="2" t="s">
        <v>5</v>
      </c>
      <c r="O263" s="2" t="s">
        <v>34</v>
      </c>
      <c r="P263" s="2" t="s">
        <v>19</v>
      </c>
      <c r="Q263" s="4">
        <v>861</v>
      </c>
      <c r="R263" s="5">
        <v>195</v>
      </c>
    </row>
    <row r="264" spans="6:18" x14ac:dyDescent="0.3">
      <c r="F264"/>
      <c r="N264" s="2" t="s">
        <v>41</v>
      </c>
      <c r="O264" s="2" t="s">
        <v>36</v>
      </c>
      <c r="P264" s="2" t="s">
        <v>28</v>
      </c>
      <c r="Q264" s="4">
        <v>854</v>
      </c>
      <c r="R264" s="5">
        <v>309</v>
      </c>
    </row>
    <row r="265" spans="6:18" x14ac:dyDescent="0.3">
      <c r="F265"/>
      <c r="N265" s="2" t="s">
        <v>41</v>
      </c>
      <c r="O265" s="2" t="s">
        <v>35</v>
      </c>
      <c r="P265" s="2" t="s">
        <v>27</v>
      </c>
      <c r="Q265" s="4">
        <v>847</v>
      </c>
      <c r="R265" s="5">
        <v>129</v>
      </c>
    </row>
    <row r="266" spans="6:18" x14ac:dyDescent="0.3">
      <c r="N266" s="2" t="s">
        <v>8</v>
      </c>
      <c r="O266" s="2" t="s">
        <v>38</v>
      </c>
      <c r="P266" s="2" t="s">
        <v>13</v>
      </c>
      <c r="Q266" s="4">
        <v>819</v>
      </c>
      <c r="R266" s="5">
        <v>510</v>
      </c>
    </row>
    <row r="267" spans="6:18" x14ac:dyDescent="0.3">
      <c r="N267" s="2" t="s">
        <v>3</v>
      </c>
      <c r="O267" s="2" t="s">
        <v>35</v>
      </c>
      <c r="P267" s="2" t="s">
        <v>33</v>
      </c>
      <c r="Q267" s="4">
        <v>819</v>
      </c>
      <c r="R267" s="5">
        <v>306</v>
      </c>
    </row>
    <row r="268" spans="6:18" x14ac:dyDescent="0.3">
      <c r="N268" s="2" t="s">
        <v>2</v>
      </c>
      <c r="O268" s="2" t="s">
        <v>36</v>
      </c>
      <c r="P268" s="2" t="s">
        <v>27</v>
      </c>
      <c r="Q268" s="4">
        <v>798</v>
      </c>
      <c r="R268" s="5">
        <v>519</v>
      </c>
    </row>
    <row r="269" spans="6:18" x14ac:dyDescent="0.3">
      <c r="N269" s="2" t="s">
        <v>41</v>
      </c>
      <c r="O269" s="2" t="s">
        <v>37</v>
      </c>
      <c r="P269" s="2" t="s">
        <v>15</v>
      </c>
      <c r="Q269" s="4">
        <v>714</v>
      </c>
      <c r="R269" s="5">
        <v>231</v>
      </c>
    </row>
    <row r="270" spans="6:18" x14ac:dyDescent="0.3">
      <c r="N270" s="2" t="s">
        <v>9</v>
      </c>
      <c r="O270" s="2" t="s">
        <v>34</v>
      </c>
      <c r="P270" s="2" t="s">
        <v>17</v>
      </c>
      <c r="Q270" s="4">
        <v>707</v>
      </c>
      <c r="R270" s="5">
        <v>174</v>
      </c>
    </row>
    <row r="271" spans="6:18" x14ac:dyDescent="0.3">
      <c r="N271" s="2" t="s">
        <v>10</v>
      </c>
      <c r="O271" s="2" t="s">
        <v>34</v>
      </c>
      <c r="P271" s="2" t="s">
        <v>17</v>
      </c>
      <c r="Q271" s="4">
        <v>700</v>
      </c>
      <c r="R271" s="5">
        <v>87</v>
      </c>
    </row>
    <row r="272" spans="6:18" x14ac:dyDescent="0.3">
      <c r="N272" s="2" t="s">
        <v>2</v>
      </c>
      <c r="O272" s="2" t="s">
        <v>39</v>
      </c>
      <c r="P272" s="2" t="s">
        <v>23</v>
      </c>
      <c r="Q272" s="4">
        <v>630</v>
      </c>
      <c r="R272" s="5">
        <v>36</v>
      </c>
    </row>
    <row r="273" spans="14:18" x14ac:dyDescent="0.3">
      <c r="N273" s="2" t="s">
        <v>40</v>
      </c>
      <c r="O273" s="2" t="s">
        <v>38</v>
      </c>
      <c r="P273" s="2" t="s">
        <v>24</v>
      </c>
      <c r="Q273" s="4">
        <v>623</v>
      </c>
      <c r="R273" s="5">
        <v>51</v>
      </c>
    </row>
    <row r="274" spans="14:18" x14ac:dyDescent="0.3">
      <c r="N274" s="2" t="s">
        <v>40</v>
      </c>
      <c r="O274" s="2" t="s">
        <v>38</v>
      </c>
      <c r="P274" s="2" t="s">
        <v>26</v>
      </c>
      <c r="Q274" s="4">
        <v>609</v>
      </c>
      <c r="R274" s="5">
        <v>87</v>
      </c>
    </row>
    <row r="275" spans="14:18" x14ac:dyDescent="0.3">
      <c r="N275" s="2" t="s">
        <v>41</v>
      </c>
      <c r="O275" s="2" t="s">
        <v>35</v>
      </c>
      <c r="P275" s="2" t="s">
        <v>19</v>
      </c>
      <c r="Q275" s="4">
        <v>609</v>
      </c>
      <c r="R275" s="5">
        <v>99</v>
      </c>
    </row>
    <row r="276" spans="14:18" x14ac:dyDescent="0.3">
      <c r="N276" s="2" t="s">
        <v>10</v>
      </c>
      <c r="O276" s="2" t="s">
        <v>35</v>
      </c>
      <c r="P276" s="2" t="s">
        <v>21</v>
      </c>
      <c r="Q276" s="4">
        <v>567</v>
      </c>
      <c r="R276" s="5">
        <v>228</v>
      </c>
    </row>
    <row r="277" spans="14:18" x14ac:dyDescent="0.3">
      <c r="N277" s="2" t="s">
        <v>6</v>
      </c>
      <c r="O277" s="2" t="s">
        <v>37</v>
      </c>
      <c r="P277" s="2" t="s">
        <v>30</v>
      </c>
      <c r="Q277" s="4">
        <v>560</v>
      </c>
      <c r="R277" s="5">
        <v>81</v>
      </c>
    </row>
    <row r="278" spans="14:18" x14ac:dyDescent="0.3">
      <c r="N278" s="2" t="s">
        <v>2</v>
      </c>
      <c r="O278" s="2" t="s">
        <v>35</v>
      </c>
      <c r="P278" s="2" t="s">
        <v>19</v>
      </c>
      <c r="Q278" s="4">
        <v>553</v>
      </c>
      <c r="R278" s="5">
        <v>15</v>
      </c>
    </row>
    <row r="279" spans="14:18" x14ac:dyDescent="0.3">
      <c r="N279" s="2" t="s">
        <v>6</v>
      </c>
      <c r="O279" s="2" t="s">
        <v>34</v>
      </c>
      <c r="P279" s="2" t="s">
        <v>4</v>
      </c>
      <c r="Q279" s="4">
        <v>525</v>
      </c>
      <c r="R279" s="5">
        <v>48</v>
      </c>
    </row>
    <row r="280" spans="14:18" x14ac:dyDescent="0.3">
      <c r="N280" s="2" t="s">
        <v>5</v>
      </c>
      <c r="O280" s="2" t="s">
        <v>37</v>
      </c>
      <c r="P280" s="2" t="s">
        <v>22</v>
      </c>
      <c r="Q280" s="4">
        <v>518</v>
      </c>
      <c r="R280" s="5">
        <v>75</v>
      </c>
    </row>
    <row r="281" spans="14:18" x14ac:dyDescent="0.3">
      <c r="N281" s="2" t="s">
        <v>6</v>
      </c>
      <c r="O281" s="2" t="s">
        <v>36</v>
      </c>
      <c r="P281" s="2" t="s">
        <v>21</v>
      </c>
      <c r="Q281" s="4">
        <v>497</v>
      </c>
      <c r="R281" s="5">
        <v>63</v>
      </c>
    </row>
    <row r="282" spans="14:18" x14ac:dyDescent="0.3">
      <c r="N282" s="2" t="s">
        <v>5</v>
      </c>
      <c r="O282" s="2" t="s">
        <v>35</v>
      </c>
      <c r="P282" s="2" t="s">
        <v>22</v>
      </c>
      <c r="Q282" s="4">
        <v>490</v>
      </c>
      <c r="R282" s="5">
        <v>84</v>
      </c>
    </row>
    <row r="283" spans="14:18" x14ac:dyDescent="0.3">
      <c r="N283" s="2" t="s">
        <v>6</v>
      </c>
      <c r="O283" s="2" t="s">
        <v>38</v>
      </c>
      <c r="P283" s="2" t="s">
        <v>25</v>
      </c>
      <c r="Q283" s="4">
        <v>469</v>
      </c>
      <c r="R283" s="5">
        <v>75</v>
      </c>
    </row>
    <row r="284" spans="14:18" x14ac:dyDescent="0.3">
      <c r="N284" s="2" t="s">
        <v>8</v>
      </c>
      <c r="O284" s="2" t="s">
        <v>37</v>
      </c>
      <c r="P284" s="2" t="s">
        <v>21</v>
      </c>
      <c r="Q284" s="4">
        <v>434</v>
      </c>
      <c r="R284" s="5">
        <v>87</v>
      </c>
    </row>
    <row r="285" spans="14:18" x14ac:dyDescent="0.3">
      <c r="N285" s="2" t="s">
        <v>5</v>
      </c>
      <c r="O285" s="2" t="s">
        <v>39</v>
      </c>
      <c r="P285" s="2" t="s">
        <v>18</v>
      </c>
      <c r="Q285" s="4">
        <v>385</v>
      </c>
      <c r="R285" s="5">
        <v>249</v>
      </c>
    </row>
    <row r="286" spans="14:18" x14ac:dyDescent="0.3">
      <c r="N286" s="2" t="s">
        <v>8</v>
      </c>
      <c r="O286" s="2" t="s">
        <v>35</v>
      </c>
      <c r="P286" s="2" t="s">
        <v>33</v>
      </c>
      <c r="Q286" s="4">
        <v>357</v>
      </c>
      <c r="R286" s="5">
        <v>126</v>
      </c>
    </row>
    <row r="287" spans="14:18" x14ac:dyDescent="0.3">
      <c r="N287" s="2" t="s">
        <v>41</v>
      </c>
      <c r="O287" s="2" t="s">
        <v>34</v>
      </c>
      <c r="P287" s="2" t="s">
        <v>22</v>
      </c>
      <c r="Q287" s="4">
        <v>336</v>
      </c>
      <c r="R287" s="5">
        <v>144</v>
      </c>
    </row>
    <row r="288" spans="14:18" x14ac:dyDescent="0.3">
      <c r="N288" s="2" t="s">
        <v>7</v>
      </c>
      <c r="O288" s="2" t="s">
        <v>36</v>
      </c>
      <c r="P288" s="2" t="s">
        <v>32</v>
      </c>
      <c r="Q288" s="4">
        <v>280</v>
      </c>
      <c r="R288" s="5">
        <v>87</v>
      </c>
    </row>
    <row r="289" spans="5:18" x14ac:dyDescent="0.3">
      <c r="N289" s="2" t="s">
        <v>9</v>
      </c>
      <c r="O289" s="2" t="s">
        <v>37</v>
      </c>
      <c r="P289" s="2" t="s">
        <v>4</v>
      </c>
      <c r="Q289" s="4">
        <v>259</v>
      </c>
      <c r="R289" s="5">
        <v>207</v>
      </c>
    </row>
    <row r="290" spans="5:18" x14ac:dyDescent="0.3">
      <c r="N290" s="2" t="s">
        <v>2</v>
      </c>
      <c r="O290" s="2" t="s">
        <v>34</v>
      </c>
      <c r="P290" s="2" t="s">
        <v>13</v>
      </c>
      <c r="Q290" s="4">
        <v>252</v>
      </c>
      <c r="R290" s="5">
        <v>54</v>
      </c>
    </row>
    <row r="291" spans="5:18" x14ac:dyDescent="0.3">
      <c r="N291" s="2" t="s">
        <v>10</v>
      </c>
      <c r="O291" s="2" t="s">
        <v>37</v>
      </c>
      <c r="P291" s="2" t="s">
        <v>21</v>
      </c>
      <c r="Q291" s="4">
        <v>245</v>
      </c>
      <c r="R291" s="5">
        <v>288</v>
      </c>
    </row>
    <row r="292" spans="5:18" x14ac:dyDescent="0.3">
      <c r="N292" s="2" t="s">
        <v>2</v>
      </c>
      <c r="O292" s="2" t="s">
        <v>37</v>
      </c>
      <c r="P292" s="2" t="s">
        <v>19</v>
      </c>
      <c r="Q292" s="4">
        <v>238</v>
      </c>
      <c r="R292" s="5">
        <v>18</v>
      </c>
    </row>
    <row r="293" spans="5:18" x14ac:dyDescent="0.3">
      <c r="N293" s="2" t="s">
        <v>40</v>
      </c>
      <c r="O293" s="2" t="s">
        <v>36</v>
      </c>
      <c r="P293" s="2" t="s">
        <v>4</v>
      </c>
      <c r="Q293" s="4">
        <v>217</v>
      </c>
      <c r="R293" s="5">
        <v>36</v>
      </c>
    </row>
    <row r="294" spans="5:18" x14ac:dyDescent="0.3">
      <c r="N294" s="2" t="s">
        <v>2</v>
      </c>
      <c r="O294" s="2" t="s">
        <v>36</v>
      </c>
      <c r="P294" s="2" t="s">
        <v>17</v>
      </c>
      <c r="Q294" s="4">
        <v>189</v>
      </c>
      <c r="R294" s="5">
        <v>48</v>
      </c>
    </row>
    <row r="295" spans="5:18" x14ac:dyDescent="0.3">
      <c r="N295" s="2" t="s">
        <v>5</v>
      </c>
      <c r="O295" s="2" t="s">
        <v>37</v>
      </c>
      <c r="P295" s="2" t="s">
        <v>31</v>
      </c>
      <c r="Q295" s="4">
        <v>182</v>
      </c>
      <c r="R295" s="5">
        <v>48</v>
      </c>
    </row>
    <row r="296" spans="5:18" x14ac:dyDescent="0.3">
      <c r="N296" s="2" t="s">
        <v>8</v>
      </c>
      <c r="O296" s="2" t="s">
        <v>38</v>
      </c>
      <c r="P296" s="2" t="s">
        <v>22</v>
      </c>
      <c r="Q296" s="4">
        <v>168</v>
      </c>
      <c r="R296" s="5">
        <v>84</v>
      </c>
    </row>
    <row r="297" spans="5:18" x14ac:dyDescent="0.3">
      <c r="E297" s="4"/>
      <c r="F297" s="5"/>
      <c r="N297" s="2" t="s">
        <v>41</v>
      </c>
      <c r="O297" s="2" t="s">
        <v>38</v>
      </c>
      <c r="P297" s="2" t="s">
        <v>25</v>
      </c>
      <c r="Q297" s="4">
        <v>154</v>
      </c>
      <c r="R297" s="5">
        <v>21</v>
      </c>
    </row>
    <row r="298" spans="5:18" x14ac:dyDescent="0.3">
      <c r="E298" s="4"/>
      <c r="F298" s="5"/>
      <c r="N298" s="2" t="s">
        <v>9</v>
      </c>
      <c r="O298" s="2" t="s">
        <v>35</v>
      </c>
      <c r="P298" s="2" t="s">
        <v>26</v>
      </c>
      <c r="Q298" s="4">
        <v>98</v>
      </c>
      <c r="R298" s="5">
        <v>159</v>
      </c>
    </row>
    <row r="299" spans="5:18" x14ac:dyDescent="0.3">
      <c r="E299" s="4"/>
      <c r="F299" s="5"/>
      <c r="N299" s="2" t="s">
        <v>41</v>
      </c>
      <c r="O299" s="2" t="s">
        <v>36</v>
      </c>
      <c r="P299" s="2" t="s">
        <v>26</v>
      </c>
      <c r="Q299" s="4">
        <v>98</v>
      </c>
      <c r="R299" s="5">
        <v>204</v>
      </c>
    </row>
    <row r="300" spans="5:18" x14ac:dyDescent="0.3">
      <c r="E300" s="4"/>
      <c r="F300" s="5"/>
      <c r="N300" s="2" t="s">
        <v>10</v>
      </c>
      <c r="O300" s="2" t="s">
        <v>38</v>
      </c>
      <c r="P300" s="2" t="s">
        <v>13</v>
      </c>
      <c r="Q300" s="4">
        <v>63</v>
      </c>
      <c r="R300" s="5">
        <v>123</v>
      </c>
    </row>
    <row r="301" spans="5:18" x14ac:dyDescent="0.3">
      <c r="E301" s="4"/>
      <c r="F301" s="5"/>
      <c r="N301" s="2" t="s">
        <v>2</v>
      </c>
      <c r="O301" s="2" t="s">
        <v>38</v>
      </c>
      <c r="P301" s="2" t="s">
        <v>13</v>
      </c>
      <c r="Q301" s="4">
        <v>56</v>
      </c>
      <c r="R301" s="5">
        <v>51</v>
      </c>
    </row>
    <row r="302" spans="5:18" x14ac:dyDescent="0.3">
      <c r="E302" s="4"/>
      <c r="F302" s="5"/>
      <c r="N302" s="2" t="s">
        <v>8</v>
      </c>
      <c r="O302" s="2" t="s">
        <v>37</v>
      </c>
      <c r="P302" s="2" t="s">
        <v>30</v>
      </c>
      <c r="Q302" s="4">
        <v>42</v>
      </c>
      <c r="R302" s="5">
        <v>150</v>
      </c>
    </row>
    <row r="303" spans="5:18" x14ac:dyDescent="0.3">
      <c r="E303" s="4"/>
      <c r="F303" s="5"/>
      <c r="N303" s="2" t="s">
        <v>3</v>
      </c>
      <c r="O303" s="2" t="s">
        <v>39</v>
      </c>
      <c r="P303" s="2" t="s">
        <v>16</v>
      </c>
      <c r="Q303" s="4">
        <v>21</v>
      </c>
      <c r="R303" s="5">
        <v>168</v>
      </c>
    </row>
    <row r="304" spans="5:18" x14ac:dyDescent="0.3">
      <c r="E304" s="4"/>
      <c r="F304" s="5"/>
      <c r="N304" s="2" t="s">
        <v>40</v>
      </c>
      <c r="O304" s="2" t="s">
        <v>39</v>
      </c>
      <c r="P304" s="2" t="s">
        <v>29</v>
      </c>
      <c r="Q304" s="4">
        <v>0</v>
      </c>
      <c r="R304" s="5">
        <v>135</v>
      </c>
    </row>
    <row r="305" spans="5:6" x14ac:dyDescent="0.3">
      <c r="E305" s="4"/>
      <c r="F305" s="5"/>
    </row>
    <row r="306" spans="5:6" x14ac:dyDescent="0.3">
      <c r="E306" s="4"/>
      <c r="F306" s="5"/>
    </row>
    <row r="307" spans="5:6" x14ac:dyDescent="0.3">
      <c r="E307" s="4"/>
      <c r="F307" s="5"/>
    </row>
    <row r="308" spans="5:6" x14ac:dyDescent="0.3">
      <c r="E308" s="4"/>
      <c r="F308" s="5"/>
    </row>
    <row r="309" spans="5:6" x14ac:dyDescent="0.3">
      <c r="E309" s="4"/>
      <c r="F309" s="5"/>
    </row>
    <row r="310" spans="5:6" x14ac:dyDescent="0.3">
      <c r="E310" s="4"/>
      <c r="F310" s="5"/>
    </row>
    <row r="311" spans="5:6" x14ac:dyDescent="0.3">
      <c r="E311" s="4"/>
      <c r="F311" s="5"/>
    </row>
    <row r="312" spans="5:6" x14ac:dyDescent="0.3">
      <c r="E312" s="4"/>
      <c r="F312" s="5"/>
    </row>
    <row r="313" spans="5:6" x14ac:dyDescent="0.3">
      <c r="E313" s="4"/>
      <c r="F313" s="5"/>
    </row>
    <row r="314" spans="5:6" x14ac:dyDescent="0.3">
      <c r="E314" s="4"/>
      <c r="F314" s="5"/>
    </row>
    <row r="315" spans="5:6" x14ac:dyDescent="0.3">
      <c r="E315" s="4"/>
      <c r="F315" s="5"/>
    </row>
    <row r="316" spans="5:6" x14ac:dyDescent="0.3">
      <c r="E316" s="4"/>
      <c r="F316" s="5"/>
    </row>
    <row r="317" spans="5:6" x14ac:dyDescent="0.3">
      <c r="E317" s="4"/>
      <c r="F317" s="5"/>
    </row>
    <row r="318" spans="5:6" x14ac:dyDescent="0.3">
      <c r="E318" s="4"/>
      <c r="F318" s="5"/>
    </row>
    <row r="319" spans="5:6" x14ac:dyDescent="0.3">
      <c r="E319" s="4"/>
      <c r="F319" s="5"/>
    </row>
    <row r="320" spans="5:6"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row r="325" spans="5:6" x14ac:dyDescent="0.3">
      <c r="E325" s="4"/>
      <c r="F325" s="5"/>
    </row>
    <row r="326" spans="5:6" x14ac:dyDescent="0.3">
      <c r="E326" s="4"/>
      <c r="F326" s="5"/>
    </row>
    <row r="327" spans="5:6" x14ac:dyDescent="0.3">
      <c r="E327" s="4"/>
      <c r="F327" s="5"/>
    </row>
    <row r="328" spans="5:6" x14ac:dyDescent="0.3">
      <c r="E328" s="4"/>
      <c r="F328" s="5"/>
    </row>
    <row r="329" spans="5:6" x14ac:dyDescent="0.3">
      <c r="E329" s="4"/>
      <c r="F329" s="5"/>
    </row>
    <row r="330" spans="5:6" x14ac:dyDescent="0.3">
      <c r="E330" s="4"/>
      <c r="F330" s="5"/>
    </row>
    <row r="331" spans="5:6" x14ac:dyDescent="0.3">
      <c r="E331" s="4"/>
      <c r="F331" s="5"/>
    </row>
    <row r="332" spans="5:6" x14ac:dyDescent="0.3">
      <c r="E332" s="4"/>
      <c r="F332" s="5"/>
    </row>
    <row r="333" spans="5:6" x14ac:dyDescent="0.3">
      <c r="E333" s="4"/>
      <c r="F333" s="5"/>
    </row>
    <row r="334" spans="5:6" x14ac:dyDescent="0.3">
      <c r="E334" s="4"/>
      <c r="F334" s="5"/>
    </row>
    <row r="335" spans="5:6" x14ac:dyDescent="0.3">
      <c r="E335" s="4"/>
      <c r="F335" s="5"/>
    </row>
    <row r="336" spans="5:6" x14ac:dyDescent="0.3">
      <c r="E336" s="4"/>
      <c r="F336" s="5"/>
    </row>
    <row r="337" spans="5:6" x14ac:dyDescent="0.3">
      <c r="E337" s="4"/>
      <c r="F337" s="5"/>
    </row>
    <row r="338" spans="5:6" x14ac:dyDescent="0.3">
      <c r="E338" s="4"/>
      <c r="F338" s="5"/>
    </row>
    <row r="339" spans="5:6" x14ac:dyDescent="0.3">
      <c r="E339" s="4"/>
      <c r="F339" s="5"/>
    </row>
    <row r="340" spans="5:6" x14ac:dyDescent="0.3">
      <c r="E340" s="4"/>
      <c r="F340" s="5"/>
    </row>
    <row r="341" spans="5:6" x14ac:dyDescent="0.3">
      <c r="E341" s="4"/>
      <c r="F341" s="5"/>
    </row>
    <row r="342" spans="5:6" x14ac:dyDescent="0.3">
      <c r="E342" s="4"/>
      <c r="F342" s="5"/>
    </row>
    <row r="343" spans="5:6" x14ac:dyDescent="0.3">
      <c r="E343" s="4"/>
      <c r="F343" s="5"/>
    </row>
    <row r="344" spans="5:6" x14ac:dyDescent="0.3">
      <c r="E344" s="4"/>
      <c r="F344" s="5"/>
    </row>
    <row r="345" spans="5:6" x14ac:dyDescent="0.3">
      <c r="E345" s="4"/>
      <c r="F345" s="5"/>
    </row>
    <row r="346" spans="5:6" x14ac:dyDescent="0.3">
      <c r="E346" s="4"/>
      <c r="F346" s="5"/>
    </row>
    <row r="347" spans="5:6" x14ac:dyDescent="0.3">
      <c r="E347" s="4"/>
      <c r="F347" s="5"/>
    </row>
    <row r="348" spans="5:6" x14ac:dyDescent="0.3">
      <c r="E348" s="4"/>
      <c r="F348" s="5"/>
    </row>
    <row r="349" spans="5:6" x14ac:dyDescent="0.3">
      <c r="E349" s="4"/>
      <c r="F349" s="5"/>
    </row>
    <row r="350" spans="5:6" x14ac:dyDescent="0.3">
      <c r="E350" s="4"/>
      <c r="F350" s="5"/>
    </row>
    <row r="351" spans="5:6" x14ac:dyDescent="0.3">
      <c r="E351" s="4"/>
      <c r="F351" s="5"/>
    </row>
    <row r="352" spans="5:6" x14ac:dyDescent="0.3">
      <c r="E352" s="4"/>
      <c r="F352" s="5"/>
    </row>
    <row r="353" spans="5:6" x14ac:dyDescent="0.3">
      <c r="E353" s="4"/>
      <c r="F353" s="5"/>
    </row>
    <row r="354" spans="5:6" x14ac:dyDescent="0.3">
      <c r="E354" s="4"/>
      <c r="F354" s="5"/>
    </row>
    <row r="355" spans="5:6" x14ac:dyDescent="0.3">
      <c r="E355" s="4"/>
      <c r="F355" s="5"/>
    </row>
    <row r="356" spans="5:6" x14ac:dyDescent="0.3">
      <c r="E356" s="4"/>
      <c r="F356" s="5"/>
    </row>
    <row r="357" spans="5:6" x14ac:dyDescent="0.3">
      <c r="E357" s="4"/>
      <c r="F357" s="5"/>
    </row>
    <row r="358" spans="5:6" x14ac:dyDescent="0.3">
      <c r="E358" s="4"/>
      <c r="F358" s="5"/>
    </row>
    <row r="359" spans="5:6" x14ac:dyDescent="0.3">
      <c r="E359" s="4"/>
      <c r="F359" s="5"/>
    </row>
    <row r="360" spans="5:6" x14ac:dyDescent="0.3">
      <c r="E360" s="4"/>
      <c r="F360" s="5"/>
    </row>
    <row r="361" spans="5:6" x14ac:dyDescent="0.3">
      <c r="E361" s="4"/>
      <c r="F361" s="5"/>
    </row>
    <row r="362" spans="5:6" x14ac:dyDescent="0.3">
      <c r="E362" s="4"/>
      <c r="F362" s="5"/>
    </row>
    <row r="363" spans="5:6" x14ac:dyDescent="0.3">
      <c r="E363" s="4"/>
      <c r="F363" s="5"/>
    </row>
    <row r="364" spans="5:6" x14ac:dyDescent="0.3">
      <c r="E364" s="4"/>
      <c r="F364" s="5"/>
    </row>
    <row r="365" spans="5:6" x14ac:dyDescent="0.3">
      <c r="E365" s="4"/>
      <c r="F365" s="5"/>
    </row>
    <row r="366" spans="5:6" x14ac:dyDescent="0.3">
      <c r="E366" s="4"/>
      <c r="F366" s="5"/>
    </row>
    <row r="367" spans="5:6" x14ac:dyDescent="0.3">
      <c r="E367" s="4"/>
      <c r="F367" s="5"/>
    </row>
    <row r="368" spans="5:6" x14ac:dyDescent="0.3">
      <c r="E368" s="4"/>
      <c r="F368" s="5"/>
    </row>
    <row r="369" spans="5:6" x14ac:dyDescent="0.3">
      <c r="E369" s="4"/>
      <c r="F369" s="5"/>
    </row>
    <row r="370" spans="5:6" x14ac:dyDescent="0.3">
      <c r="E370" s="4"/>
      <c r="F370" s="5"/>
    </row>
    <row r="371" spans="5:6" x14ac:dyDescent="0.3">
      <c r="E371" s="4"/>
      <c r="F371" s="5"/>
    </row>
    <row r="372" spans="5:6" x14ac:dyDescent="0.3">
      <c r="E372" s="4"/>
      <c r="F372" s="5"/>
    </row>
    <row r="373" spans="5:6" x14ac:dyDescent="0.3">
      <c r="E373" s="4"/>
      <c r="F373" s="5"/>
    </row>
    <row r="374" spans="5:6" x14ac:dyDescent="0.3">
      <c r="E374" s="4"/>
      <c r="F374" s="5"/>
    </row>
    <row r="375" spans="5:6" x14ac:dyDescent="0.3">
      <c r="E375" s="4"/>
      <c r="F375" s="5"/>
    </row>
    <row r="376" spans="5:6" x14ac:dyDescent="0.3">
      <c r="E376" s="4"/>
      <c r="F376" s="5"/>
    </row>
    <row r="377" spans="5:6" x14ac:dyDescent="0.3">
      <c r="E377" s="4"/>
      <c r="F377" s="5"/>
    </row>
    <row r="378" spans="5:6" x14ac:dyDescent="0.3">
      <c r="E378" s="4"/>
      <c r="F378" s="5"/>
    </row>
    <row r="379" spans="5:6" x14ac:dyDescent="0.3">
      <c r="E379" s="4"/>
      <c r="F379" s="5"/>
    </row>
    <row r="380" spans="5:6" x14ac:dyDescent="0.3">
      <c r="E380" s="4"/>
      <c r="F380" s="5"/>
    </row>
    <row r="381" spans="5:6" x14ac:dyDescent="0.3">
      <c r="E381" s="4"/>
      <c r="F381" s="5"/>
    </row>
    <row r="382" spans="5:6" x14ac:dyDescent="0.3">
      <c r="E382" s="4"/>
      <c r="F382" s="5"/>
    </row>
    <row r="383" spans="5:6" x14ac:dyDescent="0.3">
      <c r="E383" s="4"/>
      <c r="F383" s="5"/>
    </row>
    <row r="384" spans="5:6" x14ac:dyDescent="0.3">
      <c r="E384" s="4"/>
      <c r="F384" s="5"/>
    </row>
    <row r="385" spans="5:6" x14ac:dyDescent="0.3">
      <c r="E385" s="4"/>
      <c r="F385" s="5"/>
    </row>
    <row r="386" spans="5:6" x14ac:dyDescent="0.3">
      <c r="E386" s="4"/>
      <c r="F386" s="5"/>
    </row>
    <row r="387" spans="5:6" x14ac:dyDescent="0.3">
      <c r="E387" s="4"/>
      <c r="F387" s="5"/>
    </row>
    <row r="388" spans="5:6" x14ac:dyDescent="0.3">
      <c r="E388" s="4"/>
      <c r="F388" s="5"/>
    </row>
    <row r="389" spans="5:6" x14ac:dyDescent="0.3">
      <c r="E389" s="4"/>
      <c r="F389" s="5"/>
    </row>
    <row r="390" spans="5:6" x14ac:dyDescent="0.3">
      <c r="E390" s="4"/>
      <c r="F390" s="5"/>
    </row>
    <row r="391" spans="5:6" x14ac:dyDescent="0.3">
      <c r="E391" s="4"/>
      <c r="F391" s="5"/>
    </row>
    <row r="392" spans="5:6" x14ac:dyDescent="0.3">
      <c r="E392" s="4"/>
      <c r="F392" s="5"/>
    </row>
    <row r="393" spans="5:6" x14ac:dyDescent="0.3">
      <c r="E393" s="4"/>
      <c r="F393" s="5"/>
    </row>
    <row r="394" spans="5:6" x14ac:dyDescent="0.3">
      <c r="E394" s="4"/>
      <c r="F394" s="5"/>
    </row>
    <row r="395" spans="5:6" x14ac:dyDescent="0.3">
      <c r="E395" s="4"/>
      <c r="F395" s="5"/>
    </row>
    <row r="396" spans="5:6" x14ac:dyDescent="0.3">
      <c r="E396" s="4"/>
      <c r="F396" s="5"/>
    </row>
    <row r="397" spans="5:6" x14ac:dyDescent="0.3">
      <c r="E397" s="4"/>
      <c r="F397" s="5"/>
    </row>
    <row r="398" spans="5:6" x14ac:dyDescent="0.3">
      <c r="E398" s="4"/>
      <c r="F398" s="5"/>
    </row>
    <row r="399" spans="5:6" x14ac:dyDescent="0.3">
      <c r="E399" s="4"/>
      <c r="F399" s="5"/>
    </row>
    <row r="400" spans="5:6" x14ac:dyDescent="0.3">
      <c r="E400" s="4"/>
      <c r="F400" s="5"/>
    </row>
    <row r="401" spans="5:6" x14ac:dyDescent="0.3">
      <c r="E401" s="4"/>
      <c r="F401" s="5"/>
    </row>
    <row r="402" spans="5:6" x14ac:dyDescent="0.3">
      <c r="E402" s="4"/>
      <c r="F402" s="5"/>
    </row>
    <row r="403" spans="5:6" x14ac:dyDescent="0.3">
      <c r="E403" s="4"/>
      <c r="F403" s="5"/>
    </row>
    <row r="404" spans="5:6" x14ac:dyDescent="0.3">
      <c r="E404" s="4"/>
      <c r="F404" s="5"/>
    </row>
    <row r="405" spans="5:6" x14ac:dyDescent="0.3">
      <c r="E405" s="4"/>
      <c r="F405" s="5"/>
    </row>
    <row r="406" spans="5:6" x14ac:dyDescent="0.3">
      <c r="E406" s="4"/>
      <c r="F406" s="5"/>
    </row>
    <row r="407" spans="5:6" x14ac:dyDescent="0.3">
      <c r="E407" s="4"/>
      <c r="F407" s="5"/>
    </row>
    <row r="408" spans="5:6" x14ac:dyDescent="0.3">
      <c r="E408" s="4"/>
      <c r="F408" s="5"/>
    </row>
    <row r="409" spans="5:6" x14ac:dyDescent="0.3">
      <c r="E409" s="4"/>
      <c r="F409" s="5"/>
    </row>
    <row r="410" spans="5:6" x14ac:dyDescent="0.3">
      <c r="E410" s="4"/>
      <c r="F410" s="5"/>
    </row>
    <row r="411" spans="5:6" x14ac:dyDescent="0.3">
      <c r="E411" s="4"/>
      <c r="F411" s="5"/>
    </row>
    <row r="412" spans="5:6" x14ac:dyDescent="0.3">
      <c r="E412" s="4"/>
      <c r="F412" s="5"/>
    </row>
    <row r="413" spans="5:6" x14ac:dyDescent="0.3">
      <c r="E413" s="4"/>
      <c r="F413" s="5"/>
    </row>
    <row r="414" spans="5:6" x14ac:dyDescent="0.3">
      <c r="E414" s="4"/>
      <c r="F414" s="5"/>
    </row>
    <row r="415" spans="5:6" x14ac:dyDescent="0.3">
      <c r="E415" s="4"/>
      <c r="F415" s="5"/>
    </row>
    <row r="416" spans="5:6" x14ac:dyDescent="0.3">
      <c r="E416" s="4"/>
      <c r="F416" s="5"/>
    </row>
    <row r="417" spans="5:6" x14ac:dyDescent="0.3">
      <c r="E417" s="4"/>
      <c r="F417" s="5"/>
    </row>
    <row r="418" spans="5:6" x14ac:dyDescent="0.3">
      <c r="E418" s="4"/>
      <c r="F418" s="5"/>
    </row>
    <row r="419" spans="5:6" x14ac:dyDescent="0.3">
      <c r="E419" s="4"/>
      <c r="F419" s="5"/>
    </row>
    <row r="420" spans="5:6" x14ac:dyDescent="0.3">
      <c r="E420" s="4"/>
      <c r="F420" s="5"/>
    </row>
    <row r="421" spans="5:6" x14ac:dyDescent="0.3">
      <c r="E421" s="4"/>
      <c r="F421" s="5"/>
    </row>
    <row r="422" spans="5:6" x14ac:dyDescent="0.3">
      <c r="E422" s="4"/>
      <c r="F422" s="5"/>
    </row>
    <row r="423" spans="5:6" x14ac:dyDescent="0.3">
      <c r="E423" s="4"/>
      <c r="F423" s="5"/>
    </row>
    <row r="424" spans="5:6" x14ac:dyDescent="0.3">
      <c r="E424" s="4"/>
      <c r="F424" s="5"/>
    </row>
    <row r="425" spans="5:6" x14ac:dyDescent="0.3">
      <c r="E425" s="4"/>
      <c r="F425" s="5"/>
    </row>
    <row r="426" spans="5:6" x14ac:dyDescent="0.3">
      <c r="E426" s="4"/>
      <c r="F426" s="5"/>
    </row>
    <row r="427" spans="5:6" x14ac:dyDescent="0.3">
      <c r="E427" s="4"/>
      <c r="F427" s="5"/>
    </row>
    <row r="428" spans="5:6" x14ac:dyDescent="0.3">
      <c r="E428" s="4"/>
      <c r="F428" s="5"/>
    </row>
    <row r="429" spans="5:6" x14ac:dyDescent="0.3">
      <c r="E429" s="4"/>
      <c r="F429" s="5"/>
    </row>
    <row r="430" spans="5:6" x14ac:dyDescent="0.3">
      <c r="E430" s="4"/>
      <c r="F430" s="5"/>
    </row>
    <row r="431" spans="5:6" x14ac:dyDescent="0.3">
      <c r="E431" s="4"/>
      <c r="F431" s="5"/>
    </row>
    <row r="432" spans="5:6" x14ac:dyDescent="0.3">
      <c r="E432" s="4"/>
      <c r="F432" s="5"/>
    </row>
    <row r="433" spans="5:6" x14ac:dyDescent="0.3">
      <c r="E433" s="4"/>
      <c r="F433" s="5"/>
    </row>
    <row r="434" spans="5:6" x14ac:dyDescent="0.3">
      <c r="E434" s="4"/>
      <c r="F434" s="5"/>
    </row>
    <row r="435" spans="5:6" x14ac:dyDescent="0.3">
      <c r="E435" s="4"/>
      <c r="F435" s="5"/>
    </row>
    <row r="436" spans="5:6" x14ac:dyDescent="0.3">
      <c r="E436" s="4"/>
      <c r="F436" s="5"/>
    </row>
    <row r="437" spans="5:6" x14ac:dyDescent="0.3">
      <c r="E437" s="4"/>
      <c r="F437" s="5"/>
    </row>
    <row r="438" spans="5:6" x14ac:dyDescent="0.3">
      <c r="E438" s="4"/>
      <c r="F438" s="5"/>
    </row>
    <row r="439" spans="5:6" x14ac:dyDescent="0.3">
      <c r="E439" s="4"/>
      <c r="F439" s="5"/>
    </row>
    <row r="440" spans="5:6" x14ac:dyDescent="0.3">
      <c r="E440" s="4"/>
      <c r="F440" s="5"/>
    </row>
    <row r="441" spans="5:6" x14ac:dyDescent="0.3">
      <c r="E441" s="4"/>
      <c r="F441" s="5"/>
    </row>
    <row r="442" spans="5:6" x14ac:dyDescent="0.3">
      <c r="E442" s="4"/>
      <c r="F442" s="5"/>
    </row>
    <row r="443" spans="5:6" x14ac:dyDescent="0.3">
      <c r="E443" s="4"/>
      <c r="F443" s="5"/>
    </row>
    <row r="444" spans="5:6" x14ac:dyDescent="0.3">
      <c r="E444" s="4"/>
      <c r="F444" s="5"/>
    </row>
    <row r="445" spans="5:6" x14ac:dyDescent="0.3">
      <c r="E445" s="4"/>
      <c r="F445" s="5"/>
    </row>
    <row r="446" spans="5:6" x14ac:dyDescent="0.3">
      <c r="E446" s="4"/>
      <c r="F446" s="5"/>
    </row>
    <row r="447" spans="5:6" x14ac:dyDescent="0.3">
      <c r="E447" s="4"/>
      <c r="F447" s="5"/>
    </row>
    <row r="448" spans="5:6" x14ac:dyDescent="0.3">
      <c r="E448" s="4"/>
      <c r="F448" s="5"/>
    </row>
    <row r="449" spans="5:6" x14ac:dyDescent="0.3">
      <c r="E449" s="4"/>
      <c r="F449" s="5"/>
    </row>
    <row r="450" spans="5:6" x14ac:dyDescent="0.3">
      <c r="E450" s="4"/>
      <c r="F450" s="5"/>
    </row>
    <row r="451" spans="5:6" x14ac:dyDescent="0.3">
      <c r="E451" s="4"/>
      <c r="F451" s="5"/>
    </row>
    <row r="452" spans="5:6" x14ac:dyDescent="0.3">
      <c r="E452" s="4"/>
      <c r="F452" s="5"/>
    </row>
    <row r="453" spans="5:6" x14ac:dyDescent="0.3">
      <c r="E453" s="4"/>
      <c r="F453" s="5"/>
    </row>
    <row r="454" spans="5:6" x14ac:dyDescent="0.3">
      <c r="E454" s="4"/>
      <c r="F454" s="5"/>
    </row>
    <row r="455" spans="5:6" x14ac:dyDescent="0.3">
      <c r="E455" s="4"/>
      <c r="F455" s="5"/>
    </row>
    <row r="456" spans="5:6" x14ac:dyDescent="0.3">
      <c r="E456" s="4"/>
      <c r="F456" s="5"/>
    </row>
    <row r="457" spans="5:6" x14ac:dyDescent="0.3">
      <c r="E457" s="4"/>
      <c r="F457" s="5"/>
    </row>
    <row r="458" spans="5:6" x14ac:dyDescent="0.3">
      <c r="E458" s="4"/>
      <c r="F458" s="5"/>
    </row>
    <row r="459" spans="5:6" x14ac:dyDescent="0.3">
      <c r="E459" s="4"/>
      <c r="F459" s="5"/>
    </row>
    <row r="460" spans="5:6" x14ac:dyDescent="0.3">
      <c r="E460" s="4"/>
      <c r="F460" s="5"/>
    </row>
    <row r="461" spans="5:6" x14ac:dyDescent="0.3">
      <c r="E461" s="4"/>
      <c r="F461" s="5"/>
    </row>
    <row r="462" spans="5:6" x14ac:dyDescent="0.3">
      <c r="E462" s="4"/>
      <c r="F462" s="5"/>
    </row>
    <row r="463" spans="5:6" x14ac:dyDescent="0.3">
      <c r="E463" s="4"/>
      <c r="F463" s="5"/>
    </row>
    <row r="464" spans="5:6" x14ac:dyDescent="0.3">
      <c r="E464" s="4"/>
      <c r="F464" s="5"/>
    </row>
    <row r="465" spans="5:6" x14ac:dyDescent="0.3">
      <c r="E465" s="4"/>
      <c r="F465" s="5"/>
    </row>
    <row r="466" spans="5:6" x14ac:dyDescent="0.3">
      <c r="E466" s="4"/>
      <c r="F466" s="5"/>
    </row>
    <row r="467" spans="5:6" x14ac:dyDescent="0.3">
      <c r="E467" s="4"/>
      <c r="F467" s="5"/>
    </row>
    <row r="468" spans="5:6" x14ac:dyDescent="0.3">
      <c r="E468" s="4"/>
      <c r="F468" s="5"/>
    </row>
    <row r="469" spans="5:6" x14ac:dyDescent="0.3">
      <c r="E469" s="4"/>
      <c r="F469" s="5"/>
    </row>
    <row r="470" spans="5:6" x14ac:dyDescent="0.3">
      <c r="E470" s="4"/>
      <c r="F470" s="5"/>
    </row>
    <row r="471" spans="5:6" x14ac:dyDescent="0.3">
      <c r="E471" s="4"/>
      <c r="F471" s="5"/>
    </row>
    <row r="472" spans="5:6" x14ac:dyDescent="0.3">
      <c r="E472" s="4"/>
      <c r="F472" s="5"/>
    </row>
    <row r="473" spans="5:6" x14ac:dyDescent="0.3">
      <c r="E473" s="4"/>
      <c r="F473" s="5"/>
    </row>
    <row r="474" spans="5:6" x14ac:dyDescent="0.3">
      <c r="E474" s="4"/>
      <c r="F474" s="5"/>
    </row>
    <row r="475" spans="5:6" x14ac:dyDescent="0.3">
      <c r="E475" s="4"/>
      <c r="F475" s="5"/>
    </row>
    <row r="476" spans="5:6" x14ac:dyDescent="0.3">
      <c r="E476" s="4"/>
      <c r="F476" s="5"/>
    </row>
    <row r="477" spans="5:6" x14ac:dyDescent="0.3">
      <c r="E477" s="4"/>
      <c r="F477" s="5"/>
    </row>
    <row r="478" spans="5:6" x14ac:dyDescent="0.3">
      <c r="E478" s="4"/>
      <c r="F478" s="5"/>
    </row>
    <row r="479" spans="5:6" x14ac:dyDescent="0.3">
      <c r="E479" s="4"/>
      <c r="F479" s="5"/>
    </row>
    <row r="480" spans="5:6" x14ac:dyDescent="0.3">
      <c r="E480" s="4"/>
      <c r="F480" s="5"/>
    </row>
    <row r="481" spans="5:6" x14ac:dyDescent="0.3">
      <c r="E481" s="4"/>
      <c r="F481" s="5"/>
    </row>
    <row r="482" spans="5:6" x14ac:dyDescent="0.3">
      <c r="E482" s="4"/>
      <c r="F482" s="5"/>
    </row>
    <row r="483" spans="5:6" x14ac:dyDescent="0.3">
      <c r="E483" s="4"/>
      <c r="F483" s="5"/>
    </row>
    <row r="484" spans="5:6" x14ac:dyDescent="0.3">
      <c r="E484" s="4"/>
      <c r="F484" s="5"/>
    </row>
    <row r="485" spans="5:6" x14ac:dyDescent="0.3">
      <c r="E485" s="4"/>
      <c r="F485" s="5"/>
    </row>
    <row r="486" spans="5:6" x14ac:dyDescent="0.3">
      <c r="E486" s="4"/>
      <c r="F486" s="5"/>
    </row>
    <row r="487" spans="5:6" x14ac:dyDescent="0.3">
      <c r="E487" s="4"/>
      <c r="F487" s="5"/>
    </row>
    <row r="488" spans="5:6" x14ac:dyDescent="0.3">
      <c r="E488" s="4"/>
      <c r="F488" s="5"/>
    </row>
    <row r="489" spans="5:6" x14ac:dyDescent="0.3">
      <c r="E489" s="4"/>
      <c r="F489" s="5"/>
    </row>
    <row r="490" spans="5:6" x14ac:dyDescent="0.3">
      <c r="E490" s="4"/>
      <c r="F490" s="5"/>
    </row>
    <row r="491" spans="5:6" x14ac:dyDescent="0.3">
      <c r="E491" s="4"/>
      <c r="F491" s="5"/>
    </row>
    <row r="492" spans="5:6" x14ac:dyDescent="0.3">
      <c r="E492" s="4"/>
      <c r="F492" s="5"/>
    </row>
    <row r="493" spans="5:6" x14ac:dyDescent="0.3">
      <c r="E493" s="4"/>
      <c r="F493" s="5"/>
    </row>
    <row r="494" spans="5:6" x14ac:dyDescent="0.3">
      <c r="E494" s="4"/>
      <c r="F494" s="5"/>
    </row>
    <row r="495" spans="5:6" x14ac:dyDescent="0.3">
      <c r="E495" s="4"/>
      <c r="F495" s="5"/>
    </row>
    <row r="496" spans="5:6" x14ac:dyDescent="0.3">
      <c r="E496" s="4"/>
      <c r="F496" s="5"/>
    </row>
    <row r="497" spans="5:6" x14ac:dyDescent="0.3">
      <c r="E497" s="4"/>
      <c r="F497" s="5"/>
    </row>
    <row r="498" spans="5:6" x14ac:dyDescent="0.3">
      <c r="E498" s="4"/>
      <c r="F498" s="5"/>
    </row>
    <row r="499" spans="5:6" x14ac:dyDescent="0.3">
      <c r="E499" s="4"/>
      <c r="F499" s="5"/>
    </row>
    <row r="500" spans="5:6" x14ac:dyDescent="0.3">
      <c r="E500" s="4"/>
      <c r="F500" s="5"/>
    </row>
    <row r="501" spans="5:6" x14ac:dyDescent="0.3">
      <c r="E501" s="4"/>
      <c r="F501" s="5"/>
    </row>
    <row r="502" spans="5:6" x14ac:dyDescent="0.3">
      <c r="E502" s="4"/>
      <c r="F502" s="5"/>
    </row>
    <row r="503" spans="5:6" x14ac:dyDescent="0.3">
      <c r="E503" s="4"/>
      <c r="F503" s="5"/>
    </row>
    <row r="504" spans="5:6" x14ac:dyDescent="0.3">
      <c r="E504" s="4"/>
      <c r="F504" s="5"/>
    </row>
    <row r="505" spans="5:6" x14ac:dyDescent="0.3">
      <c r="E505" s="4"/>
      <c r="F505" s="5"/>
    </row>
    <row r="506" spans="5:6" x14ac:dyDescent="0.3">
      <c r="E506" s="4"/>
      <c r="F506" s="5"/>
    </row>
    <row r="507" spans="5:6" x14ac:dyDescent="0.3">
      <c r="E507" s="4"/>
      <c r="F507" s="5"/>
    </row>
    <row r="508" spans="5:6" x14ac:dyDescent="0.3">
      <c r="E508" s="4"/>
      <c r="F508" s="5"/>
    </row>
    <row r="509" spans="5:6" x14ac:dyDescent="0.3">
      <c r="E509" s="4"/>
      <c r="F509" s="5"/>
    </row>
    <row r="510" spans="5:6" x14ac:dyDescent="0.3">
      <c r="E510" s="4"/>
      <c r="F510" s="5"/>
    </row>
    <row r="511" spans="5:6" x14ac:dyDescent="0.3">
      <c r="E511" s="4"/>
      <c r="F511" s="5"/>
    </row>
    <row r="512" spans="5:6" x14ac:dyDescent="0.3">
      <c r="E512" s="4"/>
      <c r="F512" s="5"/>
    </row>
    <row r="513" spans="5:6" x14ac:dyDescent="0.3">
      <c r="E513" s="4"/>
      <c r="F513" s="5"/>
    </row>
    <row r="514" spans="5:6" x14ac:dyDescent="0.3">
      <c r="E514" s="4"/>
      <c r="F514" s="5"/>
    </row>
    <row r="515" spans="5:6" x14ac:dyDescent="0.3">
      <c r="E515" s="4"/>
      <c r="F515" s="5"/>
    </row>
    <row r="516" spans="5:6" x14ac:dyDescent="0.3">
      <c r="E516" s="4"/>
      <c r="F516" s="5"/>
    </row>
    <row r="517" spans="5:6" x14ac:dyDescent="0.3">
      <c r="E517" s="4"/>
      <c r="F517" s="5"/>
    </row>
    <row r="518" spans="5:6" x14ac:dyDescent="0.3">
      <c r="E518" s="4"/>
      <c r="F518" s="5"/>
    </row>
    <row r="519" spans="5:6" x14ac:dyDescent="0.3">
      <c r="E519" s="4"/>
      <c r="F519" s="5"/>
    </row>
    <row r="520" spans="5:6" x14ac:dyDescent="0.3">
      <c r="E520" s="4"/>
      <c r="F520" s="5"/>
    </row>
    <row r="521" spans="5:6" x14ac:dyDescent="0.3">
      <c r="E521" s="4"/>
      <c r="F521" s="5"/>
    </row>
    <row r="522" spans="5:6" x14ac:dyDescent="0.3">
      <c r="E522" s="4"/>
      <c r="F522" s="5"/>
    </row>
    <row r="523" spans="5:6" x14ac:dyDescent="0.3">
      <c r="E523" s="4"/>
      <c r="F523" s="5"/>
    </row>
    <row r="524" spans="5:6" x14ac:dyDescent="0.3">
      <c r="E524" s="4"/>
      <c r="F524" s="5"/>
    </row>
    <row r="525" spans="5:6" x14ac:dyDescent="0.3">
      <c r="E525" s="4"/>
      <c r="F525" s="5"/>
    </row>
    <row r="526" spans="5:6" x14ac:dyDescent="0.3">
      <c r="E526" s="4"/>
      <c r="F526" s="5"/>
    </row>
    <row r="527" spans="5:6" x14ac:dyDescent="0.3">
      <c r="E527" s="4"/>
      <c r="F527" s="5"/>
    </row>
    <row r="528" spans="5:6" x14ac:dyDescent="0.3">
      <c r="E528" s="4"/>
      <c r="F528" s="5"/>
    </row>
    <row r="529" spans="5:6" x14ac:dyDescent="0.3">
      <c r="E529" s="4"/>
      <c r="F529" s="5"/>
    </row>
    <row r="530" spans="5:6" x14ac:dyDescent="0.3">
      <c r="E530" s="4"/>
      <c r="F530" s="5"/>
    </row>
    <row r="531" spans="5:6" x14ac:dyDescent="0.3">
      <c r="E531" s="4"/>
      <c r="F531" s="5"/>
    </row>
    <row r="532" spans="5:6" x14ac:dyDescent="0.3">
      <c r="E532" s="4"/>
      <c r="F532" s="5"/>
    </row>
    <row r="533" spans="5:6" x14ac:dyDescent="0.3">
      <c r="E533" s="4"/>
      <c r="F533" s="5"/>
    </row>
    <row r="534" spans="5:6" x14ac:dyDescent="0.3">
      <c r="E534" s="4"/>
      <c r="F534" s="5"/>
    </row>
    <row r="535" spans="5:6" x14ac:dyDescent="0.3">
      <c r="E535" s="4"/>
      <c r="F535" s="5"/>
    </row>
    <row r="536" spans="5:6" x14ac:dyDescent="0.3">
      <c r="E536" s="4"/>
      <c r="F536" s="5"/>
    </row>
    <row r="537" spans="5:6" x14ac:dyDescent="0.3">
      <c r="E537" s="4"/>
      <c r="F537" s="5"/>
    </row>
    <row r="538" spans="5:6" x14ac:dyDescent="0.3">
      <c r="E538" s="4"/>
      <c r="F538" s="5"/>
    </row>
    <row r="539" spans="5:6" x14ac:dyDescent="0.3">
      <c r="E539" s="4"/>
      <c r="F539" s="5"/>
    </row>
    <row r="540" spans="5:6" x14ac:dyDescent="0.3">
      <c r="E540" s="4"/>
      <c r="F540" s="5"/>
    </row>
    <row r="541" spans="5:6" x14ac:dyDescent="0.3">
      <c r="E541" s="4"/>
      <c r="F541" s="5"/>
    </row>
    <row r="542" spans="5:6" x14ac:dyDescent="0.3">
      <c r="E542" s="4"/>
      <c r="F542" s="5"/>
    </row>
    <row r="543" spans="5:6" x14ac:dyDescent="0.3">
      <c r="E543" s="4"/>
      <c r="F543" s="5"/>
    </row>
    <row r="544" spans="5:6" x14ac:dyDescent="0.3">
      <c r="E544" s="4"/>
      <c r="F544" s="5"/>
    </row>
    <row r="545" spans="5:6" x14ac:dyDescent="0.3">
      <c r="E545" s="4"/>
      <c r="F545" s="5"/>
    </row>
    <row r="546" spans="5:6" x14ac:dyDescent="0.3">
      <c r="E546" s="4"/>
      <c r="F546" s="5"/>
    </row>
    <row r="547" spans="5:6" x14ac:dyDescent="0.3">
      <c r="E547" s="4"/>
      <c r="F547" s="5"/>
    </row>
    <row r="548" spans="5:6" x14ac:dyDescent="0.3">
      <c r="E548" s="4"/>
      <c r="F548" s="5"/>
    </row>
    <row r="549" spans="5:6" x14ac:dyDescent="0.3">
      <c r="E549" s="4"/>
      <c r="F549" s="5"/>
    </row>
    <row r="550" spans="5:6" x14ac:dyDescent="0.3">
      <c r="E550" s="4"/>
      <c r="F550" s="5"/>
    </row>
    <row r="551" spans="5:6" x14ac:dyDescent="0.3">
      <c r="E551" s="4"/>
      <c r="F551" s="5"/>
    </row>
    <row r="552" spans="5:6" x14ac:dyDescent="0.3">
      <c r="E552" s="4"/>
      <c r="F552" s="5"/>
    </row>
    <row r="553" spans="5:6" x14ac:dyDescent="0.3">
      <c r="E553" s="4"/>
      <c r="F553" s="5"/>
    </row>
    <row r="554" spans="5:6" x14ac:dyDescent="0.3">
      <c r="E554" s="4"/>
      <c r="F554" s="5"/>
    </row>
    <row r="555" spans="5:6" x14ac:dyDescent="0.3">
      <c r="E555" s="4"/>
      <c r="F555" s="5"/>
    </row>
    <row r="556" spans="5:6" x14ac:dyDescent="0.3">
      <c r="E556" s="4"/>
      <c r="F556" s="5"/>
    </row>
    <row r="557" spans="5:6" x14ac:dyDescent="0.3">
      <c r="E557" s="4"/>
      <c r="F557" s="5"/>
    </row>
    <row r="558" spans="5:6" x14ac:dyDescent="0.3">
      <c r="E558" s="4"/>
      <c r="F558" s="5"/>
    </row>
    <row r="559" spans="5:6" x14ac:dyDescent="0.3">
      <c r="E559" s="4"/>
      <c r="F559" s="5"/>
    </row>
    <row r="560" spans="5:6" x14ac:dyDescent="0.3">
      <c r="E560" s="4"/>
      <c r="F560" s="5"/>
    </row>
    <row r="561" spans="5:6" x14ac:dyDescent="0.3">
      <c r="E561" s="4"/>
      <c r="F561" s="5"/>
    </row>
    <row r="562" spans="5:6" x14ac:dyDescent="0.3">
      <c r="E562" s="4"/>
      <c r="F562" s="5"/>
    </row>
    <row r="563" spans="5:6" x14ac:dyDescent="0.3">
      <c r="E563" s="4"/>
      <c r="F563" s="5"/>
    </row>
    <row r="564" spans="5:6" x14ac:dyDescent="0.3">
      <c r="E564" s="4"/>
      <c r="F564" s="5"/>
    </row>
    <row r="565" spans="5:6" x14ac:dyDescent="0.3">
      <c r="E565" s="4"/>
      <c r="F565" s="5"/>
    </row>
    <row r="566" spans="5:6" x14ac:dyDescent="0.3">
      <c r="E566" s="4"/>
      <c r="F566" s="5"/>
    </row>
    <row r="567" spans="5:6" x14ac:dyDescent="0.3">
      <c r="E567" s="4"/>
      <c r="F567" s="5"/>
    </row>
    <row r="568" spans="5:6" x14ac:dyDescent="0.3">
      <c r="E568" s="4"/>
      <c r="F568" s="5"/>
    </row>
    <row r="569" spans="5:6" x14ac:dyDescent="0.3">
      <c r="E569" s="4"/>
      <c r="F569" s="5"/>
    </row>
    <row r="570" spans="5:6" x14ac:dyDescent="0.3">
      <c r="E570" s="4"/>
      <c r="F570" s="5"/>
    </row>
    <row r="571" spans="5:6" x14ac:dyDescent="0.3">
      <c r="E571" s="4"/>
      <c r="F571" s="5"/>
    </row>
    <row r="572" spans="5:6" x14ac:dyDescent="0.3">
      <c r="E572" s="4"/>
      <c r="F572" s="5"/>
    </row>
    <row r="573" spans="5:6" x14ac:dyDescent="0.3">
      <c r="E573" s="4"/>
      <c r="F573" s="5"/>
    </row>
    <row r="574" spans="5:6" x14ac:dyDescent="0.3">
      <c r="E574" s="4"/>
      <c r="F574" s="5"/>
    </row>
    <row r="575" spans="5:6" x14ac:dyDescent="0.3">
      <c r="E575" s="4"/>
      <c r="F575" s="5"/>
    </row>
    <row r="576" spans="5:6" x14ac:dyDescent="0.3">
      <c r="E576" s="4"/>
      <c r="F576" s="5"/>
    </row>
    <row r="577" spans="5:6" x14ac:dyDescent="0.3">
      <c r="E577" s="4"/>
      <c r="F577" s="5"/>
    </row>
    <row r="578" spans="5:6" x14ac:dyDescent="0.3">
      <c r="E578" s="4"/>
      <c r="F578" s="5"/>
    </row>
    <row r="579" spans="5:6" x14ac:dyDescent="0.3">
      <c r="E579" s="4"/>
      <c r="F579" s="5"/>
    </row>
    <row r="580" spans="5:6" x14ac:dyDescent="0.3">
      <c r="E580" s="4"/>
      <c r="F580" s="5"/>
    </row>
    <row r="581" spans="5:6" x14ac:dyDescent="0.3">
      <c r="E581" s="4"/>
      <c r="F581" s="5"/>
    </row>
    <row r="582" spans="5:6" x14ac:dyDescent="0.3">
      <c r="E582" s="4"/>
      <c r="F582" s="5"/>
    </row>
    <row r="583" spans="5:6" x14ac:dyDescent="0.3">
      <c r="E583" s="4"/>
      <c r="F583" s="5"/>
    </row>
    <row r="584" spans="5:6" x14ac:dyDescent="0.3">
      <c r="E584" s="4"/>
      <c r="F584" s="5"/>
    </row>
    <row r="585" spans="5:6" x14ac:dyDescent="0.3">
      <c r="E585" s="4"/>
      <c r="F585" s="5"/>
    </row>
    <row r="586" spans="5:6" x14ac:dyDescent="0.3">
      <c r="E586" s="4"/>
      <c r="F586" s="5"/>
    </row>
    <row r="587" spans="5:6" x14ac:dyDescent="0.3">
      <c r="E587" s="4"/>
      <c r="F587" s="5"/>
    </row>
    <row r="588" spans="5:6" x14ac:dyDescent="0.3">
      <c r="E588" s="4"/>
      <c r="F588" s="5"/>
    </row>
    <row r="589" spans="5:6" x14ac:dyDescent="0.3">
      <c r="E589" s="4"/>
      <c r="F589" s="5"/>
    </row>
    <row r="590" spans="5:6" x14ac:dyDescent="0.3">
      <c r="E590" s="4"/>
      <c r="F590" s="5"/>
    </row>
    <row r="591" spans="5:6" x14ac:dyDescent="0.3">
      <c r="E591" s="4"/>
      <c r="F591" s="5"/>
    </row>
    <row r="592" spans="5:6" x14ac:dyDescent="0.3">
      <c r="E592" s="4"/>
      <c r="F592" s="5"/>
    </row>
    <row r="593" spans="5:6" x14ac:dyDescent="0.3">
      <c r="E593" s="4"/>
      <c r="F593" s="5"/>
    </row>
    <row r="594" spans="5:6" x14ac:dyDescent="0.3">
      <c r="E594" s="4"/>
      <c r="F594" s="5"/>
    </row>
    <row r="595" spans="5:6" x14ac:dyDescent="0.3">
      <c r="E595" s="4"/>
      <c r="F595" s="5"/>
    </row>
    <row r="596" spans="5:6" x14ac:dyDescent="0.3">
      <c r="E596" s="4"/>
      <c r="F596" s="5"/>
    </row>
    <row r="597" spans="5:6" x14ac:dyDescent="0.3">
      <c r="E597" s="4"/>
      <c r="F597" s="5"/>
    </row>
    <row r="598" spans="5:6" x14ac:dyDescent="0.3">
      <c r="E598" s="4"/>
      <c r="F598" s="5"/>
    </row>
    <row r="599" spans="5:6" x14ac:dyDescent="0.3">
      <c r="E599" s="4"/>
      <c r="F599" s="5"/>
    </row>
    <row r="600" spans="5:6" x14ac:dyDescent="0.3">
      <c r="E600" s="4"/>
      <c r="F600" s="5"/>
    </row>
    <row r="601" spans="5:6" x14ac:dyDescent="0.3">
      <c r="E601" s="4"/>
      <c r="F601" s="5"/>
    </row>
    <row r="602" spans="5:6" x14ac:dyDescent="0.3">
      <c r="E602" s="4"/>
      <c r="F602" s="5"/>
    </row>
    <row r="603" spans="5:6" x14ac:dyDescent="0.3">
      <c r="E603" s="4"/>
      <c r="F603" s="5"/>
    </row>
    <row r="604" spans="5:6" x14ac:dyDescent="0.3">
      <c r="E604" s="4"/>
      <c r="F604" s="5"/>
    </row>
    <row r="605" spans="5:6" x14ac:dyDescent="0.3">
      <c r="E605" s="4"/>
      <c r="F605" s="5"/>
    </row>
    <row r="606" spans="5:6" x14ac:dyDescent="0.3">
      <c r="E606" s="4"/>
      <c r="F606" s="5"/>
    </row>
    <row r="607" spans="5:6" x14ac:dyDescent="0.3">
      <c r="E607" s="4"/>
      <c r="F607" s="5"/>
    </row>
    <row r="608" spans="5:6" x14ac:dyDescent="0.3">
      <c r="E608" s="4"/>
      <c r="F608" s="5"/>
    </row>
    <row r="609" spans="5:6" x14ac:dyDescent="0.3">
      <c r="E609" s="4"/>
      <c r="F609" s="5"/>
    </row>
    <row r="610" spans="5:6" x14ac:dyDescent="0.3">
      <c r="E610" s="4"/>
      <c r="F610" s="5"/>
    </row>
    <row r="611" spans="5:6" x14ac:dyDescent="0.3">
      <c r="E611" s="4"/>
      <c r="F611" s="5"/>
    </row>
    <row r="612" spans="5:6" x14ac:dyDescent="0.3">
      <c r="E612" s="4"/>
      <c r="F612" s="5"/>
    </row>
    <row r="613" spans="5:6" x14ac:dyDescent="0.3">
      <c r="E613" s="4"/>
      <c r="F613" s="5"/>
    </row>
    <row r="614" spans="5:6" x14ac:dyDescent="0.3">
      <c r="E614" s="4"/>
      <c r="F614" s="5"/>
    </row>
    <row r="615" spans="5:6" x14ac:dyDescent="0.3">
      <c r="E615" s="4"/>
      <c r="F615" s="5"/>
    </row>
    <row r="616" spans="5:6" x14ac:dyDescent="0.3">
      <c r="E616" s="4"/>
      <c r="F616" s="5"/>
    </row>
    <row r="617" spans="5:6" x14ac:dyDescent="0.3">
      <c r="E617" s="4"/>
      <c r="F617" s="5"/>
    </row>
  </sheetData>
  <mergeCells count="3">
    <mergeCell ref="C1:N1"/>
    <mergeCell ref="C21:K23"/>
    <mergeCell ref="C47:K4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0668E-91C3-49E4-A1C8-771781E99EA7}">
  <dimension ref="A1:O573"/>
  <sheetViews>
    <sheetView showGridLines="0" zoomScale="90" zoomScaleNormal="90" workbookViewId="0">
      <selection activeCell="H7" sqref="H7"/>
    </sheetView>
  </sheetViews>
  <sheetFormatPr defaultRowHeight="16.5" x14ac:dyDescent="0.3"/>
  <cols>
    <col min="1" max="1" width="2" style="2" customWidth="1"/>
    <col min="2" max="2" width="9.7109375" style="2" customWidth="1"/>
    <col min="3" max="3" width="16.42578125" style="2" bestFit="1" customWidth="1"/>
    <col min="4" max="4" width="14.85546875" style="2" bestFit="1" customWidth="1"/>
    <col min="5" max="6" width="10.28515625" style="2" customWidth="1"/>
    <col min="7" max="7" width="18.28515625" style="2" customWidth="1"/>
    <col min="8" max="8" width="16" style="47" customWidth="1"/>
    <col min="9" max="9" width="13.85546875" style="47" customWidth="1"/>
    <col min="10" max="10" width="14" style="47" customWidth="1"/>
    <col min="11" max="11" width="12.7109375" style="47" customWidth="1"/>
    <col min="12" max="12" width="13" style="47" customWidth="1"/>
    <col min="13" max="13" width="11.42578125" style="47" customWidth="1"/>
    <col min="14" max="14" width="9.5703125" style="2" customWidth="1"/>
    <col min="15" max="16" width="9.85546875" style="2" customWidth="1"/>
    <col min="17" max="19" width="9.140625" style="2"/>
    <col min="20" max="20" width="21.85546875" style="2" bestFit="1" customWidth="1"/>
    <col min="21" max="21" width="14.42578125" style="2" customWidth="1"/>
    <col min="22" max="25" width="9.140625" style="2"/>
    <col min="26" max="26" width="21.85546875" style="2" customWidth="1"/>
    <col min="27" max="16384" width="9.140625" style="2"/>
  </cols>
  <sheetData>
    <row r="1" spans="1:15" s="7" customFormat="1" ht="61.5" customHeight="1" x14ac:dyDescent="0.3">
      <c r="A1" s="1"/>
      <c r="B1" s="14">
        <v>7</v>
      </c>
      <c r="C1" s="88" t="s">
        <v>81</v>
      </c>
      <c r="D1" s="88"/>
      <c r="E1" s="88"/>
      <c r="F1" s="88"/>
      <c r="G1" s="88"/>
      <c r="H1" s="88"/>
      <c r="I1" s="88"/>
      <c r="J1" s="88"/>
      <c r="K1" s="88"/>
      <c r="L1" s="48"/>
      <c r="M1" s="48"/>
    </row>
    <row r="4" spans="1:15" ht="18" x14ac:dyDescent="0.35">
      <c r="C4" s="54" t="s">
        <v>84</v>
      </c>
      <c r="D4" s="54"/>
      <c r="E4" s="54"/>
      <c r="F4" s="54"/>
      <c r="G4" s="54" t="s">
        <v>85</v>
      </c>
    </row>
    <row r="6" spans="1:15" x14ac:dyDescent="0.3">
      <c r="C6" s="41" t="s">
        <v>69</v>
      </c>
      <c r="D6" t="s">
        <v>71</v>
      </c>
      <c r="E6"/>
      <c r="F6"/>
      <c r="G6" s="51"/>
      <c r="H6" s="52" t="s">
        <v>37</v>
      </c>
      <c r="I6" s="53" t="s">
        <v>35</v>
      </c>
      <c r="J6" s="52" t="s">
        <v>36</v>
      </c>
      <c r="K6" s="52" t="s">
        <v>39</v>
      </c>
      <c r="L6" s="52" t="s">
        <v>38</v>
      </c>
      <c r="M6" s="52" t="s">
        <v>34</v>
      </c>
      <c r="N6" s="30"/>
      <c r="O6" s="30"/>
    </row>
    <row r="7" spans="1:15" x14ac:dyDescent="0.3">
      <c r="C7" s="42" t="s">
        <v>38</v>
      </c>
      <c r="D7" s="45">
        <v>25221</v>
      </c>
      <c r="E7"/>
      <c r="F7"/>
      <c r="G7" s="55" t="s">
        <v>40</v>
      </c>
      <c r="H7" s="56">
        <f>SUMIFS(Data[Amount], Data[Sales Person], $G7, Data[Geography],H$6)</f>
        <v>24451</v>
      </c>
      <c r="I7" s="56">
        <f>SUMIFS(Data[Amount], Data[Sales Person], $G7, Data[Geography],I$6)</f>
        <v>38325</v>
      </c>
      <c r="J7" s="56">
        <f>SUMIFS(Data[Amount], Data[Sales Person], $G7, Data[Geography],J$6)</f>
        <v>23016</v>
      </c>
      <c r="K7" s="56">
        <f>SUMIFS(Data[Amount], Data[Sales Person], $G7, Data[Geography],K$6)</f>
        <v>21063</v>
      </c>
      <c r="L7" s="56">
        <f>SUMIFS(Data[Amount], Data[Sales Person], $G7, Data[Geography],L$6)</f>
        <v>20097</v>
      </c>
      <c r="M7" s="56">
        <f>SUMIFS(Data[Amount], Data[Sales Person], $G7, Data[Geography],M$6)</f>
        <v>24647</v>
      </c>
      <c r="N7" s="30"/>
      <c r="O7" s="30"/>
    </row>
    <row r="8" spans="1:15" x14ac:dyDescent="0.3">
      <c r="C8" s="43" t="s">
        <v>5</v>
      </c>
      <c r="D8" s="45">
        <v>25221</v>
      </c>
      <c r="E8"/>
      <c r="F8"/>
      <c r="G8" s="55" t="s">
        <v>8</v>
      </c>
      <c r="H8" s="56">
        <f>SUMIFS(Data[Amount], Data[Sales Person], $G8, Data[Geography],H$6)</f>
        <v>20125</v>
      </c>
      <c r="I8" s="56">
        <f>SUMIFS(Data[Amount], Data[Sales Person], $G8, Data[Geography],I$6)</f>
        <v>25151</v>
      </c>
      <c r="J8" s="56">
        <f>SUMIFS(Data[Amount], Data[Sales Person], $G8, Data[Geography],J$6)</f>
        <v>5019</v>
      </c>
      <c r="K8" s="56">
        <f>SUMIFS(Data[Amount], Data[Sales Person], $G8, Data[Geography],K$6)</f>
        <v>27132</v>
      </c>
      <c r="L8" s="56">
        <f>SUMIFS(Data[Amount], Data[Sales Person], $G8, Data[Geography],L$6)</f>
        <v>15141</v>
      </c>
      <c r="M8" s="56">
        <f>SUMIFS(Data[Amount], Data[Sales Person], $G8, Data[Geography],M$6)</f>
        <v>5516</v>
      </c>
    </row>
    <row r="9" spans="1:15" x14ac:dyDescent="0.3">
      <c r="C9" s="42" t="s">
        <v>36</v>
      </c>
      <c r="D9" s="45">
        <v>39620</v>
      </c>
      <c r="E9"/>
      <c r="F9"/>
      <c r="G9" s="55" t="s">
        <v>9</v>
      </c>
      <c r="H9" s="56">
        <f>SUMIFS(Data[Amount], Data[Sales Person], $G9, Data[Geography],H$6)</f>
        <v>21434</v>
      </c>
      <c r="I9" s="56">
        <f>SUMIFS(Data[Amount], Data[Sales Person], $G9, Data[Geography],I$6)</f>
        <v>11319</v>
      </c>
      <c r="J9" s="56">
        <f>SUMIFS(Data[Amount], Data[Sales Person], $G9, Data[Geography],J$6)</f>
        <v>25669</v>
      </c>
      <c r="K9" s="56">
        <f>SUMIFS(Data[Amount], Data[Sales Person], $G9, Data[Geography],K$6)</f>
        <v>9751</v>
      </c>
      <c r="L9" s="56">
        <f>SUMIFS(Data[Amount], Data[Sales Person], $G9, Data[Geography],L$6)</f>
        <v>24983</v>
      </c>
      <c r="M9" s="56">
        <f>SUMIFS(Data[Amount], Data[Sales Person], $G9, Data[Geography],M$6)</f>
        <v>39424</v>
      </c>
    </row>
    <row r="10" spans="1:15" x14ac:dyDescent="0.3">
      <c r="C10" s="43" t="s">
        <v>5</v>
      </c>
      <c r="D10" s="45">
        <v>39620</v>
      </c>
      <c r="E10"/>
      <c r="F10"/>
      <c r="G10" s="55" t="s">
        <v>41</v>
      </c>
      <c r="H10" s="56">
        <f>SUMIFS(Data[Amount], Data[Sales Person], $G10, Data[Geography],H$6)</f>
        <v>17283</v>
      </c>
      <c r="I10" s="56">
        <f>SUMIFS(Data[Amount], Data[Sales Person], $G10, Data[Geography],I$6)</f>
        <v>15785</v>
      </c>
      <c r="J10" s="56">
        <f>SUMIFS(Data[Amount], Data[Sales Person], $G10, Data[Geography],J$6)</f>
        <v>39242</v>
      </c>
      <c r="K10" s="56">
        <f>SUMIFS(Data[Amount], Data[Sales Person], $G10, Data[Geography],K$6)</f>
        <v>3976</v>
      </c>
      <c r="L10" s="56">
        <f>SUMIFS(Data[Amount], Data[Sales Person], $G10, Data[Geography],L$6)</f>
        <v>6069</v>
      </c>
      <c r="M10" s="56">
        <f>SUMIFS(Data[Amount], Data[Sales Person], $G10, Data[Geography],M$6)</f>
        <v>15855</v>
      </c>
    </row>
    <row r="11" spans="1:15" x14ac:dyDescent="0.3">
      <c r="C11" s="42" t="s">
        <v>34</v>
      </c>
      <c r="D11" s="45">
        <v>41559</v>
      </c>
      <c r="E11"/>
      <c r="F11"/>
      <c r="G11" s="55" t="s">
        <v>6</v>
      </c>
      <c r="H11" s="56">
        <f>SUMIFS(Data[Amount], Data[Sales Person], $G11, Data[Geography],H$6)</f>
        <v>26985</v>
      </c>
      <c r="I11" s="56">
        <f>SUMIFS(Data[Amount], Data[Sales Person], $G11, Data[Geography],I$6)</f>
        <v>11018</v>
      </c>
      <c r="J11" s="56">
        <f>SUMIFS(Data[Amount], Data[Sales Person], $G11, Data[Geography],J$6)</f>
        <v>27377</v>
      </c>
      <c r="K11" s="56">
        <f>SUMIFS(Data[Amount], Data[Sales Person], $G11, Data[Geography],K$6)</f>
        <v>15827</v>
      </c>
      <c r="L11" s="56">
        <f>SUMIFS(Data[Amount], Data[Sales Person], $G11, Data[Geography],L$6)</f>
        <v>15820</v>
      </c>
      <c r="M11" s="56">
        <f>SUMIFS(Data[Amount], Data[Sales Person], $G11, Data[Geography],M$6)</f>
        <v>33670</v>
      </c>
    </row>
    <row r="12" spans="1:15" x14ac:dyDescent="0.3">
      <c r="C12" s="43" t="s">
        <v>5</v>
      </c>
      <c r="D12" s="45">
        <v>41559</v>
      </c>
      <c r="E12"/>
      <c r="F12"/>
      <c r="G12" s="55" t="s">
        <v>7</v>
      </c>
      <c r="H12" s="56">
        <f>SUMIFS(Data[Amount], Data[Sales Person], $G12, Data[Geography],H$6)</f>
        <v>43568</v>
      </c>
      <c r="I12" s="56">
        <f>SUMIFS(Data[Amount], Data[Sales Person], $G12, Data[Geography],I$6)</f>
        <v>28546</v>
      </c>
      <c r="J12" s="56">
        <f>SUMIFS(Data[Amount], Data[Sales Person], $G12, Data[Geography],J$6)</f>
        <v>21931</v>
      </c>
      <c r="K12" s="56">
        <f>SUMIFS(Data[Amount], Data[Sales Person], $G12, Data[Geography],K$6)</f>
        <v>5404</v>
      </c>
      <c r="L12" s="56">
        <f>SUMIFS(Data[Amount], Data[Sales Person], $G12, Data[Geography],L$6)</f>
        <v>18865</v>
      </c>
      <c r="M12" s="56">
        <f>SUMIFS(Data[Amount], Data[Sales Person], $G12, Data[Geography],M$6)</f>
        <v>31661</v>
      </c>
    </row>
    <row r="13" spans="1:15" x14ac:dyDescent="0.3">
      <c r="C13" s="42" t="s">
        <v>37</v>
      </c>
      <c r="D13" s="45">
        <v>43568</v>
      </c>
      <c r="E13"/>
      <c r="F13"/>
      <c r="G13" s="55" t="s">
        <v>5</v>
      </c>
      <c r="H13" s="56">
        <f>SUMIFS(Data[Amount], Data[Sales Person], $G13, Data[Geography],H$6)</f>
        <v>14504</v>
      </c>
      <c r="I13" s="56">
        <f>SUMIFS(Data[Amount], Data[Sales Person], $G13, Data[Geography],I$6)</f>
        <v>28273</v>
      </c>
      <c r="J13" s="56">
        <f>SUMIFS(Data[Amount], Data[Sales Person], $G13, Data[Geography],J$6)</f>
        <v>39620</v>
      </c>
      <c r="K13" s="56">
        <f>SUMIFS(Data[Amount], Data[Sales Person], $G13, Data[Geography],K$6)</f>
        <v>16548</v>
      </c>
      <c r="L13" s="56">
        <f>SUMIFS(Data[Amount], Data[Sales Person], $G13, Data[Geography],L$6)</f>
        <v>25221</v>
      </c>
      <c r="M13" s="56">
        <f>SUMIFS(Data[Amount], Data[Sales Person], $G13, Data[Geography],M$6)</f>
        <v>41559</v>
      </c>
    </row>
    <row r="14" spans="1:15" x14ac:dyDescent="0.3">
      <c r="C14" s="43" t="s">
        <v>7</v>
      </c>
      <c r="D14" s="45">
        <v>43568</v>
      </c>
      <c r="E14"/>
      <c r="F14"/>
      <c r="G14" s="55" t="s">
        <v>2</v>
      </c>
      <c r="H14" s="56">
        <f>SUMIFS(Data[Amount], Data[Sales Person], $G14, Data[Geography],H$6)</f>
        <v>25655</v>
      </c>
      <c r="I14" s="56">
        <f>SUMIFS(Data[Amount], Data[Sales Person], $G14, Data[Geography],I$6)</f>
        <v>2142</v>
      </c>
      <c r="J14" s="56">
        <f>SUMIFS(Data[Amount], Data[Sales Person], $G14, Data[Geography],J$6)</f>
        <v>23709</v>
      </c>
      <c r="K14" s="56">
        <f>SUMIFS(Data[Amount], Data[Sales Person], $G14, Data[Geography],K$6)</f>
        <v>45752</v>
      </c>
      <c r="L14" s="56">
        <f>SUMIFS(Data[Amount], Data[Sales Person], $G14, Data[Geography],L$6)</f>
        <v>18928</v>
      </c>
      <c r="M14" s="56">
        <f>SUMIFS(Data[Amount], Data[Sales Person], $G14, Data[Geography],M$6)</f>
        <v>7763</v>
      </c>
    </row>
    <row r="15" spans="1:15" x14ac:dyDescent="0.3">
      <c r="C15" s="42" t="s">
        <v>39</v>
      </c>
      <c r="D15" s="45">
        <v>45752</v>
      </c>
      <c r="E15"/>
      <c r="F15"/>
      <c r="G15" s="55" t="s">
        <v>3</v>
      </c>
      <c r="H15" s="56">
        <f>SUMIFS(Data[Amount], Data[Sales Person], $G15, Data[Geography],H$6)</f>
        <v>16821</v>
      </c>
      <c r="I15" s="56">
        <f>SUMIFS(Data[Amount], Data[Sales Person], $G15, Data[Geography],I$6)</f>
        <v>16492</v>
      </c>
      <c r="J15" s="56">
        <f>SUMIFS(Data[Amount], Data[Sales Person], $G15, Data[Geography],J$6)</f>
        <v>18564</v>
      </c>
      <c r="K15" s="56">
        <f>SUMIFS(Data[Amount], Data[Sales Person], $G15, Data[Geography],K$6)</f>
        <v>10269</v>
      </c>
      <c r="L15" s="56">
        <f>SUMIFS(Data[Amount], Data[Sales Person], $G15, Data[Geography],L$6)</f>
        <v>8841</v>
      </c>
      <c r="M15" s="56">
        <f>SUMIFS(Data[Amount], Data[Sales Person], $G15, Data[Geography],M$6)</f>
        <v>35847</v>
      </c>
    </row>
    <row r="16" spans="1:15" x14ac:dyDescent="0.3">
      <c r="C16" s="43" t="s">
        <v>2</v>
      </c>
      <c r="D16" s="45">
        <v>45752</v>
      </c>
      <c r="E16"/>
      <c r="F16"/>
      <c r="G16" s="55" t="s">
        <v>10</v>
      </c>
      <c r="H16" s="56">
        <f>SUMIFS(Data[Amount], Data[Sales Person], $G16, Data[Geography],H$6)</f>
        <v>7987</v>
      </c>
      <c r="I16" s="56">
        <f>SUMIFS(Data[Amount], Data[Sales Person], $G16, Data[Geography],I$6)</f>
        <v>12383</v>
      </c>
      <c r="J16" s="56">
        <f>SUMIFS(Data[Amount], Data[Sales Person], $G16, Data[Geography],J$6)</f>
        <v>13797</v>
      </c>
      <c r="K16" s="56">
        <f>SUMIFS(Data[Amount], Data[Sales Person], $G16, Data[Geography],K$6)</f>
        <v>17808</v>
      </c>
      <c r="L16" s="56">
        <f>SUMIFS(Data[Amount], Data[Sales Person], $G16, Data[Geography],L$6)</f>
        <v>14714</v>
      </c>
      <c r="M16" s="56">
        <f>SUMIFS(Data[Amount], Data[Sales Person], $G16, Data[Geography],M$6)</f>
        <v>16527</v>
      </c>
    </row>
    <row r="17" spans="3:8" x14ac:dyDescent="0.3">
      <c r="C17" s="42" t="s">
        <v>35</v>
      </c>
      <c r="D17" s="45">
        <v>38325</v>
      </c>
      <c r="E17"/>
      <c r="F17"/>
      <c r="G17"/>
      <c r="H17" s="49"/>
    </row>
    <row r="18" spans="3:8" x14ac:dyDescent="0.3">
      <c r="C18" s="43" t="s">
        <v>40</v>
      </c>
      <c r="D18" s="45">
        <v>38325</v>
      </c>
      <c r="E18"/>
      <c r="F18"/>
      <c r="G18"/>
      <c r="H18" s="49"/>
    </row>
    <row r="19" spans="3:8" x14ac:dyDescent="0.3">
      <c r="C19" s="42" t="s">
        <v>70</v>
      </c>
      <c r="D19" s="45">
        <v>234045</v>
      </c>
      <c r="E19"/>
      <c r="F19"/>
      <c r="G19"/>
      <c r="H19" s="49"/>
    </row>
    <row r="20" spans="3:8" x14ac:dyDescent="0.3">
      <c r="C20"/>
      <c r="D20"/>
      <c r="E20"/>
      <c r="F20"/>
      <c r="G20"/>
      <c r="H20" s="49"/>
    </row>
    <row r="21" spans="3:8" x14ac:dyDescent="0.3">
      <c r="C21"/>
      <c r="D21"/>
      <c r="E21"/>
      <c r="F21"/>
      <c r="G21"/>
      <c r="H21" s="49"/>
    </row>
    <row r="22" spans="3:8" x14ac:dyDescent="0.3">
      <c r="C22"/>
      <c r="D22"/>
      <c r="E22"/>
      <c r="F22"/>
      <c r="G22"/>
      <c r="H22" s="49"/>
    </row>
    <row r="23" spans="3:8" x14ac:dyDescent="0.3">
      <c r="C23"/>
      <c r="D23"/>
      <c r="E23"/>
      <c r="F23"/>
      <c r="G23"/>
      <c r="H23" s="49"/>
    </row>
    <row r="24" spans="3:8" x14ac:dyDescent="0.3">
      <c r="C24"/>
      <c r="D24"/>
      <c r="F24"/>
      <c r="G24"/>
      <c r="H24" s="49"/>
    </row>
    <row r="25" spans="3:8" x14ac:dyDescent="0.3">
      <c r="C25"/>
      <c r="D25"/>
      <c r="F25"/>
      <c r="G25"/>
      <c r="H25" s="49"/>
    </row>
    <row r="26" spans="3:8" x14ac:dyDescent="0.3">
      <c r="C26"/>
      <c r="D26"/>
      <c r="F26"/>
      <c r="G26"/>
      <c r="H26" s="49"/>
    </row>
    <row r="27" spans="3:8" x14ac:dyDescent="0.3">
      <c r="C27"/>
      <c r="D27"/>
      <c r="F27"/>
      <c r="G27"/>
      <c r="H27" s="49"/>
    </row>
    <row r="28" spans="3:8" x14ac:dyDescent="0.3">
      <c r="C28"/>
      <c r="D28"/>
      <c r="F28"/>
      <c r="G28"/>
      <c r="H28" s="49"/>
    </row>
    <row r="29" spans="3:8" x14ac:dyDescent="0.3">
      <c r="C29"/>
      <c r="D29"/>
      <c r="F29"/>
      <c r="G29"/>
      <c r="H29" s="49"/>
    </row>
    <row r="30" spans="3:8" x14ac:dyDescent="0.3">
      <c r="C30"/>
      <c r="D30"/>
      <c r="F30"/>
      <c r="G30"/>
      <c r="H30" s="49"/>
    </row>
    <row r="31" spans="3:8" x14ac:dyDescent="0.3">
      <c r="C31"/>
      <c r="D31"/>
      <c r="F31"/>
      <c r="G31"/>
      <c r="H31" s="49"/>
    </row>
    <row r="32" spans="3:8" x14ac:dyDescent="0.3">
      <c r="C32"/>
      <c r="D32"/>
      <c r="F32"/>
      <c r="G32"/>
      <c r="H32" s="49"/>
    </row>
    <row r="33" spans="3:8" x14ac:dyDescent="0.3">
      <c r="C33"/>
      <c r="D33"/>
      <c r="F33"/>
      <c r="G33"/>
      <c r="H33" s="49"/>
    </row>
    <row r="34" spans="3:8" x14ac:dyDescent="0.3">
      <c r="C34"/>
      <c r="D34"/>
      <c r="F34"/>
      <c r="G34"/>
      <c r="H34" s="49"/>
    </row>
    <row r="35" spans="3:8" x14ac:dyDescent="0.3">
      <c r="C35"/>
      <c r="D35"/>
      <c r="F35"/>
      <c r="G35"/>
      <c r="H35" s="49"/>
    </row>
    <row r="36" spans="3:8" x14ac:dyDescent="0.3">
      <c r="C36"/>
      <c r="D36"/>
      <c r="F36"/>
      <c r="G36"/>
      <c r="H36" s="49"/>
    </row>
    <row r="37" spans="3:8" x14ac:dyDescent="0.3">
      <c r="C37"/>
      <c r="D37"/>
      <c r="F37"/>
      <c r="G37"/>
      <c r="H37" s="49"/>
    </row>
    <row r="38" spans="3:8" x14ac:dyDescent="0.3">
      <c r="C38"/>
      <c r="D38"/>
      <c r="F38"/>
      <c r="G38"/>
      <c r="H38" s="49"/>
    </row>
    <row r="39" spans="3:8" x14ac:dyDescent="0.3">
      <c r="C39"/>
      <c r="D39"/>
      <c r="F39"/>
      <c r="G39"/>
      <c r="H39" s="49"/>
    </row>
    <row r="40" spans="3:8" x14ac:dyDescent="0.3">
      <c r="C40"/>
      <c r="D40"/>
      <c r="F40"/>
      <c r="G40"/>
      <c r="H40" s="49"/>
    </row>
    <row r="41" spans="3:8" x14ac:dyDescent="0.3">
      <c r="C41"/>
      <c r="D41"/>
      <c r="F41"/>
      <c r="G41"/>
      <c r="H41" s="49"/>
    </row>
    <row r="42" spans="3:8" x14ac:dyDescent="0.3">
      <c r="C42"/>
      <c r="D42"/>
      <c r="F42"/>
      <c r="G42"/>
      <c r="H42" s="49"/>
    </row>
    <row r="43" spans="3:8" x14ac:dyDescent="0.3">
      <c r="C43"/>
      <c r="D43"/>
      <c r="F43"/>
      <c r="G43"/>
      <c r="H43" s="49"/>
    </row>
    <row r="44" spans="3:8" x14ac:dyDescent="0.3">
      <c r="C44"/>
      <c r="D44"/>
      <c r="F44"/>
      <c r="G44"/>
      <c r="H44" s="49"/>
    </row>
    <row r="45" spans="3:8" x14ac:dyDescent="0.3">
      <c r="C45"/>
      <c r="D45"/>
      <c r="F45"/>
      <c r="G45"/>
      <c r="H45" s="49"/>
    </row>
    <row r="46" spans="3:8" x14ac:dyDescent="0.3">
      <c r="C46"/>
      <c r="D46"/>
      <c r="F46"/>
      <c r="G46"/>
      <c r="H46" s="49"/>
    </row>
    <row r="47" spans="3:8" x14ac:dyDescent="0.3">
      <c r="C47"/>
      <c r="D47"/>
      <c r="F47"/>
      <c r="G47"/>
      <c r="H47" s="49"/>
    </row>
    <row r="48" spans="3:8" x14ac:dyDescent="0.3">
      <c r="C48"/>
      <c r="D48"/>
      <c r="F48"/>
      <c r="G48"/>
      <c r="H48" s="49"/>
    </row>
    <row r="49" spans="3:8" x14ac:dyDescent="0.3">
      <c r="C49"/>
      <c r="D49"/>
      <c r="F49"/>
      <c r="G49"/>
      <c r="H49" s="49"/>
    </row>
    <row r="50" spans="3:8" x14ac:dyDescent="0.3">
      <c r="C50"/>
      <c r="D50"/>
      <c r="F50"/>
      <c r="G50"/>
      <c r="H50" s="49"/>
    </row>
    <row r="51" spans="3:8" x14ac:dyDescent="0.3">
      <c r="C51"/>
      <c r="D51"/>
      <c r="F51"/>
      <c r="G51"/>
      <c r="H51" s="49"/>
    </row>
    <row r="52" spans="3:8" x14ac:dyDescent="0.3">
      <c r="C52"/>
      <c r="D52"/>
      <c r="F52"/>
      <c r="G52"/>
      <c r="H52" s="49"/>
    </row>
    <row r="53" spans="3:8" x14ac:dyDescent="0.3">
      <c r="C53"/>
      <c r="D53"/>
      <c r="F53"/>
      <c r="G53"/>
      <c r="H53" s="49"/>
    </row>
    <row r="54" spans="3:8" x14ac:dyDescent="0.3">
      <c r="C54"/>
      <c r="D54"/>
      <c r="F54"/>
      <c r="G54"/>
      <c r="H54" s="49"/>
    </row>
    <row r="55" spans="3:8" x14ac:dyDescent="0.3">
      <c r="C55"/>
      <c r="D55"/>
      <c r="F55"/>
      <c r="G55"/>
      <c r="H55" s="49"/>
    </row>
    <row r="56" spans="3:8" x14ac:dyDescent="0.3">
      <c r="C56"/>
      <c r="D56"/>
      <c r="F56"/>
      <c r="G56"/>
      <c r="H56" s="49"/>
    </row>
    <row r="57" spans="3:8" x14ac:dyDescent="0.3">
      <c r="C57"/>
      <c r="D57"/>
      <c r="F57"/>
      <c r="G57"/>
      <c r="H57" s="49"/>
    </row>
    <row r="58" spans="3:8" x14ac:dyDescent="0.3">
      <c r="C58"/>
      <c r="D58"/>
      <c r="F58"/>
      <c r="G58"/>
      <c r="H58" s="49"/>
    </row>
    <row r="59" spans="3:8" x14ac:dyDescent="0.3">
      <c r="C59"/>
      <c r="D59"/>
      <c r="F59"/>
      <c r="G59"/>
      <c r="H59" s="49"/>
    </row>
    <row r="60" spans="3:8" x14ac:dyDescent="0.3">
      <c r="C60"/>
      <c r="D60"/>
      <c r="F60"/>
      <c r="G60"/>
      <c r="H60" s="49"/>
    </row>
    <row r="61" spans="3:8" x14ac:dyDescent="0.3">
      <c r="C61"/>
      <c r="D61"/>
      <c r="F61"/>
      <c r="G61"/>
      <c r="H61" s="49"/>
    </row>
    <row r="62" spans="3:8" x14ac:dyDescent="0.3">
      <c r="C62"/>
      <c r="D62"/>
      <c r="F62"/>
      <c r="G62"/>
      <c r="H62" s="49"/>
    </row>
    <row r="63" spans="3:8" x14ac:dyDescent="0.3">
      <c r="C63"/>
      <c r="D63"/>
      <c r="F63"/>
      <c r="G63"/>
      <c r="H63" s="49"/>
    </row>
    <row r="64" spans="3:8" x14ac:dyDescent="0.3">
      <c r="C64"/>
      <c r="D64"/>
      <c r="F64"/>
      <c r="G64"/>
      <c r="H64" s="49"/>
    </row>
    <row r="65" spans="3:8" x14ac:dyDescent="0.3">
      <c r="C65"/>
      <c r="D65"/>
      <c r="F65"/>
      <c r="G65"/>
      <c r="H65" s="49"/>
    </row>
    <row r="66" spans="3:8" x14ac:dyDescent="0.3">
      <c r="C66"/>
      <c r="D66"/>
      <c r="F66"/>
      <c r="G66"/>
      <c r="H66" s="49"/>
    </row>
    <row r="67" spans="3:8" x14ac:dyDescent="0.3">
      <c r="C67"/>
      <c r="D67"/>
      <c r="F67"/>
      <c r="G67"/>
      <c r="H67" s="49"/>
    </row>
    <row r="68" spans="3:8" x14ac:dyDescent="0.3">
      <c r="C68"/>
      <c r="D68"/>
      <c r="F68"/>
      <c r="G68"/>
      <c r="H68" s="49"/>
    </row>
    <row r="69" spans="3:8" x14ac:dyDescent="0.3">
      <c r="C69"/>
      <c r="D69"/>
      <c r="F69"/>
      <c r="G69"/>
      <c r="H69" s="49"/>
    </row>
    <row r="70" spans="3:8" x14ac:dyDescent="0.3">
      <c r="C70"/>
      <c r="D70"/>
      <c r="F70"/>
      <c r="G70"/>
      <c r="H70" s="49"/>
    </row>
    <row r="71" spans="3:8" x14ac:dyDescent="0.3">
      <c r="C71"/>
      <c r="D71"/>
      <c r="F71"/>
      <c r="G71"/>
      <c r="H71" s="49"/>
    </row>
    <row r="72" spans="3:8" x14ac:dyDescent="0.3">
      <c r="C72"/>
      <c r="D72"/>
      <c r="F72"/>
      <c r="G72"/>
      <c r="H72" s="49"/>
    </row>
    <row r="73" spans="3:8" x14ac:dyDescent="0.3">
      <c r="C73"/>
      <c r="D73"/>
      <c r="F73"/>
      <c r="G73"/>
      <c r="H73" s="49"/>
    </row>
    <row r="74" spans="3:8" x14ac:dyDescent="0.3">
      <c r="F74"/>
      <c r="G74"/>
      <c r="H74" s="49"/>
    </row>
    <row r="75" spans="3:8" x14ac:dyDescent="0.3">
      <c r="F75"/>
      <c r="G75"/>
      <c r="H75" s="49"/>
    </row>
    <row r="76" spans="3:8" x14ac:dyDescent="0.3">
      <c r="F76"/>
      <c r="G76"/>
      <c r="H76" s="49"/>
    </row>
    <row r="77" spans="3:8" x14ac:dyDescent="0.3">
      <c r="F77"/>
      <c r="G77"/>
      <c r="H77" s="49"/>
    </row>
    <row r="78" spans="3:8" x14ac:dyDescent="0.3">
      <c r="F78"/>
      <c r="G78"/>
      <c r="H78" s="49"/>
    </row>
    <row r="79" spans="3:8" x14ac:dyDescent="0.3">
      <c r="F79"/>
      <c r="G79"/>
      <c r="H79" s="49"/>
    </row>
    <row r="80" spans="3:8" x14ac:dyDescent="0.3">
      <c r="F80"/>
      <c r="G80"/>
      <c r="H80" s="49"/>
    </row>
    <row r="81" spans="6:8" x14ac:dyDescent="0.3">
      <c r="F81"/>
      <c r="G81"/>
      <c r="H81" s="49"/>
    </row>
    <row r="82" spans="6:8" x14ac:dyDescent="0.3">
      <c r="F82"/>
      <c r="G82"/>
      <c r="H82" s="49"/>
    </row>
    <row r="83" spans="6:8" x14ac:dyDescent="0.3">
      <c r="F83"/>
      <c r="G83"/>
      <c r="H83" s="49"/>
    </row>
    <row r="84" spans="6:8" x14ac:dyDescent="0.3">
      <c r="F84"/>
      <c r="G84"/>
      <c r="H84" s="49"/>
    </row>
    <row r="85" spans="6:8" x14ac:dyDescent="0.3">
      <c r="F85"/>
      <c r="G85"/>
      <c r="H85" s="49"/>
    </row>
    <row r="86" spans="6:8" x14ac:dyDescent="0.3">
      <c r="F86"/>
      <c r="G86"/>
      <c r="H86" s="49"/>
    </row>
    <row r="87" spans="6:8" x14ac:dyDescent="0.3">
      <c r="F87"/>
      <c r="G87"/>
      <c r="H87" s="49"/>
    </row>
    <row r="88" spans="6:8" x14ac:dyDescent="0.3">
      <c r="F88"/>
      <c r="G88"/>
      <c r="H88" s="49"/>
    </row>
    <row r="89" spans="6:8" x14ac:dyDescent="0.3">
      <c r="F89"/>
      <c r="G89"/>
      <c r="H89" s="49"/>
    </row>
    <row r="90" spans="6:8" x14ac:dyDescent="0.3">
      <c r="F90"/>
      <c r="G90"/>
      <c r="H90" s="49"/>
    </row>
    <row r="91" spans="6:8" x14ac:dyDescent="0.3">
      <c r="F91"/>
      <c r="G91"/>
      <c r="H91" s="49"/>
    </row>
    <row r="92" spans="6:8" x14ac:dyDescent="0.3">
      <c r="F92"/>
      <c r="G92"/>
      <c r="H92" s="49"/>
    </row>
    <row r="93" spans="6:8" x14ac:dyDescent="0.3">
      <c r="F93"/>
      <c r="G93"/>
      <c r="H93" s="49"/>
    </row>
    <row r="94" spans="6:8" x14ac:dyDescent="0.3">
      <c r="F94"/>
      <c r="G94"/>
      <c r="H94" s="49"/>
    </row>
    <row r="95" spans="6:8" x14ac:dyDescent="0.3">
      <c r="F95"/>
      <c r="G95"/>
      <c r="H95" s="49"/>
    </row>
    <row r="96" spans="6:8" x14ac:dyDescent="0.3">
      <c r="F96"/>
      <c r="G96"/>
      <c r="H96" s="49"/>
    </row>
    <row r="97" spans="6:8" x14ac:dyDescent="0.3">
      <c r="F97"/>
      <c r="G97"/>
      <c r="H97" s="49"/>
    </row>
    <row r="98" spans="6:8" x14ac:dyDescent="0.3">
      <c r="F98"/>
      <c r="G98"/>
      <c r="H98" s="49"/>
    </row>
    <row r="99" spans="6:8" x14ac:dyDescent="0.3">
      <c r="F99"/>
      <c r="G99"/>
      <c r="H99" s="49"/>
    </row>
    <row r="100" spans="6:8" x14ac:dyDescent="0.3">
      <c r="F100"/>
      <c r="G100"/>
      <c r="H100" s="49"/>
    </row>
    <row r="101" spans="6:8" x14ac:dyDescent="0.3">
      <c r="F101"/>
      <c r="G101"/>
      <c r="H101" s="49"/>
    </row>
    <row r="102" spans="6:8" x14ac:dyDescent="0.3">
      <c r="F102"/>
      <c r="G102"/>
      <c r="H102" s="49"/>
    </row>
    <row r="103" spans="6:8" x14ac:dyDescent="0.3">
      <c r="F103"/>
      <c r="G103"/>
      <c r="H103" s="49"/>
    </row>
    <row r="104" spans="6:8" x14ac:dyDescent="0.3">
      <c r="F104"/>
      <c r="G104"/>
      <c r="H104" s="49"/>
    </row>
    <row r="105" spans="6:8" x14ac:dyDescent="0.3">
      <c r="F105"/>
      <c r="G105"/>
      <c r="H105" s="49"/>
    </row>
    <row r="106" spans="6:8" x14ac:dyDescent="0.3">
      <c r="F106"/>
      <c r="G106"/>
      <c r="H106" s="49"/>
    </row>
    <row r="107" spans="6:8" x14ac:dyDescent="0.3">
      <c r="F107"/>
      <c r="G107"/>
      <c r="H107" s="49"/>
    </row>
    <row r="108" spans="6:8" x14ac:dyDescent="0.3">
      <c r="F108"/>
      <c r="G108"/>
      <c r="H108" s="49"/>
    </row>
    <row r="109" spans="6:8" x14ac:dyDescent="0.3">
      <c r="F109"/>
      <c r="G109"/>
      <c r="H109" s="49"/>
    </row>
    <row r="110" spans="6:8" x14ac:dyDescent="0.3">
      <c r="F110"/>
      <c r="G110"/>
      <c r="H110" s="49"/>
    </row>
    <row r="111" spans="6:8" x14ac:dyDescent="0.3">
      <c r="F111"/>
      <c r="G111"/>
      <c r="H111" s="49"/>
    </row>
    <row r="112" spans="6:8" x14ac:dyDescent="0.3">
      <c r="F112"/>
      <c r="G112"/>
      <c r="H112" s="49"/>
    </row>
    <row r="113" spans="6:8" x14ac:dyDescent="0.3">
      <c r="F113"/>
      <c r="G113"/>
      <c r="H113" s="49"/>
    </row>
    <row r="114" spans="6:8" x14ac:dyDescent="0.3">
      <c r="F114"/>
      <c r="G114"/>
      <c r="H114" s="49"/>
    </row>
    <row r="115" spans="6:8" x14ac:dyDescent="0.3">
      <c r="F115"/>
      <c r="G115"/>
      <c r="H115" s="49"/>
    </row>
    <row r="116" spans="6:8" x14ac:dyDescent="0.3">
      <c r="F116"/>
      <c r="G116"/>
      <c r="H116" s="49"/>
    </row>
    <row r="117" spans="6:8" x14ac:dyDescent="0.3">
      <c r="F117"/>
      <c r="G117"/>
      <c r="H117" s="49"/>
    </row>
    <row r="118" spans="6:8" x14ac:dyDescent="0.3">
      <c r="F118"/>
      <c r="G118"/>
      <c r="H118" s="49"/>
    </row>
    <row r="119" spans="6:8" x14ac:dyDescent="0.3">
      <c r="F119"/>
      <c r="G119"/>
      <c r="H119" s="49"/>
    </row>
    <row r="120" spans="6:8" x14ac:dyDescent="0.3">
      <c r="F120"/>
      <c r="G120"/>
      <c r="H120" s="49"/>
    </row>
    <row r="121" spans="6:8" x14ac:dyDescent="0.3">
      <c r="F121"/>
      <c r="G121"/>
      <c r="H121" s="49"/>
    </row>
    <row r="122" spans="6:8" x14ac:dyDescent="0.3">
      <c r="F122"/>
      <c r="G122"/>
      <c r="H122" s="49"/>
    </row>
    <row r="123" spans="6:8" x14ac:dyDescent="0.3">
      <c r="F123"/>
      <c r="G123"/>
      <c r="H123" s="49"/>
    </row>
    <row r="124" spans="6:8" x14ac:dyDescent="0.3">
      <c r="F124"/>
      <c r="G124"/>
      <c r="H124" s="49"/>
    </row>
    <row r="125" spans="6:8" x14ac:dyDescent="0.3">
      <c r="F125"/>
      <c r="G125"/>
      <c r="H125" s="49"/>
    </row>
    <row r="126" spans="6:8" x14ac:dyDescent="0.3">
      <c r="F126"/>
      <c r="G126"/>
      <c r="H126" s="49"/>
    </row>
    <row r="127" spans="6:8" x14ac:dyDescent="0.3">
      <c r="F127"/>
      <c r="G127"/>
      <c r="H127" s="49"/>
    </row>
    <row r="128" spans="6:8" x14ac:dyDescent="0.3">
      <c r="F128"/>
      <c r="G128"/>
      <c r="H128" s="49"/>
    </row>
    <row r="129" spans="6:8" x14ac:dyDescent="0.3">
      <c r="F129"/>
      <c r="G129"/>
      <c r="H129" s="49"/>
    </row>
    <row r="130" spans="6:8" x14ac:dyDescent="0.3">
      <c r="F130"/>
      <c r="G130"/>
      <c r="H130" s="49"/>
    </row>
    <row r="131" spans="6:8" x14ac:dyDescent="0.3">
      <c r="F131"/>
      <c r="G131"/>
      <c r="H131" s="49"/>
    </row>
    <row r="132" spans="6:8" x14ac:dyDescent="0.3">
      <c r="F132"/>
      <c r="G132"/>
      <c r="H132" s="49"/>
    </row>
    <row r="133" spans="6:8" x14ac:dyDescent="0.3">
      <c r="F133"/>
      <c r="G133"/>
      <c r="H133" s="49"/>
    </row>
    <row r="134" spans="6:8" x14ac:dyDescent="0.3">
      <c r="F134"/>
      <c r="G134"/>
      <c r="H134" s="49"/>
    </row>
    <row r="135" spans="6:8" x14ac:dyDescent="0.3">
      <c r="F135"/>
      <c r="G135"/>
      <c r="H135" s="49"/>
    </row>
    <row r="136" spans="6:8" x14ac:dyDescent="0.3">
      <c r="F136"/>
      <c r="G136"/>
      <c r="H136" s="49"/>
    </row>
    <row r="137" spans="6:8" x14ac:dyDescent="0.3">
      <c r="F137"/>
      <c r="G137"/>
      <c r="H137" s="49"/>
    </row>
    <row r="138" spans="6:8" x14ac:dyDescent="0.3">
      <c r="F138"/>
      <c r="G138"/>
      <c r="H138" s="49"/>
    </row>
    <row r="139" spans="6:8" x14ac:dyDescent="0.3">
      <c r="F139"/>
      <c r="G139"/>
      <c r="H139" s="49"/>
    </row>
    <row r="140" spans="6:8" x14ac:dyDescent="0.3">
      <c r="F140"/>
      <c r="G140"/>
      <c r="H140" s="49"/>
    </row>
    <row r="141" spans="6:8" x14ac:dyDescent="0.3">
      <c r="F141"/>
      <c r="G141"/>
      <c r="H141" s="49"/>
    </row>
    <row r="142" spans="6:8" x14ac:dyDescent="0.3">
      <c r="F142"/>
      <c r="G142"/>
      <c r="H142" s="49"/>
    </row>
    <row r="143" spans="6:8" x14ac:dyDescent="0.3">
      <c r="F143"/>
      <c r="G143"/>
      <c r="H143" s="49"/>
    </row>
    <row r="144" spans="6:8" x14ac:dyDescent="0.3">
      <c r="F144"/>
      <c r="G144"/>
      <c r="H144" s="49"/>
    </row>
    <row r="145" spans="6:8" x14ac:dyDescent="0.3">
      <c r="F145"/>
      <c r="G145"/>
      <c r="H145" s="49"/>
    </row>
    <row r="146" spans="6:8" x14ac:dyDescent="0.3">
      <c r="F146"/>
      <c r="G146"/>
      <c r="H146" s="49"/>
    </row>
    <row r="147" spans="6:8" x14ac:dyDescent="0.3">
      <c r="F147"/>
      <c r="G147"/>
      <c r="H147" s="49"/>
    </row>
    <row r="148" spans="6:8" x14ac:dyDescent="0.3">
      <c r="F148"/>
      <c r="G148"/>
      <c r="H148" s="49"/>
    </row>
    <row r="149" spans="6:8" x14ac:dyDescent="0.3">
      <c r="F149"/>
      <c r="G149"/>
      <c r="H149" s="49"/>
    </row>
    <row r="150" spans="6:8" x14ac:dyDescent="0.3">
      <c r="F150"/>
      <c r="G150"/>
      <c r="H150" s="49"/>
    </row>
    <row r="151" spans="6:8" x14ac:dyDescent="0.3">
      <c r="F151"/>
      <c r="G151"/>
      <c r="H151" s="49"/>
    </row>
    <row r="152" spans="6:8" x14ac:dyDescent="0.3">
      <c r="F152"/>
      <c r="G152"/>
      <c r="H152" s="49"/>
    </row>
    <row r="153" spans="6:8" x14ac:dyDescent="0.3">
      <c r="F153"/>
      <c r="G153"/>
      <c r="H153" s="49"/>
    </row>
    <row r="154" spans="6:8" x14ac:dyDescent="0.3">
      <c r="F154"/>
      <c r="G154"/>
      <c r="H154" s="49"/>
    </row>
    <row r="155" spans="6:8" x14ac:dyDescent="0.3">
      <c r="F155"/>
      <c r="G155"/>
      <c r="H155" s="49"/>
    </row>
    <row r="156" spans="6:8" x14ac:dyDescent="0.3">
      <c r="F156"/>
      <c r="G156"/>
      <c r="H156" s="49"/>
    </row>
    <row r="157" spans="6:8" x14ac:dyDescent="0.3">
      <c r="F157"/>
      <c r="G157"/>
      <c r="H157" s="49"/>
    </row>
    <row r="158" spans="6:8" x14ac:dyDescent="0.3">
      <c r="F158"/>
      <c r="G158"/>
      <c r="H158" s="49"/>
    </row>
    <row r="159" spans="6:8" x14ac:dyDescent="0.3">
      <c r="F159"/>
      <c r="G159"/>
      <c r="H159" s="49"/>
    </row>
    <row r="160" spans="6:8" x14ac:dyDescent="0.3">
      <c r="F160"/>
      <c r="G160"/>
      <c r="H160" s="49"/>
    </row>
    <row r="161" spans="6:8" x14ac:dyDescent="0.3">
      <c r="F161"/>
      <c r="G161"/>
      <c r="H161" s="49"/>
    </row>
    <row r="162" spans="6:8" x14ac:dyDescent="0.3">
      <c r="F162"/>
      <c r="G162"/>
      <c r="H162" s="49"/>
    </row>
    <row r="163" spans="6:8" x14ac:dyDescent="0.3">
      <c r="F163"/>
      <c r="G163"/>
      <c r="H163" s="49"/>
    </row>
    <row r="164" spans="6:8" x14ac:dyDescent="0.3">
      <c r="F164"/>
      <c r="G164"/>
      <c r="H164" s="49"/>
    </row>
    <row r="165" spans="6:8" x14ac:dyDescent="0.3">
      <c r="F165"/>
      <c r="G165"/>
      <c r="H165" s="49"/>
    </row>
    <row r="166" spans="6:8" x14ac:dyDescent="0.3">
      <c r="F166"/>
      <c r="G166"/>
      <c r="H166" s="49"/>
    </row>
    <row r="167" spans="6:8" x14ac:dyDescent="0.3">
      <c r="F167"/>
      <c r="G167"/>
      <c r="H167" s="49"/>
    </row>
    <row r="168" spans="6:8" x14ac:dyDescent="0.3">
      <c r="F168"/>
      <c r="G168"/>
      <c r="H168" s="49"/>
    </row>
    <row r="169" spans="6:8" x14ac:dyDescent="0.3">
      <c r="F169"/>
      <c r="G169"/>
      <c r="H169" s="49"/>
    </row>
    <row r="170" spans="6:8" x14ac:dyDescent="0.3">
      <c r="F170"/>
      <c r="G170"/>
      <c r="H170" s="49"/>
    </row>
    <row r="171" spans="6:8" x14ac:dyDescent="0.3">
      <c r="F171"/>
      <c r="G171"/>
      <c r="H171" s="49"/>
    </row>
    <row r="172" spans="6:8" x14ac:dyDescent="0.3">
      <c r="F172"/>
      <c r="G172"/>
      <c r="H172" s="49"/>
    </row>
    <row r="173" spans="6:8" x14ac:dyDescent="0.3">
      <c r="F173"/>
      <c r="G173"/>
      <c r="H173" s="49"/>
    </row>
    <row r="174" spans="6:8" x14ac:dyDescent="0.3">
      <c r="F174"/>
      <c r="G174"/>
      <c r="H174" s="49"/>
    </row>
    <row r="175" spans="6:8" x14ac:dyDescent="0.3">
      <c r="F175"/>
      <c r="G175"/>
      <c r="H175" s="49"/>
    </row>
    <row r="176" spans="6:8" x14ac:dyDescent="0.3">
      <c r="F176"/>
      <c r="G176"/>
      <c r="H176" s="49"/>
    </row>
    <row r="177" spans="6:8" x14ac:dyDescent="0.3">
      <c r="F177"/>
      <c r="G177"/>
      <c r="H177" s="49"/>
    </row>
    <row r="178" spans="6:8" x14ac:dyDescent="0.3">
      <c r="F178"/>
      <c r="G178"/>
      <c r="H178" s="49"/>
    </row>
    <row r="179" spans="6:8" x14ac:dyDescent="0.3">
      <c r="F179"/>
      <c r="G179"/>
      <c r="H179" s="49"/>
    </row>
    <row r="180" spans="6:8" x14ac:dyDescent="0.3">
      <c r="F180"/>
      <c r="G180"/>
      <c r="H180" s="49"/>
    </row>
    <row r="181" spans="6:8" x14ac:dyDescent="0.3">
      <c r="F181"/>
      <c r="G181"/>
      <c r="H181" s="49"/>
    </row>
    <row r="182" spans="6:8" x14ac:dyDescent="0.3">
      <c r="F182"/>
      <c r="G182"/>
      <c r="H182" s="49"/>
    </row>
    <row r="183" spans="6:8" x14ac:dyDescent="0.3">
      <c r="F183"/>
      <c r="G183"/>
      <c r="H183" s="49"/>
    </row>
    <row r="184" spans="6:8" x14ac:dyDescent="0.3">
      <c r="F184"/>
      <c r="G184"/>
      <c r="H184" s="49"/>
    </row>
    <row r="185" spans="6:8" x14ac:dyDescent="0.3">
      <c r="F185"/>
      <c r="G185"/>
      <c r="H185" s="49"/>
    </row>
    <row r="186" spans="6:8" x14ac:dyDescent="0.3">
      <c r="F186"/>
      <c r="G186"/>
      <c r="H186" s="49"/>
    </row>
    <row r="187" spans="6:8" x14ac:dyDescent="0.3">
      <c r="F187"/>
      <c r="G187"/>
      <c r="H187" s="49"/>
    </row>
    <row r="188" spans="6:8" x14ac:dyDescent="0.3">
      <c r="F188"/>
      <c r="G188"/>
      <c r="H188" s="49"/>
    </row>
    <row r="189" spans="6:8" x14ac:dyDescent="0.3">
      <c r="F189"/>
      <c r="G189"/>
      <c r="H189" s="49"/>
    </row>
    <row r="190" spans="6:8" x14ac:dyDescent="0.3">
      <c r="F190"/>
      <c r="G190"/>
      <c r="H190" s="49"/>
    </row>
    <row r="191" spans="6:8" x14ac:dyDescent="0.3">
      <c r="F191"/>
      <c r="G191"/>
      <c r="H191" s="49"/>
    </row>
    <row r="192" spans="6:8" x14ac:dyDescent="0.3">
      <c r="F192"/>
      <c r="G192"/>
      <c r="H192" s="49"/>
    </row>
    <row r="193" spans="6:8" x14ac:dyDescent="0.3">
      <c r="F193"/>
      <c r="G193"/>
      <c r="H193" s="49"/>
    </row>
    <row r="194" spans="6:8" x14ac:dyDescent="0.3">
      <c r="F194"/>
      <c r="G194"/>
      <c r="H194" s="49"/>
    </row>
    <row r="195" spans="6:8" x14ac:dyDescent="0.3">
      <c r="F195"/>
      <c r="G195"/>
      <c r="H195" s="49"/>
    </row>
    <row r="196" spans="6:8" x14ac:dyDescent="0.3">
      <c r="F196"/>
      <c r="G196"/>
      <c r="H196" s="49"/>
    </row>
    <row r="197" spans="6:8" x14ac:dyDescent="0.3">
      <c r="F197"/>
      <c r="G197"/>
      <c r="H197" s="49"/>
    </row>
    <row r="198" spans="6:8" x14ac:dyDescent="0.3">
      <c r="F198"/>
      <c r="G198"/>
      <c r="H198" s="49"/>
    </row>
    <row r="199" spans="6:8" x14ac:dyDescent="0.3">
      <c r="F199"/>
      <c r="G199"/>
      <c r="H199" s="49"/>
    </row>
    <row r="200" spans="6:8" x14ac:dyDescent="0.3">
      <c r="F200"/>
      <c r="G200"/>
      <c r="H200" s="49"/>
    </row>
    <row r="201" spans="6:8" x14ac:dyDescent="0.3">
      <c r="F201"/>
      <c r="G201"/>
      <c r="H201" s="49"/>
    </row>
    <row r="202" spans="6:8" x14ac:dyDescent="0.3">
      <c r="F202"/>
      <c r="G202"/>
      <c r="H202" s="49"/>
    </row>
    <row r="203" spans="6:8" x14ac:dyDescent="0.3">
      <c r="F203"/>
      <c r="G203"/>
      <c r="H203" s="49"/>
    </row>
    <row r="204" spans="6:8" x14ac:dyDescent="0.3">
      <c r="F204"/>
      <c r="G204"/>
      <c r="H204" s="49"/>
    </row>
    <row r="205" spans="6:8" x14ac:dyDescent="0.3">
      <c r="F205"/>
      <c r="G205"/>
      <c r="H205" s="49"/>
    </row>
    <row r="206" spans="6:8" x14ac:dyDescent="0.3">
      <c r="F206"/>
      <c r="G206"/>
      <c r="H206" s="49"/>
    </row>
    <row r="207" spans="6:8" x14ac:dyDescent="0.3">
      <c r="F207"/>
      <c r="G207"/>
      <c r="H207" s="49"/>
    </row>
    <row r="208" spans="6:8" x14ac:dyDescent="0.3">
      <c r="F208"/>
      <c r="G208"/>
      <c r="H208" s="49"/>
    </row>
    <row r="209" spans="6:8" x14ac:dyDescent="0.3">
      <c r="F209"/>
      <c r="G209"/>
      <c r="H209" s="49"/>
    </row>
    <row r="210" spans="6:8" x14ac:dyDescent="0.3">
      <c r="F210"/>
      <c r="G210"/>
      <c r="H210" s="49"/>
    </row>
    <row r="211" spans="6:8" x14ac:dyDescent="0.3">
      <c r="F211"/>
      <c r="G211"/>
      <c r="H211" s="49"/>
    </row>
    <row r="212" spans="6:8" x14ac:dyDescent="0.3">
      <c r="F212"/>
      <c r="G212"/>
      <c r="H212" s="49"/>
    </row>
    <row r="213" spans="6:8" x14ac:dyDescent="0.3">
      <c r="F213"/>
      <c r="G213"/>
      <c r="H213" s="49"/>
    </row>
    <row r="214" spans="6:8" x14ac:dyDescent="0.3">
      <c r="F214"/>
      <c r="G214"/>
      <c r="H214" s="49"/>
    </row>
    <row r="215" spans="6:8" x14ac:dyDescent="0.3">
      <c r="F215"/>
      <c r="G215"/>
      <c r="H215" s="49"/>
    </row>
    <row r="216" spans="6:8" x14ac:dyDescent="0.3">
      <c r="F216"/>
      <c r="G216"/>
      <c r="H216" s="49"/>
    </row>
    <row r="217" spans="6:8" x14ac:dyDescent="0.3">
      <c r="F217"/>
      <c r="G217"/>
      <c r="H217" s="49"/>
    </row>
    <row r="218" spans="6:8" x14ac:dyDescent="0.3">
      <c r="F218"/>
      <c r="G218"/>
      <c r="H218" s="49"/>
    </row>
    <row r="219" spans="6:8" x14ac:dyDescent="0.3">
      <c r="F219"/>
      <c r="G219"/>
      <c r="H219" s="49"/>
    </row>
    <row r="220" spans="6:8" x14ac:dyDescent="0.3">
      <c r="F220"/>
      <c r="G220"/>
      <c r="H220" s="49"/>
    </row>
    <row r="221" spans="6:8" x14ac:dyDescent="0.3">
      <c r="F221"/>
      <c r="G221"/>
      <c r="H221" s="49"/>
    </row>
    <row r="222" spans="6:8" x14ac:dyDescent="0.3">
      <c r="G222"/>
      <c r="H222" s="49"/>
    </row>
    <row r="223" spans="6:8" x14ac:dyDescent="0.3">
      <c r="G223"/>
      <c r="H223" s="49"/>
    </row>
    <row r="224" spans="6:8" x14ac:dyDescent="0.3">
      <c r="G224"/>
      <c r="H224" s="49"/>
    </row>
    <row r="225" spans="7:8" x14ac:dyDescent="0.3">
      <c r="G225"/>
      <c r="H225" s="49"/>
    </row>
    <row r="226" spans="7:8" x14ac:dyDescent="0.3">
      <c r="G226"/>
      <c r="H226" s="49"/>
    </row>
    <row r="227" spans="7:8" x14ac:dyDescent="0.3">
      <c r="G227"/>
      <c r="H227" s="49"/>
    </row>
    <row r="228" spans="7:8" x14ac:dyDescent="0.3">
      <c r="G228"/>
      <c r="H228" s="49"/>
    </row>
    <row r="229" spans="7:8" x14ac:dyDescent="0.3">
      <c r="G229"/>
      <c r="H229" s="49"/>
    </row>
    <row r="230" spans="7:8" x14ac:dyDescent="0.3">
      <c r="G230"/>
      <c r="H230" s="49"/>
    </row>
    <row r="231" spans="7:8" x14ac:dyDescent="0.3">
      <c r="G231"/>
      <c r="H231" s="49"/>
    </row>
    <row r="232" spans="7:8" x14ac:dyDescent="0.3">
      <c r="G232"/>
      <c r="H232" s="49"/>
    </row>
    <row r="233" spans="7:8" x14ac:dyDescent="0.3">
      <c r="G233"/>
      <c r="H233" s="49"/>
    </row>
    <row r="234" spans="7:8" x14ac:dyDescent="0.3">
      <c r="G234"/>
      <c r="H234" s="49"/>
    </row>
    <row r="235" spans="7:8" x14ac:dyDescent="0.3">
      <c r="G235"/>
      <c r="H235" s="49"/>
    </row>
    <row r="236" spans="7:8" x14ac:dyDescent="0.3">
      <c r="G236"/>
      <c r="H236" s="49"/>
    </row>
    <row r="237" spans="7:8" x14ac:dyDescent="0.3">
      <c r="G237"/>
      <c r="H237" s="49"/>
    </row>
    <row r="238" spans="7:8" x14ac:dyDescent="0.3">
      <c r="G238"/>
      <c r="H238" s="49"/>
    </row>
    <row r="239" spans="7:8" x14ac:dyDescent="0.3">
      <c r="G239"/>
      <c r="H239" s="49"/>
    </row>
    <row r="240" spans="7:8" x14ac:dyDescent="0.3">
      <c r="G240"/>
      <c r="H240" s="49"/>
    </row>
    <row r="241" spans="5:8" x14ac:dyDescent="0.3">
      <c r="G241"/>
      <c r="H241" s="49"/>
    </row>
    <row r="242" spans="5:8" x14ac:dyDescent="0.3">
      <c r="G242"/>
      <c r="H242" s="49"/>
    </row>
    <row r="243" spans="5:8" x14ac:dyDescent="0.3">
      <c r="G243"/>
      <c r="H243" s="49"/>
    </row>
    <row r="244" spans="5:8" x14ac:dyDescent="0.3">
      <c r="G244"/>
      <c r="H244" s="49"/>
    </row>
    <row r="245" spans="5:8" x14ac:dyDescent="0.3">
      <c r="G245"/>
      <c r="H245" s="49"/>
    </row>
    <row r="246" spans="5:8" x14ac:dyDescent="0.3">
      <c r="G246"/>
      <c r="H246" s="49"/>
    </row>
    <row r="247" spans="5:8" x14ac:dyDescent="0.3">
      <c r="G247"/>
      <c r="H247" s="49"/>
    </row>
    <row r="248" spans="5:8" x14ac:dyDescent="0.3">
      <c r="G248"/>
      <c r="H248" s="49"/>
    </row>
    <row r="249" spans="5:8" x14ac:dyDescent="0.3">
      <c r="G249"/>
      <c r="H249" s="49"/>
    </row>
    <row r="250" spans="5:8" x14ac:dyDescent="0.3">
      <c r="G250"/>
      <c r="H250" s="49"/>
    </row>
    <row r="251" spans="5:8" x14ac:dyDescent="0.3">
      <c r="G251"/>
      <c r="H251" s="49"/>
    </row>
    <row r="252" spans="5:8" x14ac:dyDescent="0.3">
      <c r="G252"/>
      <c r="H252" s="49"/>
    </row>
    <row r="253" spans="5:8" x14ac:dyDescent="0.3">
      <c r="E253" s="4"/>
      <c r="F253" s="5"/>
      <c r="G253"/>
      <c r="H253" s="49"/>
    </row>
    <row r="254" spans="5:8" x14ac:dyDescent="0.3">
      <c r="E254" s="4"/>
      <c r="F254" s="5"/>
      <c r="G254"/>
      <c r="H254" s="49"/>
    </row>
    <row r="255" spans="5:8" x14ac:dyDescent="0.3">
      <c r="E255" s="4"/>
      <c r="F255" s="5"/>
      <c r="G255"/>
      <c r="H255" s="49"/>
    </row>
    <row r="256" spans="5:8" x14ac:dyDescent="0.3">
      <c r="E256" s="4"/>
      <c r="F256" s="5"/>
      <c r="G256"/>
      <c r="H256" s="49"/>
    </row>
    <row r="257" spans="5:8" x14ac:dyDescent="0.3">
      <c r="E257" s="4"/>
      <c r="F257" s="5"/>
      <c r="G257"/>
      <c r="H257" s="49"/>
    </row>
    <row r="258" spans="5:8" x14ac:dyDescent="0.3">
      <c r="E258" s="4"/>
      <c r="F258" s="5"/>
      <c r="G258"/>
      <c r="H258" s="49"/>
    </row>
    <row r="259" spans="5:8" x14ac:dyDescent="0.3">
      <c r="E259" s="4"/>
      <c r="F259" s="5"/>
      <c r="G259"/>
      <c r="H259" s="49"/>
    </row>
    <row r="260" spans="5:8" x14ac:dyDescent="0.3">
      <c r="E260" s="4"/>
      <c r="F260" s="5"/>
      <c r="G260"/>
      <c r="H260" s="49"/>
    </row>
    <row r="261" spans="5:8" x14ac:dyDescent="0.3">
      <c r="E261" s="4"/>
      <c r="F261" s="5"/>
      <c r="G261"/>
      <c r="H261" s="49"/>
    </row>
    <row r="262" spans="5:8" x14ac:dyDescent="0.3">
      <c r="E262" s="4"/>
      <c r="F262" s="5"/>
      <c r="G262"/>
      <c r="H262" s="49"/>
    </row>
    <row r="263" spans="5:8" x14ac:dyDescent="0.3">
      <c r="E263" s="4"/>
      <c r="F263" s="5"/>
      <c r="G263"/>
      <c r="H263" s="49"/>
    </row>
    <row r="264" spans="5:8" x14ac:dyDescent="0.3">
      <c r="E264" s="4"/>
      <c r="F264" s="5"/>
      <c r="G264"/>
      <c r="H264" s="49"/>
    </row>
    <row r="265" spans="5:8" x14ac:dyDescent="0.3">
      <c r="E265" s="4"/>
      <c r="F265" s="5"/>
      <c r="G265"/>
      <c r="H265" s="49"/>
    </row>
    <row r="266" spans="5:8" x14ac:dyDescent="0.3">
      <c r="E266" s="4"/>
      <c r="F266" s="5"/>
      <c r="G266"/>
      <c r="H266" s="49"/>
    </row>
    <row r="267" spans="5:8" x14ac:dyDescent="0.3">
      <c r="E267" s="4"/>
      <c r="F267" s="5"/>
      <c r="G267"/>
      <c r="H267" s="49"/>
    </row>
    <row r="268" spans="5:8" x14ac:dyDescent="0.3">
      <c r="E268" s="4"/>
      <c r="F268" s="5"/>
      <c r="G268"/>
      <c r="H268" s="49"/>
    </row>
    <row r="269" spans="5:8" x14ac:dyDescent="0.3">
      <c r="E269" s="4"/>
      <c r="F269" s="5"/>
      <c r="G269"/>
      <c r="H269" s="49"/>
    </row>
    <row r="270" spans="5:8" x14ac:dyDescent="0.3">
      <c r="E270" s="4"/>
      <c r="F270" s="5"/>
      <c r="G270"/>
      <c r="H270" s="49"/>
    </row>
    <row r="271" spans="5:8" x14ac:dyDescent="0.3">
      <c r="E271" s="4"/>
      <c r="F271" s="5"/>
      <c r="G271"/>
      <c r="H271" s="49"/>
    </row>
    <row r="272" spans="5:8" x14ac:dyDescent="0.3">
      <c r="E272" s="4"/>
      <c r="F272" s="5"/>
      <c r="G272"/>
      <c r="H272" s="49"/>
    </row>
    <row r="273" spans="5:8" x14ac:dyDescent="0.3">
      <c r="E273" s="4"/>
      <c r="F273" s="5"/>
      <c r="G273"/>
      <c r="H273" s="49"/>
    </row>
    <row r="274" spans="5:8" x14ac:dyDescent="0.3">
      <c r="E274" s="4"/>
      <c r="F274" s="5"/>
      <c r="G274"/>
      <c r="H274" s="49"/>
    </row>
    <row r="275" spans="5:8" x14ac:dyDescent="0.3">
      <c r="E275" s="4"/>
      <c r="F275" s="5"/>
      <c r="G275"/>
      <c r="H275" s="49"/>
    </row>
    <row r="276" spans="5:8" x14ac:dyDescent="0.3">
      <c r="E276" s="4"/>
      <c r="F276" s="5"/>
      <c r="G276"/>
      <c r="H276" s="49"/>
    </row>
    <row r="277" spans="5:8" x14ac:dyDescent="0.3">
      <c r="E277" s="4"/>
      <c r="F277" s="5"/>
      <c r="G277"/>
      <c r="H277" s="49"/>
    </row>
    <row r="278" spans="5:8" x14ac:dyDescent="0.3">
      <c r="E278" s="4"/>
      <c r="F278" s="5"/>
      <c r="G278"/>
      <c r="H278" s="49"/>
    </row>
    <row r="279" spans="5:8" x14ac:dyDescent="0.3">
      <c r="E279" s="4"/>
      <c r="F279" s="5"/>
      <c r="G279"/>
      <c r="H279" s="49"/>
    </row>
    <row r="280" spans="5:8" x14ac:dyDescent="0.3">
      <c r="E280" s="4"/>
      <c r="F280" s="5"/>
      <c r="G280"/>
      <c r="H280" s="49"/>
    </row>
    <row r="281" spans="5:8" x14ac:dyDescent="0.3">
      <c r="E281" s="4"/>
      <c r="F281" s="5"/>
      <c r="G281"/>
      <c r="H281" s="49"/>
    </row>
    <row r="282" spans="5:8" x14ac:dyDescent="0.3">
      <c r="E282" s="4"/>
      <c r="F282" s="5"/>
      <c r="G282"/>
      <c r="H282" s="49"/>
    </row>
    <row r="283" spans="5:8" x14ac:dyDescent="0.3">
      <c r="E283" s="4"/>
      <c r="F283" s="5"/>
      <c r="G283"/>
      <c r="H283" s="49"/>
    </row>
    <row r="284" spans="5:8" x14ac:dyDescent="0.3">
      <c r="E284" s="4"/>
      <c r="F284" s="5"/>
      <c r="G284"/>
      <c r="H284" s="49"/>
    </row>
    <row r="285" spans="5:8" x14ac:dyDescent="0.3">
      <c r="E285" s="4"/>
      <c r="F285" s="5"/>
      <c r="G285"/>
      <c r="H285" s="49"/>
    </row>
    <row r="286" spans="5:8" x14ac:dyDescent="0.3">
      <c r="E286" s="4"/>
      <c r="F286" s="5"/>
      <c r="G286"/>
      <c r="H286" s="49"/>
    </row>
    <row r="287" spans="5:8" x14ac:dyDescent="0.3">
      <c r="E287" s="4"/>
      <c r="F287" s="5"/>
      <c r="G287"/>
      <c r="H287" s="49"/>
    </row>
    <row r="288" spans="5:8" x14ac:dyDescent="0.3">
      <c r="E288" s="4"/>
      <c r="F288" s="5"/>
      <c r="G288"/>
      <c r="H288" s="49"/>
    </row>
    <row r="289" spans="5:8" x14ac:dyDescent="0.3">
      <c r="E289" s="4"/>
      <c r="F289" s="5"/>
      <c r="G289"/>
      <c r="H289" s="49"/>
    </row>
    <row r="290" spans="5:8" x14ac:dyDescent="0.3">
      <c r="E290" s="4"/>
      <c r="F290" s="5"/>
      <c r="G290"/>
      <c r="H290" s="49"/>
    </row>
    <row r="291" spans="5:8" x14ac:dyDescent="0.3">
      <c r="E291" s="4"/>
      <c r="F291" s="5"/>
      <c r="G291"/>
      <c r="H291" s="49"/>
    </row>
    <row r="292" spans="5:8" x14ac:dyDescent="0.3">
      <c r="E292" s="4"/>
      <c r="F292" s="5"/>
      <c r="G292"/>
      <c r="H292" s="49"/>
    </row>
    <row r="293" spans="5:8" x14ac:dyDescent="0.3">
      <c r="E293" s="4"/>
      <c r="F293" s="5"/>
      <c r="G293"/>
      <c r="H293" s="49"/>
    </row>
    <row r="294" spans="5:8" x14ac:dyDescent="0.3">
      <c r="E294" s="4"/>
      <c r="F294" s="5"/>
      <c r="G294"/>
      <c r="H294" s="49"/>
    </row>
    <row r="295" spans="5:8" x14ac:dyDescent="0.3">
      <c r="E295" s="4"/>
      <c r="F295" s="5"/>
      <c r="G295"/>
      <c r="H295" s="49"/>
    </row>
    <row r="296" spans="5:8" x14ac:dyDescent="0.3">
      <c r="E296" s="4"/>
      <c r="F296" s="5"/>
      <c r="G296"/>
      <c r="H296" s="49"/>
    </row>
    <row r="297" spans="5:8" x14ac:dyDescent="0.3">
      <c r="E297" s="4"/>
      <c r="F297" s="5"/>
      <c r="G297"/>
      <c r="H297" s="49"/>
    </row>
    <row r="298" spans="5:8" x14ac:dyDescent="0.3">
      <c r="E298" s="4"/>
      <c r="F298" s="5"/>
      <c r="G298"/>
      <c r="H298" s="49"/>
    </row>
    <row r="299" spans="5:8" x14ac:dyDescent="0.3">
      <c r="E299" s="4"/>
      <c r="F299" s="5"/>
      <c r="G299"/>
      <c r="H299" s="49"/>
    </row>
    <row r="300" spans="5:8" x14ac:dyDescent="0.3">
      <c r="E300" s="4"/>
      <c r="F300" s="5"/>
      <c r="G300"/>
      <c r="H300" s="49"/>
    </row>
    <row r="301" spans="5:8" x14ac:dyDescent="0.3">
      <c r="E301" s="4"/>
      <c r="F301" s="5"/>
      <c r="G301"/>
      <c r="H301" s="49"/>
    </row>
    <row r="302" spans="5:8" x14ac:dyDescent="0.3">
      <c r="E302" s="4"/>
      <c r="F302" s="5"/>
      <c r="G302"/>
      <c r="H302" s="49"/>
    </row>
    <row r="303" spans="5:8" x14ac:dyDescent="0.3">
      <c r="E303" s="4"/>
      <c r="F303" s="5"/>
      <c r="G303"/>
      <c r="H303" s="49"/>
    </row>
    <row r="304" spans="5:8" x14ac:dyDescent="0.3">
      <c r="E304" s="4"/>
      <c r="F304" s="5"/>
      <c r="G304"/>
      <c r="H304" s="49"/>
    </row>
    <row r="305" spans="5:8" x14ac:dyDescent="0.3">
      <c r="E305" s="4"/>
      <c r="F305" s="5"/>
      <c r="G305"/>
      <c r="H305" s="49"/>
    </row>
    <row r="306" spans="5:8" x14ac:dyDescent="0.3">
      <c r="E306" s="4"/>
      <c r="F306" s="5"/>
      <c r="G306"/>
    </row>
    <row r="307" spans="5:8" x14ac:dyDescent="0.3">
      <c r="E307" s="4"/>
      <c r="F307" s="5"/>
    </row>
    <row r="308" spans="5:8" x14ac:dyDescent="0.3">
      <c r="E308" s="4"/>
      <c r="F308" s="5"/>
    </row>
    <row r="309" spans="5:8" x14ac:dyDescent="0.3">
      <c r="E309" s="4"/>
      <c r="F309" s="5"/>
    </row>
    <row r="310" spans="5:8" x14ac:dyDescent="0.3">
      <c r="E310" s="4"/>
      <c r="F310" s="5"/>
    </row>
    <row r="311" spans="5:8" x14ac:dyDescent="0.3">
      <c r="E311" s="4"/>
      <c r="F311" s="5"/>
    </row>
    <row r="312" spans="5:8" x14ac:dyDescent="0.3">
      <c r="E312" s="4"/>
      <c r="F312" s="5"/>
    </row>
    <row r="313" spans="5:8" x14ac:dyDescent="0.3">
      <c r="E313" s="4"/>
      <c r="F313" s="5"/>
    </row>
    <row r="314" spans="5:8" x14ac:dyDescent="0.3">
      <c r="E314" s="4"/>
      <c r="F314" s="5"/>
    </row>
    <row r="315" spans="5:8" x14ac:dyDescent="0.3">
      <c r="E315" s="4"/>
      <c r="F315" s="5"/>
    </row>
    <row r="316" spans="5:8" x14ac:dyDescent="0.3">
      <c r="E316" s="4"/>
      <c r="F316" s="5"/>
    </row>
    <row r="317" spans="5:8" x14ac:dyDescent="0.3">
      <c r="E317" s="4"/>
      <c r="F317" s="5"/>
    </row>
    <row r="318" spans="5:8" x14ac:dyDescent="0.3">
      <c r="E318" s="4"/>
      <c r="F318" s="5"/>
    </row>
    <row r="319" spans="5:8" x14ac:dyDescent="0.3">
      <c r="E319" s="4"/>
      <c r="F319" s="5"/>
    </row>
    <row r="320" spans="5:8" x14ac:dyDescent="0.3">
      <c r="E320" s="4"/>
      <c r="F320" s="5"/>
    </row>
    <row r="321" spans="5:6" x14ac:dyDescent="0.3">
      <c r="E321" s="4"/>
      <c r="F321" s="5"/>
    </row>
    <row r="322" spans="5:6" x14ac:dyDescent="0.3">
      <c r="E322" s="4"/>
      <c r="F322" s="5"/>
    </row>
    <row r="323" spans="5:6" x14ac:dyDescent="0.3">
      <c r="E323" s="4"/>
      <c r="F323" s="5"/>
    </row>
    <row r="324" spans="5:6" x14ac:dyDescent="0.3">
      <c r="E324" s="4"/>
      <c r="F324" s="5"/>
    </row>
    <row r="325" spans="5:6" x14ac:dyDescent="0.3">
      <c r="E325" s="4"/>
      <c r="F325" s="5"/>
    </row>
    <row r="326" spans="5:6" x14ac:dyDescent="0.3">
      <c r="E326" s="4"/>
      <c r="F326" s="5"/>
    </row>
    <row r="327" spans="5:6" x14ac:dyDescent="0.3">
      <c r="E327" s="4"/>
      <c r="F327" s="5"/>
    </row>
    <row r="328" spans="5:6" x14ac:dyDescent="0.3">
      <c r="E328" s="4"/>
      <c r="F328" s="5"/>
    </row>
    <row r="329" spans="5:6" x14ac:dyDescent="0.3">
      <c r="E329" s="4"/>
      <c r="F329" s="5"/>
    </row>
    <row r="330" spans="5:6" x14ac:dyDescent="0.3">
      <c r="E330" s="4"/>
      <c r="F330" s="5"/>
    </row>
    <row r="331" spans="5:6" x14ac:dyDescent="0.3">
      <c r="E331" s="4"/>
      <c r="F331" s="5"/>
    </row>
    <row r="332" spans="5:6" x14ac:dyDescent="0.3">
      <c r="E332" s="4"/>
      <c r="F332" s="5"/>
    </row>
    <row r="333" spans="5:6" x14ac:dyDescent="0.3">
      <c r="E333" s="4"/>
      <c r="F333" s="5"/>
    </row>
    <row r="334" spans="5:6" x14ac:dyDescent="0.3">
      <c r="E334" s="4"/>
      <c r="F334" s="5"/>
    </row>
    <row r="335" spans="5:6" x14ac:dyDescent="0.3">
      <c r="E335" s="4"/>
      <c r="F335" s="5"/>
    </row>
    <row r="336" spans="5:6" x14ac:dyDescent="0.3">
      <c r="E336" s="4"/>
      <c r="F336" s="5"/>
    </row>
    <row r="337" spans="5:6" x14ac:dyDescent="0.3">
      <c r="E337" s="4"/>
      <c r="F337" s="5"/>
    </row>
    <row r="338" spans="5:6" x14ac:dyDescent="0.3">
      <c r="E338" s="4"/>
      <c r="F338" s="5"/>
    </row>
    <row r="339" spans="5:6" x14ac:dyDescent="0.3">
      <c r="E339" s="4"/>
      <c r="F339" s="5"/>
    </row>
    <row r="340" spans="5:6" x14ac:dyDescent="0.3">
      <c r="E340" s="4"/>
      <c r="F340" s="5"/>
    </row>
    <row r="341" spans="5:6" x14ac:dyDescent="0.3">
      <c r="E341" s="4"/>
      <c r="F341" s="5"/>
    </row>
    <row r="342" spans="5:6" x14ac:dyDescent="0.3">
      <c r="E342" s="4"/>
      <c r="F342" s="5"/>
    </row>
    <row r="343" spans="5:6" x14ac:dyDescent="0.3">
      <c r="E343" s="4"/>
      <c r="F343" s="5"/>
    </row>
    <row r="344" spans="5:6" x14ac:dyDescent="0.3">
      <c r="E344" s="4"/>
      <c r="F344" s="5"/>
    </row>
    <row r="345" spans="5:6" x14ac:dyDescent="0.3">
      <c r="E345" s="4"/>
      <c r="F345" s="5"/>
    </row>
    <row r="346" spans="5:6" x14ac:dyDescent="0.3">
      <c r="E346" s="4"/>
      <c r="F346" s="5"/>
    </row>
    <row r="347" spans="5:6" x14ac:dyDescent="0.3">
      <c r="E347" s="4"/>
      <c r="F347" s="5"/>
    </row>
    <row r="348" spans="5:6" x14ac:dyDescent="0.3">
      <c r="E348" s="4"/>
      <c r="F348" s="5"/>
    </row>
    <row r="349" spans="5:6" x14ac:dyDescent="0.3">
      <c r="E349" s="4"/>
      <c r="F349" s="5"/>
    </row>
    <row r="350" spans="5:6" x14ac:dyDescent="0.3">
      <c r="E350" s="4"/>
      <c r="F350" s="5"/>
    </row>
    <row r="351" spans="5:6" x14ac:dyDescent="0.3">
      <c r="E351" s="4"/>
      <c r="F351" s="5"/>
    </row>
    <row r="352" spans="5:6" x14ac:dyDescent="0.3">
      <c r="E352" s="4"/>
      <c r="F352" s="5"/>
    </row>
    <row r="353" spans="5:6" x14ac:dyDescent="0.3">
      <c r="E353" s="4"/>
      <c r="F353" s="5"/>
    </row>
    <row r="354" spans="5:6" x14ac:dyDescent="0.3">
      <c r="E354" s="4"/>
      <c r="F354" s="5"/>
    </row>
    <row r="355" spans="5:6" x14ac:dyDescent="0.3">
      <c r="E355" s="4"/>
      <c r="F355" s="5"/>
    </row>
    <row r="356" spans="5:6" x14ac:dyDescent="0.3">
      <c r="E356" s="4"/>
      <c r="F356" s="5"/>
    </row>
    <row r="357" spans="5:6" x14ac:dyDescent="0.3">
      <c r="E357" s="4"/>
      <c r="F357" s="5"/>
    </row>
    <row r="358" spans="5:6" x14ac:dyDescent="0.3">
      <c r="E358" s="4"/>
      <c r="F358" s="5"/>
    </row>
    <row r="359" spans="5:6" x14ac:dyDescent="0.3">
      <c r="E359" s="4"/>
      <c r="F359" s="5"/>
    </row>
    <row r="360" spans="5:6" x14ac:dyDescent="0.3">
      <c r="E360" s="4"/>
      <c r="F360" s="5"/>
    </row>
    <row r="361" spans="5:6" x14ac:dyDescent="0.3">
      <c r="E361" s="4"/>
      <c r="F361" s="5"/>
    </row>
    <row r="362" spans="5:6" x14ac:dyDescent="0.3">
      <c r="E362" s="4"/>
      <c r="F362" s="5"/>
    </row>
    <row r="363" spans="5:6" x14ac:dyDescent="0.3">
      <c r="E363" s="4"/>
      <c r="F363" s="5"/>
    </row>
    <row r="364" spans="5:6" x14ac:dyDescent="0.3">
      <c r="E364" s="4"/>
      <c r="F364" s="5"/>
    </row>
    <row r="365" spans="5:6" x14ac:dyDescent="0.3">
      <c r="E365" s="4"/>
      <c r="F365" s="5"/>
    </row>
    <row r="366" spans="5:6" x14ac:dyDescent="0.3">
      <c r="E366" s="4"/>
      <c r="F366" s="5"/>
    </row>
    <row r="367" spans="5:6" x14ac:dyDescent="0.3">
      <c r="E367" s="4"/>
      <c r="F367" s="5"/>
    </row>
    <row r="368" spans="5:6" x14ac:dyDescent="0.3">
      <c r="E368" s="4"/>
      <c r="F368" s="5"/>
    </row>
    <row r="369" spans="5:6" x14ac:dyDescent="0.3">
      <c r="E369" s="4"/>
      <c r="F369" s="5"/>
    </row>
    <row r="370" spans="5:6" x14ac:dyDescent="0.3">
      <c r="E370" s="4"/>
      <c r="F370" s="5"/>
    </row>
    <row r="371" spans="5:6" x14ac:dyDescent="0.3">
      <c r="E371" s="4"/>
      <c r="F371" s="5"/>
    </row>
    <row r="372" spans="5:6" x14ac:dyDescent="0.3">
      <c r="E372" s="4"/>
      <c r="F372" s="5"/>
    </row>
    <row r="373" spans="5:6" x14ac:dyDescent="0.3">
      <c r="E373" s="4"/>
      <c r="F373" s="5"/>
    </row>
    <row r="374" spans="5:6" x14ac:dyDescent="0.3">
      <c r="E374" s="4"/>
      <c r="F374" s="5"/>
    </row>
    <row r="375" spans="5:6" x14ac:dyDescent="0.3">
      <c r="E375" s="4"/>
      <c r="F375" s="5"/>
    </row>
    <row r="376" spans="5:6" x14ac:dyDescent="0.3">
      <c r="E376" s="4"/>
      <c r="F376" s="5"/>
    </row>
    <row r="377" spans="5:6" x14ac:dyDescent="0.3">
      <c r="E377" s="4"/>
      <c r="F377" s="5"/>
    </row>
    <row r="378" spans="5:6" x14ac:dyDescent="0.3">
      <c r="E378" s="4"/>
      <c r="F378" s="5"/>
    </row>
    <row r="379" spans="5:6" x14ac:dyDescent="0.3">
      <c r="E379" s="4"/>
      <c r="F379" s="5"/>
    </row>
    <row r="380" spans="5:6" x14ac:dyDescent="0.3">
      <c r="E380" s="4"/>
      <c r="F380" s="5"/>
    </row>
    <row r="381" spans="5:6" x14ac:dyDescent="0.3">
      <c r="E381" s="4"/>
      <c r="F381" s="5"/>
    </row>
    <row r="382" spans="5:6" x14ac:dyDescent="0.3">
      <c r="E382" s="4"/>
      <c r="F382" s="5"/>
    </row>
    <row r="383" spans="5:6" x14ac:dyDescent="0.3">
      <c r="E383" s="4"/>
      <c r="F383" s="5"/>
    </row>
    <row r="384" spans="5:6" x14ac:dyDescent="0.3">
      <c r="E384" s="4"/>
      <c r="F384" s="5"/>
    </row>
    <row r="385" spans="5:6" x14ac:dyDescent="0.3">
      <c r="E385" s="4"/>
      <c r="F385" s="5"/>
    </row>
    <row r="386" spans="5:6" x14ac:dyDescent="0.3">
      <c r="E386" s="4"/>
      <c r="F386" s="5"/>
    </row>
    <row r="387" spans="5:6" x14ac:dyDescent="0.3">
      <c r="E387" s="4"/>
      <c r="F387" s="5"/>
    </row>
    <row r="388" spans="5:6" x14ac:dyDescent="0.3">
      <c r="E388" s="4"/>
      <c r="F388" s="5"/>
    </row>
    <row r="389" spans="5:6" x14ac:dyDescent="0.3">
      <c r="E389" s="4"/>
      <c r="F389" s="5"/>
    </row>
    <row r="390" spans="5:6" x14ac:dyDescent="0.3">
      <c r="E390" s="4"/>
      <c r="F390" s="5"/>
    </row>
    <row r="391" spans="5:6" x14ac:dyDescent="0.3">
      <c r="E391" s="4"/>
      <c r="F391" s="5"/>
    </row>
    <row r="392" spans="5:6" x14ac:dyDescent="0.3">
      <c r="E392" s="4"/>
      <c r="F392" s="5"/>
    </row>
    <row r="393" spans="5:6" x14ac:dyDescent="0.3">
      <c r="E393" s="4"/>
      <c r="F393" s="5"/>
    </row>
    <row r="394" spans="5:6" x14ac:dyDescent="0.3">
      <c r="E394" s="4"/>
      <c r="F394" s="5"/>
    </row>
    <row r="395" spans="5:6" x14ac:dyDescent="0.3">
      <c r="E395" s="4"/>
      <c r="F395" s="5"/>
    </row>
    <row r="396" spans="5:6" x14ac:dyDescent="0.3">
      <c r="E396" s="4"/>
      <c r="F396" s="5"/>
    </row>
    <row r="397" spans="5:6" x14ac:dyDescent="0.3">
      <c r="E397" s="4"/>
      <c r="F397" s="5"/>
    </row>
    <row r="398" spans="5:6" x14ac:dyDescent="0.3">
      <c r="E398" s="4"/>
      <c r="F398" s="5"/>
    </row>
    <row r="399" spans="5:6" x14ac:dyDescent="0.3">
      <c r="E399" s="4"/>
      <c r="F399" s="5"/>
    </row>
    <row r="400" spans="5:6" x14ac:dyDescent="0.3">
      <c r="E400" s="4"/>
      <c r="F400" s="5"/>
    </row>
    <row r="401" spans="5:6" x14ac:dyDescent="0.3">
      <c r="E401" s="4"/>
      <c r="F401" s="5"/>
    </row>
    <row r="402" spans="5:6" x14ac:dyDescent="0.3">
      <c r="E402" s="4"/>
      <c r="F402" s="5"/>
    </row>
    <row r="403" spans="5:6" x14ac:dyDescent="0.3">
      <c r="E403" s="4"/>
      <c r="F403" s="5"/>
    </row>
    <row r="404" spans="5:6" x14ac:dyDescent="0.3">
      <c r="E404" s="4"/>
      <c r="F404" s="5"/>
    </row>
    <row r="405" spans="5:6" x14ac:dyDescent="0.3">
      <c r="E405" s="4"/>
      <c r="F405" s="5"/>
    </row>
    <row r="406" spans="5:6" x14ac:dyDescent="0.3">
      <c r="E406" s="4"/>
      <c r="F406" s="5"/>
    </row>
    <row r="407" spans="5:6" x14ac:dyDescent="0.3">
      <c r="E407" s="4"/>
      <c r="F407" s="5"/>
    </row>
    <row r="408" spans="5:6" x14ac:dyDescent="0.3">
      <c r="E408" s="4"/>
      <c r="F408" s="5"/>
    </row>
    <row r="409" spans="5:6" x14ac:dyDescent="0.3">
      <c r="E409" s="4"/>
      <c r="F409" s="5"/>
    </row>
    <row r="410" spans="5:6" x14ac:dyDescent="0.3">
      <c r="E410" s="4"/>
      <c r="F410" s="5"/>
    </row>
    <row r="411" spans="5:6" x14ac:dyDescent="0.3">
      <c r="E411" s="4"/>
      <c r="F411" s="5"/>
    </row>
    <row r="412" spans="5:6" x14ac:dyDescent="0.3">
      <c r="E412" s="4"/>
      <c r="F412" s="5"/>
    </row>
    <row r="413" spans="5:6" x14ac:dyDescent="0.3">
      <c r="E413" s="4"/>
      <c r="F413" s="5"/>
    </row>
    <row r="414" spans="5:6" x14ac:dyDescent="0.3">
      <c r="E414" s="4"/>
      <c r="F414" s="5"/>
    </row>
    <row r="415" spans="5:6" x14ac:dyDescent="0.3">
      <c r="E415" s="4"/>
      <c r="F415" s="5"/>
    </row>
    <row r="416" spans="5:6" x14ac:dyDescent="0.3">
      <c r="E416" s="4"/>
      <c r="F416" s="5"/>
    </row>
    <row r="417" spans="5:6" x14ac:dyDescent="0.3">
      <c r="E417" s="4"/>
      <c r="F417" s="5"/>
    </row>
    <row r="418" spans="5:6" x14ac:dyDescent="0.3">
      <c r="E418" s="4"/>
      <c r="F418" s="5"/>
    </row>
    <row r="419" spans="5:6" x14ac:dyDescent="0.3">
      <c r="E419" s="4"/>
      <c r="F419" s="5"/>
    </row>
    <row r="420" spans="5:6" x14ac:dyDescent="0.3">
      <c r="E420" s="4"/>
      <c r="F420" s="5"/>
    </row>
    <row r="421" spans="5:6" x14ac:dyDescent="0.3">
      <c r="E421" s="4"/>
      <c r="F421" s="5"/>
    </row>
    <row r="422" spans="5:6" x14ac:dyDescent="0.3">
      <c r="E422" s="4"/>
      <c r="F422" s="5"/>
    </row>
    <row r="423" spans="5:6" x14ac:dyDescent="0.3">
      <c r="E423" s="4"/>
      <c r="F423" s="5"/>
    </row>
    <row r="424" spans="5:6" x14ac:dyDescent="0.3">
      <c r="E424" s="4"/>
      <c r="F424" s="5"/>
    </row>
    <row r="425" spans="5:6" x14ac:dyDescent="0.3">
      <c r="E425" s="4"/>
      <c r="F425" s="5"/>
    </row>
    <row r="426" spans="5:6" x14ac:dyDescent="0.3">
      <c r="E426" s="4"/>
      <c r="F426" s="5"/>
    </row>
    <row r="427" spans="5:6" x14ac:dyDescent="0.3">
      <c r="E427" s="4"/>
      <c r="F427" s="5"/>
    </row>
    <row r="428" spans="5:6" x14ac:dyDescent="0.3">
      <c r="E428" s="4"/>
      <c r="F428" s="5"/>
    </row>
    <row r="429" spans="5:6" x14ac:dyDescent="0.3">
      <c r="E429" s="4"/>
      <c r="F429" s="5"/>
    </row>
    <row r="430" spans="5:6" x14ac:dyDescent="0.3">
      <c r="E430" s="4"/>
      <c r="F430" s="5"/>
    </row>
    <row r="431" spans="5:6" x14ac:dyDescent="0.3">
      <c r="E431" s="4"/>
      <c r="F431" s="5"/>
    </row>
    <row r="432" spans="5:6" x14ac:dyDescent="0.3">
      <c r="E432" s="4"/>
      <c r="F432" s="5"/>
    </row>
    <row r="433" spans="5:6" x14ac:dyDescent="0.3">
      <c r="E433" s="4"/>
      <c r="F433" s="5"/>
    </row>
    <row r="434" spans="5:6" x14ac:dyDescent="0.3">
      <c r="E434" s="4"/>
      <c r="F434" s="5"/>
    </row>
    <row r="435" spans="5:6" x14ac:dyDescent="0.3">
      <c r="E435" s="4"/>
      <c r="F435" s="5"/>
    </row>
    <row r="436" spans="5:6" x14ac:dyDescent="0.3">
      <c r="E436" s="4"/>
      <c r="F436" s="5"/>
    </row>
    <row r="437" spans="5:6" x14ac:dyDescent="0.3">
      <c r="E437" s="4"/>
      <c r="F437" s="5"/>
    </row>
    <row r="438" spans="5:6" x14ac:dyDescent="0.3">
      <c r="E438" s="4"/>
      <c r="F438" s="5"/>
    </row>
    <row r="439" spans="5:6" x14ac:dyDescent="0.3">
      <c r="E439" s="4"/>
      <c r="F439" s="5"/>
    </row>
    <row r="440" spans="5:6" x14ac:dyDescent="0.3">
      <c r="E440" s="4"/>
      <c r="F440" s="5"/>
    </row>
    <row r="441" spans="5:6" x14ac:dyDescent="0.3">
      <c r="E441" s="4"/>
      <c r="F441" s="5"/>
    </row>
    <row r="442" spans="5:6" x14ac:dyDescent="0.3">
      <c r="E442" s="4"/>
      <c r="F442" s="5"/>
    </row>
    <row r="443" spans="5:6" x14ac:dyDescent="0.3">
      <c r="E443" s="4"/>
      <c r="F443" s="5"/>
    </row>
    <row r="444" spans="5:6" x14ac:dyDescent="0.3">
      <c r="E444" s="4"/>
      <c r="F444" s="5"/>
    </row>
    <row r="445" spans="5:6" x14ac:dyDescent="0.3">
      <c r="E445" s="4"/>
      <c r="F445" s="5"/>
    </row>
    <row r="446" spans="5:6" x14ac:dyDescent="0.3">
      <c r="E446" s="4"/>
      <c r="F446" s="5"/>
    </row>
    <row r="447" spans="5:6" x14ac:dyDescent="0.3">
      <c r="E447" s="4"/>
      <c r="F447" s="5"/>
    </row>
    <row r="448" spans="5:6" x14ac:dyDescent="0.3">
      <c r="E448" s="4"/>
      <c r="F448" s="5"/>
    </row>
    <row r="449" spans="5:6" x14ac:dyDescent="0.3">
      <c r="E449" s="4"/>
      <c r="F449" s="5"/>
    </row>
    <row r="450" spans="5:6" x14ac:dyDescent="0.3">
      <c r="E450" s="4"/>
      <c r="F450" s="5"/>
    </row>
    <row r="451" spans="5:6" x14ac:dyDescent="0.3">
      <c r="E451" s="4"/>
      <c r="F451" s="5"/>
    </row>
    <row r="452" spans="5:6" x14ac:dyDescent="0.3">
      <c r="E452" s="4"/>
      <c r="F452" s="5"/>
    </row>
    <row r="453" spans="5:6" x14ac:dyDescent="0.3">
      <c r="E453" s="4"/>
      <c r="F453" s="5"/>
    </row>
    <row r="454" spans="5:6" x14ac:dyDescent="0.3">
      <c r="E454" s="4"/>
      <c r="F454" s="5"/>
    </row>
    <row r="455" spans="5:6" x14ac:dyDescent="0.3">
      <c r="E455" s="4"/>
      <c r="F455" s="5"/>
    </row>
    <row r="456" spans="5:6" x14ac:dyDescent="0.3">
      <c r="E456" s="4"/>
      <c r="F456" s="5"/>
    </row>
    <row r="457" spans="5:6" x14ac:dyDescent="0.3">
      <c r="E457" s="4"/>
      <c r="F457" s="5"/>
    </row>
    <row r="458" spans="5:6" x14ac:dyDescent="0.3">
      <c r="E458" s="4"/>
      <c r="F458" s="5"/>
    </row>
    <row r="459" spans="5:6" x14ac:dyDescent="0.3">
      <c r="E459" s="4"/>
      <c r="F459" s="5"/>
    </row>
    <row r="460" spans="5:6" x14ac:dyDescent="0.3">
      <c r="E460" s="4"/>
      <c r="F460" s="5"/>
    </row>
    <row r="461" spans="5:6" x14ac:dyDescent="0.3">
      <c r="E461" s="4"/>
      <c r="F461" s="5"/>
    </row>
    <row r="462" spans="5:6" x14ac:dyDescent="0.3">
      <c r="E462" s="4"/>
      <c r="F462" s="5"/>
    </row>
    <row r="463" spans="5:6" x14ac:dyDescent="0.3">
      <c r="E463" s="4"/>
      <c r="F463" s="5"/>
    </row>
    <row r="464" spans="5:6" x14ac:dyDescent="0.3">
      <c r="E464" s="4"/>
      <c r="F464" s="5"/>
    </row>
    <row r="465" spans="5:6" x14ac:dyDescent="0.3">
      <c r="E465" s="4"/>
      <c r="F465" s="5"/>
    </row>
    <row r="466" spans="5:6" x14ac:dyDescent="0.3">
      <c r="E466" s="4"/>
      <c r="F466" s="5"/>
    </row>
    <row r="467" spans="5:6" x14ac:dyDescent="0.3">
      <c r="E467" s="4"/>
      <c r="F467" s="5"/>
    </row>
    <row r="468" spans="5:6" x14ac:dyDescent="0.3">
      <c r="E468" s="4"/>
      <c r="F468" s="5"/>
    </row>
    <row r="469" spans="5:6" x14ac:dyDescent="0.3">
      <c r="E469" s="4"/>
      <c r="F469" s="5"/>
    </row>
    <row r="470" spans="5:6" x14ac:dyDescent="0.3">
      <c r="E470" s="4"/>
      <c r="F470" s="5"/>
    </row>
    <row r="471" spans="5:6" x14ac:dyDescent="0.3">
      <c r="E471" s="4"/>
      <c r="F471" s="5"/>
    </row>
    <row r="472" spans="5:6" x14ac:dyDescent="0.3">
      <c r="E472" s="4"/>
      <c r="F472" s="5"/>
    </row>
    <row r="473" spans="5:6" x14ac:dyDescent="0.3">
      <c r="E473" s="4"/>
      <c r="F473" s="5"/>
    </row>
    <row r="474" spans="5:6" x14ac:dyDescent="0.3">
      <c r="E474" s="4"/>
      <c r="F474" s="5"/>
    </row>
    <row r="475" spans="5:6" x14ac:dyDescent="0.3">
      <c r="E475" s="4"/>
      <c r="F475" s="5"/>
    </row>
    <row r="476" spans="5:6" x14ac:dyDescent="0.3">
      <c r="E476" s="4"/>
      <c r="F476" s="5"/>
    </row>
    <row r="477" spans="5:6" x14ac:dyDescent="0.3">
      <c r="E477" s="4"/>
      <c r="F477" s="5"/>
    </row>
    <row r="478" spans="5:6" x14ac:dyDescent="0.3">
      <c r="E478" s="4"/>
      <c r="F478" s="5"/>
    </row>
    <row r="479" spans="5:6" x14ac:dyDescent="0.3">
      <c r="E479" s="4"/>
      <c r="F479" s="5"/>
    </row>
    <row r="480" spans="5:6" x14ac:dyDescent="0.3">
      <c r="E480" s="4"/>
      <c r="F480" s="5"/>
    </row>
    <row r="481" spans="5:6" x14ac:dyDescent="0.3">
      <c r="E481" s="4"/>
      <c r="F481" s="5"/>
    </row>
    <row r="482" spans="5:6" x14ac:dyDescent="0.3">
      <c r="E482" s="4"/>
      <c r="F482" s="5"/>
    </row>
    <row r="483" spans="5:6" x14ac:dyDescent="0.3">
      <c r="E483" s="4"/>
      <c r="F483" s="5"/>
    </row>
    <row r="484" spans="5:6" x14ac:dyDescent="0.3">
      <c r="E484" s="4"/>
      <c r="F484" s="5"/>
    </row>
    <row r="485" spans="5:6" x14ac:dyDescent="0.3">
      <c r="E485" s="4"/>
      <c r="F485" s="5"/>
    </row>
    <row r="486" spans="5:6" x14ac:dyDescent="0.3">
      <c r="E486" s="4"/>
      <c r="F486" s="5"/>
    </row>
    <row r="487" spans="5:6" x14ac:dyDescent="0.3">
      <c r="E487" s="4"/>
      <c r="F487" s="5"/>
    </row>
    <row r="488" spans="5:6" x14ac:dyDescent="0.3">
      <c r="E488" s="4"/>
      <c r="F488" s="5"/>
    </row>
    <row r="489" spans="5:6" x14ac:dyDescent="0.3">
      <c r="E489" s="4"/>
      <c r="F489" s="5"/>
    </row>
    <row r="490" spans="5:6" x14ac:dyDescent="0.3">
      <c r="E490" s="4"/>
      <c r="F490" s="5"/>
    </row>
    <row r="491" spans="5:6" x14ac:dyDescent="0.3">
      <c r="E491" s="4"/>
      <c r="F491" s="5"/>
    </row>
    <row r="492" spans="5:6" x14ac:dyDescent="0.3">
      <c r="E492" s="4"/>
      <c r="F492" s="5"/>
    </row>
    <row r="493" spans="5:6" x14ac:dyDescent="0.3">
      <c r="E493" s="4"/>
      <c r="F493" s="5"/>
    </row>
    <row r="494" spans="5:6" x14ac:dyDescent="0.3">
      <c r="E494" s="4"/>
      <c r="F494" s="5"/>
    </row>
    <row r="495" spans="5:6" x14ac:dyDescent="0.3">
      <c r="E495" s="4"/>
      <c r="F495" s="5"/>
    </row>
    <row r="496" spans="5:6" x14ac:dyDescent="0.3">
      <c r="E496" s="4"/>
      <c r="F496" s="5"/>
    </row>
    <row r="497" spans="5:6" x14ac:dyDescent="0.3">
      <c r="E497" s="4"/>
      <c r="F497" s="5"/>
    </row>
    <row r="498" spans="5:6" x14ac:dyDescent="0.3">
      <c r="E498" s="4"/>
      <c r="F498" s="5"/>
    </row>
    <row r="499" spans="5:6" x14ac:dyDescent="0.3">
      <c r="E499" s="4"/>
      <c r="F499" s="5"/>
    </row>
    <row r="500" spans="5:6" x14ac:dyDescent="0.3">
      <c r="E500" s="4"/>
      <c r="F500" s="5"/>
    </row>
    <row r="501" spans="5:6" x14ac:dyDescent="0.3">
      <c r="E501" s="4"/>
      <c r="F501" s="5"/>
    </row>
    <row r="502" spans="5:6" x14ac:dyDescent="0.3">
      <c r="E502" s="4"/>
      <c r="F502" s="5"/>
    </row>
    <row r="503" spans="5:6" x14ac:dyDescent="0.3">
      <c r="E503" s="4"/>
      <c r="F503" s="5"/>
    </row>
    <row r="504" spans="5:6" x14ac:dyDescent="0.3">
      <c r="E504" s="4"/>
      <c r="F504" s="5"/>
    </row>
    <row r="505" spans="5:6" x14ac:dyDescent="0.3">
      <c r="E505" s="4"/>
      <c r="F505" s="5"/>
    </row>
    <row r="506" spans="5:6" x14ac:dyDescent="0.3">
      <c r="E506" s="4"/>
      <c r="F506" s="5"/>
    </row>
    <row r="507" spans="5:6" x14ac:dyDescent="0.3">
      <c r="E507" s="4"/>
      <c r="F507" s="5"/>
    </row>
    <row r="508" spans="5:6" x14ac:dyDescent="0.3">
      <c r="E508" s="4"/>
      <c r="F508" s="5"/>
    </row>
    <row r="509" spans="5:6" x14ac:dyDescent="0.3">
      <c r="E509" s="4"/>
      <c r="F509" s="5"/>
    </row>
    <row r="510" spans="5:6" x14ac:dyDescent="0.3">
      <c r="E510" s="4"/>
      <c r="F510" s="5"/>
    </row>
    <row r="511" spans="5:6" x14ac:dyDescent="0.3">
      <c r="E511" s="4"/>
      <c r="F511" s="5"/>
    </row>
    <row r="512" spans="5:6" x14ac:dyDescent="0.3">
      <c r="E512" s="4"/>
      <c r="F512" s="5"/>
    </row>
    <row r="513" spans="5:6" x14ac:dyDescent="0.3">
      <c r="E513" s="4"/>
      <c r="F513" s="5"/>
    </row>
    <row r="514" spans="5:6" x14ac:dyDescent="0.3">
      <c r="E514" s="4"/>
      <c r="F514" s="5"/>
    </row>
    <row r="515" spans="5:6" x14ac:dyDescent="0.3">
      <c r="E515" s="4"/>
      <c r="F515" s="5"/>
    </row>
    <row r="516" spans="5:6" x14ac:dyDescent="0.3">
      <c r="E516" s="4"/>
      <c r="F516" s="5"/>
    </row>
    <row r="517" spans="5:6" x14ac:dyDescent="0.3">
      <c r="E517" s="4"/>
      <c r="F517" s="5"/>
    </row>
    <row r="518" spans="5:6" x14ac:dyDescent="0.3">
      <c r="E518" s="4"/>
      <c r="F518" s="5"/>
    </row>
    <row r="519" spans="5:6" x14ac:dyDescent="0.3">
      <c r="E519" s="4"/>
      <c r="F519" s="5"/>
    </row>
    <row r="520" spans="5:6" x14ac:dyDescent="0.3">
      <c r="E520" s="4"/>
      <c r="F520" s="5"/>
    </row>
    <row r="521" spans="5:6" x14ac:dyDescent="0.3">
      <c r="E521" s="4"/>
      <c r="F521" s="5"/>
    </row>
    <row r="522" spans="5:6" x14ac:dyDescent="0.3">
      <c r="E522" s="4"/>
      <c r="F522" s="5"/>
    </row>
    <row r="523" spans="5:6" x14ac:dyDescent="0.3">
      <c r="E523" s="4"/>
      <c r="F523" s="5"/>
    </row>
    <row r="524" spans="5:6" x14ac:dyDescent="0.3">
      <c r="E524" s="4"/>
      <c r="F524" s="5"/>
    </row>
    <row r="525" spans="5:6" x14ac:dyDescent="0.3">
      <c r="E525" s="4"/>
      <c r="F525" s="5"/>
    </row>
    <row r="526" spans="5:6" x14ac:dyDescent="0.3">
      <c r="E526" s="4"/>
      <c r="F526" s="5"/>
    </row>
    <row r="527" spans="5:6" x14ac:dyDescent="0.3">
      <c r="E527" s="4"/>
      <c r="F527" s="5"/>
    </row>
    <row r="528" spans="5:6" x14ac:dyDescent="0.3">
      <c r="E528" s="4"/>
      <c r="F528" s="5"/>
    </row>
    <row r="529" spans="5:6" x14ac:dyDescent="0.3">
      <c r="E529" s="4"/>
      <c r="F529" s="5"/>
    </row>
    <row r="530" spans="5:6" x14ac:dyDescent="0.3">
      <c r="E530" s="4"/>
      <c r="F530" s="5"/>
    </row>
    <row r="531" spans="5:6" x14ac:dyDescent="0.3">
      <c r="E531" s="4"/>
      <c r="F531" s="5"/>
    </row>
    <row r="532" spans="5:6" x14ac:dyDescent="0.3">
      <c r="E532" s="4"/>
      <c r="F532" s="5"/>
    </row>
    <row r="533" spans="5:6" x14ac:dyDescent="0.3">
      <c r="E533" s="4"/>
      <c r="F533" s="5"/>
    </row>
    <row r="534" spans="5:6" x14ac:dyDescent="0.3">
      <c r="E534" s="4"/>
      <c r="F534" s="5"/>
    </row>
    <row r="535" spans="5:6" x14ac:dyDescent="0.3">
      <c r="E535" s="4"/>
      <c r="F535" s="5"/>
    </row>
    <row r="536" spans="5:6" x14ac:dyDescent="0.3">
      <c r="E536" s="4"/>
      <c r="F536" s="5"/>
    </row>
    <row r="537" spans="5:6" x14ac:dyDescent="0.3">
      <c r="E537" s="4"/>
      <c r="F537" s="5"/>
    </row>
    <row r="538" spans="5:6" x14ac:dyDescent="0.3">
      <c r="E538" s="4"/>
      <c r="F538" s="5"/>
    </row>
    <row r="539" spans="5:6" x14ac:dyDescent="0.3">
      <c r="E539" s="4"/>
      <c r="F539" s="5"/>
    </row>
    <row r="540" spans="5:6" x14ac:dyDescent="0.3">
      <c r="E540" s="4"/>
      <c r="F540" s="5"/>
    </row>
    <row r="541" spans="5:6" x14ac:dyDescent="0.3">
      <c r="E541" s="4"/>
      <c r="F541" s="5"/>
    </row>
    <row r="542" spans="5:6" x14ac:dyDescent="0.3">
      <c r="E542" s="4"/>
      <c r="F542" s="5"/>
    </row>
    <row r="543" spans="5:6" x14ac:dyDescent="0.3">
      <c r="E543" s="4"/>
      <c r="F543" s="5"/>
    </row>
    <row r="544" spans="5:6" x14ac:dyDescent="0.3">
      <c r="E544" s="4"/>
      <c r="F544" s="5"/>
    </row>
    <row r="545" spans="5:6" x14ac:dyDescent="0.3">
      <c r="E545" s="4"/>
      <c r="F545" s="5"/>
    </row>
    <row r="546" spans="5:6" x14ac:dyDescent="0.3">
      <c r="E546" s="4"/>
      <c r="F546" s="5"/>
    </row>
    <row r="547" spans="5:6" x14ac:dyDescent="0.3">
      <c r="E547" s="4"/>
      <c r="F547" s="5"/>
    </row>
    <row r="548" spans="5:6" x14ac:dyDescent="0.3">
      <c r="E548" s="4"/>
      <c r="F548" s="5"/>
    </row>
    <row r="549" spans="5:6" x14ac:dyDescent="0.3">
      <c r="E549" s="4"/>
      <c r="F549" s="5"/>
    </row>
    <row r="550" spans="5:6" x14ac:dyDescent="0.3">
      <c r="E550" s="4"/>
      <c r="F550" s="5"/>
    </row>
    <row r="551" spans="5:6" x14ac:dyDescent="0.3">
      <c r="E551" s="4"/>
      <c r="F551" s="5"/>
    </row>
    <row r="552" spans="5:6" x14ac:dyDescent="0.3">
      <c r="E552" s="4"/>
      <c r="F552" s="5"/>
    </row>
    <row r="553" spans="5:6" x14ac:dyDescent="0.3">
      <c r="E553" s="4"/>
      <c r="F553" s="5"/>
    </row>
    <row r="554" spans="5:6" x14ac:dyDescent="0.3">
      <c r="E554" s="4"/>
      <c r="F554" s="5"/>
    </row>
    <row r="555" spans="5:6" x14ac:dyDescent="0.3">
      <c r="E555" s="4"/>
      <c r="F555" s="5"/>
    </row>
    <row r="556" spans="5:6" x14ac:dyDescent="0.3">
      <c r="E556" s="4"/>
      <c r="F556" s="5"/>
    </row>
    <row r="557" spans="5:6" x14ac:dyDescent="0.3">
      <c r="E557" s="4"/>
      <c r="F557" s="5"/>
    </row>
    <row r="558" spans="5:6" x14ac:dyDescent="0.3">
      <c r="E558" s="4"/>
      <c r="F558" s="5"/>
    </row>
    <row r="559" spans="5:6" x14ac:dyDescent="0.3">
      <c r="E559" s="4"/>
      <c r="F559" s="5"/>
    </row>
    <row r="560" spans="5:6" x14ac:dyDescent="0.3">
      <c r="E560" s="4"/>
      <c r="F560" s="5"/>
    </row>
    <row r="561" spans="5:6" x14ac:dyDescent="0.3">
      <c r="E561" s="4"/>
      <c r="F561" s="5"/>
    </row>
    <row r="562" spans="5:6" x14ac:dyDescent="0.3">
      <c r="E562" s="4"/>
      <c r="F562" s="5"/>
    </row>
    <row r="563" spans="5:6" x14ac:dyDescent="0.3">
      <c r="E563" s="4"/>
      <c r="F563" s="5"/>
    </row>
    <row r="564" spans="5:6" x14ac:dyDescent="0.3">
      <c r="E564" s="4"/>
      <c r="F564" s="5"/>
    </row>
    <row r="565" spans="5:6" x14ac:dyDescent="0.3">
      <c r="E565" s="4"/>
      <c r="F565" s="5"/>
    </row>
    <row r="566" spans="5:6" x14ac:dyDescent="0.3">
      <c r="E566" s="4"/>
      <c r="F566" s="5"/>
    </row>
    <row r="567" spans="5:6" x14ac:dyDescent="0.3">
      <c r="E567" s="4"/>
      <c r="F567" s="5"/>
    </row>
    <row r="568" spans="5:6" x14ac:dyDescent="0.3">
      <c r="E568" s="4"/>
      <c r="F568" s="5"/>
    </row>
    <row r="569" spans="5:6" x14ac:dyDescent="0.3">
      <c r="E569" s="4"/>
      <c r="F569" s="5"/>
    </row>
    <row r="570" spans="5:6" x14ac:dyDescent="0.3">
      <c r="E570" s="4"/>
      <c r="F570" s="5"/>
    </row>
    <row r="571" spans="5:6" x14ac:dyDescent="0.3">
      <c r="E571" s="4"/>
      <c r="F571" s="5"/>
    </row>
    <row r="572" spans="5:6" x14ac:dyDescent="0.3">
      <c r="E572" s="4"/>
      <c r="F572" s="5"/>
    </row>
    <row r="573" spans="5:6" x14ac:dyDescent="0.3">
      <c r="E573" s="4"/>
      <c r="F573" s="5"/>
    </row>
  </sheetData>
  <mergeCells count="1">
    <mergeCell ref="C1:K1"/>
  </mergeCells>
  <conditionalFormatting sqref="H7:H16">
    <cfRule type="top10" dxfId="24" priority="6" bottom="1" rank="1"/>
    <cfRule type="top10" dxfId="23" priority="12" rank="1"/>
  </conditionalFormatting>
  <conditionalFormatting sqref="I7:I16">
    <cfRule type="top10" dxfId="22" priority="5" bottom="1" rank="1"/>
    <cfRule type="top10" dxfId="21" priority="11" rank="1"/>
  </conditionalFormatting>
  <conditionalFormatting sqref="J7:J16">
    <cfRule type="top10" dxfId="20" priority="4" bottom="1" rank="1"/>
    <cfRule type="top10" dxfId="19" priority="10" rank="1"/>
  </conditionalFormatting>
  <conditionalFormatting sqref="K7:K16">
    <cfRule type="top10" dxfId="18" priority="3" bottom="1" rank="1"/>
    <cfRule type="top10" dxfId="17" priority="9" rank="1"/>
  </conditionalFormatting>
  <conditionalFormatting sqref="L7:L16">
    <cfRule type="top10" dxfId="16" priority="2" bottom="1" rank="1"/>
    <cfRule type="top10" dxfId="15" priority="8" rank="1"/>
  </conditionalFormatting>
  <conditionalFormatting sqref="M7:M16">
    <cfRule type="top10" dxfId="14" priority="1" bottom="1" rank="1"/>
    <cfRule type="top10" dxfId="13" priority="7" rank="1"/>
  </conditionalFormatting>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A510C-BF36-4827-A0D5-76B1533C78EF}">
  <dimension ref="A1:O27"/>
  <sheetViews>
    <sheetView showGridLines="0" topLeftCell="A4" zoomScale="90" zoomScaleNormal="90" workbookViewId="0">
      <selection activeCell="K13" sqref="K13"/>
    </sheetView>
  </sheetViews>
  <sheetFormatPr defaultRowHeight="16.5" x14ac:dyDescent="0.3"/>
  <cols>
    <col min="1" max="1" width="2" style="2" customWidth="1"/>
    <col min="2" max="2" width="9.7109375" style="2" customWidth="1"/>
    <col min="3" max="3" width="22.85546875" style="2" customWidth="1"/>
    <col min="4" max="4" width="12.85546875" style="2" customWidth="1"/>
    <col min="5" max="5" width="10.85546875" style="2" bestFit="1" customWidth="1"/>
    <col min="6" max="6" width="12.42578125" style="2" customWidth="1"/>
    <col min="7" max="8" width="9.85546875" style="2" customWidth="1"/>
    <col min="9" max="16384" width="9.140625" style="2"/>
  </cols>
  <sheetData>
    <row r="1" spans="1:15" s="7" customFormat="1" ht="61.5" customHeight="1" x14ac:dyDescent="0.3">
      <c r="A1" s="1"/>
      <c r="B1" s="14">
        <v>8</v>
      </c>
      <c r="C1" s="88" t="s">
        <v>83</v>
      </c>
      <c r="D1" s="88"/>
      <c r="E1" s="88"/>
      <c r="F1" s="88"/>
      <c r="G1" s="88"/>
      <c r="H1" s="88"/>
      <c r="I1" s="88"/>
      <c r="J1" s="88"/>
      <c r="K1" s="88"/>
      <c r="L1" s="88"/>
      <c r="M1" s="88"/>
      <c r="N1" s="88"/>
      <c r="O1" s="88"/>
    </row>
    <row r="4" spans="1:15" x14ac:dyDescent="0.3">
      <c r="C4" s="41" t="s">
        <v>69</v>
      </c>
      <c r="D4" s="58" t="s">
        <v>88</v>
      </c>
      <c r="E4"/>
      <c r="F4"/>
    </row>
    <row r="5" spans="1:15" x14ac:dyDescent="0.3">
      <c r="C5" s="42" t="s">
        <v>14</v>
      </c>
      <c r="D5" s="45">
        <v>19525.600000000002</v>
      </c>
      <c r="E5"/>
      <c r="F5"/>
    </row>
    <row r="6" spans="1:15" x14ac:dyDescent="0.3">
      <c r="C6" s="42" t="s">
        <v>30</v>
      </c>
      <c r="D6" s="45">
        <v>25899.020000000011</v>
      </c>
      <c r="E6"/>
      <c r="F6"/>
    </row>
    <row r="7" spans="1:15" x14ac:dyDescent="0.3">
      <c r="C7" s="42" t="s">
        <v>24</v>
      </c>
      <c r="D7" s="45">
        <v>30189.32</v>
      </c>
      <c r="E7"/>
      <c r="F7"/>
    </row>
    <row r="8" spans="1:15" x14ac:dyDescent="0.3">
      <c r="C8" s="42" t="s">
        <v>19</v>
      </c>
      <c r="D8" s="45">
        <v>29800.160000000003</v>
      </c>
      <c r="E8"/>
      <c r="F8"/>
    </row>
    <row r="9" spans="1:15" x14ac:dyDescent="0.3">
      <c r="C9" s="42" t="s">
        <v>22</v>
      </c>
      <c r="D9" s="45">
        <v>46234.960000000006</v>
      </c>
      <c r="E9"/>
      <c r="F9"/>
    </row>
    <row r="10" spans="1:15" x14ac:dyDescent="0.3">
      <c r="C10" s="42" t="s">
        <v>4</v>
      </c>
      <c r="D10" s="45">
        <v>14946.919999999998</v>
      </c>
      <c r="E10"/>
      <c r="F10"/>
    </row>
    <row r="11" spans="1:15" x14ac:dyDescent="0.3">
      <c r="C11" s="42" t="s">
        <v>26</v>
      </c>
      <c r="D11" s="45">
        <v>58277.8</v>
      </c>
      <c r="E11"/>
      <c r="F11"/>
    </row>
    <row r="12" spans="1:15" x14ac:dyDescent="0.3">
      <c r="C12" s="42" t="s">
        <v>28</v>
      </c>
      <c r="D12" s="45">
        <v>39084.340000000004</v>
      </c>
      <c r="E12"/>
      <c r="F12"/>
    </row>
    <row r="13" spans="1:15" x14ac:dyDescent="0.3">
      <c r="C13" s="42" t="s">
        <v>32</v>
      </c>
      <c r="D13" s="45">
        <v>52063.35</v>
      </c>
      <c r="E13"/>
      <c r="F13"/>
    </row>
    <row r="14" spans="1:15" x14ac:dyDescent="0.3">
      <c r="C14" s="42" t="s">
        <v>18</v>
      </c>
      <c r="D14" s="45">
        <v>40814.559999999998</v>
      </c>
      <c r="E14"/>
      <c r="F14"/>
    </row>
    <row r="15" spans="1:15" x14ac:dyDescent="0.3">
      <c r="C15" s="42" t="s">
        <v>17</v>
      </c>
      <c r="D15" s="45">
        <v>56471.590000000004</v>
      </c>
      <c r="E15"/>
      <c r="F15"/>
    </row>
    <row r="16" spans="1:15" x14ac:dyDescent="0.3">
      <c r="C16" s="42" t="s">
        <v>23</v>
      </c>
      <c r="D16" s="45">
        <v>44884.12</v>
      </c>
      <c r="E16"/>
      <c r="F16"/>
    </row>
    <row r="17" spans="3:6" x14ac:dyDescent="0.3">
      <c r="C17" s="42" t="s">
        <v>29</v>
      </c>
      <c r="D17" s="45">
        <v>36700.840000000004</v>
      </c>
      <c r="E17"/>
      <c r="F17"/>
    </row>
    <row r="18" spans="3:6" x14ac:dyDescent="0.3">
      <c r="C18" s="42" t="s">
        <v>13</v>
      </c>
      <c r="D18" s="45">
        <v>29721.27</v>
      </c>
      <c r="E18"/>
      <c r="F18"/>
    </row>
    <row r="19" spans="3:6" x14ac:dyDescent="0.3">
      <c r="C19" s="42" t="s">
        <v>16</v>
      </c>
      <c r="D19" s="45">
        <v>43177.340000000004</v>
      </c>
      <c r="E19"/>
      <c r="F19"/>
    </row>
    <row r="20" spans="3:6" x14ac:dyDescent="0.3">
      <c r="C20" s="42" t="s">
        <v>20</v>
      </c>
      <c r="D20" s="45">
        <v>31390.480000000003</v>
      </c>
      <c r="E20"/>
      <c r="F20"/>
    </row>
    <row r="21" spans="3:6" x14ac:dyDescent="0.3">
      <c r="C21" s="42" t="s">
        <v>27</v>
      </c>
      <c r="D21" s="45">
        <v>19572.14</v>
      </c>
      <c r="E21"/>
      <c r="F21"/>
    </row>
    <row r="22" spans="3:6" x14ac:dyDescent="0.3">
      <c r="C22" s="42" t="s">
        <v>33</v>
      </c>
      <c r="D22" s="45">
        <v>46226.020000000004</v>
      </c>
      <c r="E22"/>
      <c r="F22"/>
    </row>
    <row r="23" spans="3:6" x14ac:dyDescent="0.3">
      <c r="C23" s="42" t="s">
        <v>15</v>
      </c>
      <c r="D23" s="45">
        <v>50988.91</v>
      </c>
      <c r="E23"/>
      <c r="F23"/>
    </row>
    <row r="24" spans="3:6" x14ac:dyDescent="0.3">
      <c r="C24" s="42" t="s">
        <v>31</v>
      </c>
      <c r="D24" s="45">
        <v>29518.43</v>
      </c>
      <c r="E24"/>
      <c r="F24"/>
    </row>
    <row r="25" spans="3:6" x14ac:dyDescent="0.3">
      <c r="C25" s="42" t="s">
        <v>21</v>
      </c>
      <c r="D25" s="45">
        <v>26000</v>
      </c>
      <c r="E25"/>
      <c r="F25"/>
    </row>
    <row r="26" spans="3:6" x14ac:dyDescent="0.3">
      <c r="C26" s="42" t="s">
        <v>25</v>
      </c>
      <c r="D26" s="45">
        <v>29678.099999999995</v>
      </c>
      <c r="E26"/>
      <c r="F26"/>
    </row>
    <row r="27" spans="3:6" x14ac:dyDescent="0.3">
      <c r="C27" s="42" t="s">
        <v>70</v>
      </c>
      <c r="D27" s="45">
        <v>801165.2699999999</v>
      </c>
      <c r="E27"/>
      <c r="F27"/>
    </row>
  </sheetData>
  <mergeCells count="1">
    <mergeCell ref="C1:O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1</vt:lpstr>
      <vt:lpstr>2</vt:lpstr>
      <vt:lpstr>3</vt:lpstr>
      <vt:lpstr>4</vt:lpstr>
      <vt:lpstr>5</vt:lpstr>
      <vt:lpstr>6</vt:lpstr>
      <vt:lpstr>7</vt:lpstr>
      <vt:lpstr>8</vt:lpstr>
      <vt:lpstr>9</vt:lpstr>
      <vt:lpstr>10</vt:lpstr>
      <vt:lpstr>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Windows User</cp:lastModifiedBy>
  <dcterms:created xsi:type="dcterms:W3CDTF">2021-03-14T20:21:32Z</dcterms:created>
  <dcterms:modified xsi:type="dcterms:W3CDTF">2024-03-09T05:31:36Z</dcterms:modified>
</cp:coreProperties>
</file>