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trade Activity" sheetId="1" r:id="rId4"/>
    <sheet state="visible" name="Fidelity activity" sheetId="2" r:id="rId5"/>
    <sheet state="visible" name="Historical track" sheetId="3" r:id="rId6"/>
    <sheet state="visible" name="Research Fidelity" sheetId="4" r:id="rId7"/>
    <sheet state="visible" name="4262025" sheetId="5" r:id="rId8"/>
    <sheet state="visible" name="Etrade Orders" sheetId="6" r:id="rId9"/>
    <sheet state="visible" name="T Direct orders" sheetId="7" r:id="rId10"/>
  </sheets>
  <definedNames/>
  <calcPr/>
</workbook>
</file>

<file path=xl/sharedStrings.xml><?xml version="1.0" encoding="utf-8"?>
<sst xmlns="http://schemas.openxmlformats.org/spreadsheetml/2006/main" count="225" uniqueCount="171">
  <si>
    <t>Date</t>
  </si>
  <si>
    <t>Description</t>
  </si>
  <si>
    <t>Security / CUSIP</t>
  </si>
  <si>
    <t>Principal Amount</t>
  </si>
  <si>
    <t>Principal</t>
  </si>
  <si>
    <t>Comment</t>
  </si>
  <si>
    <t xml:space="preserve">CD 1000 @ 100 </t>
  </si>
  <si>
    <t>FIRST BUSINESS BK MILWAUKEE C/D FDIC INS TO LIMITS DUE 07/28/2023 04.850% UNSOLICITED</t>
  </si>
  <si>
    <t xml:space="preserve">2000 @ 98.4653 </t>
  </si>
  <si>
    <t xml:space="preserve">US Treasury Bill </t>
  </si>
  <si>
    <t>file_downloadBought</t>
  </si>
  <si>
    <t>/</t>
  </si>
  <si>
    <t>CD Interest</t>
  </si>
  <si>
    <t>CD Principal</t>
  </si>
  <si>
    <t>US Treasury bill</t>
  </si>
  <si>
    <t>2000 @ 100</t>
  </si>
  <si>
    <t>T BILL 00000 23OC05 REDEMPTION OF MATURED BOND</t>
  </si>
  <si>
    <t>Bond offer to buy</t>
  </si>
  <si>
    <t>? 2</t>
  </si>
  <si>
    <t>-$2000 not executed?</t>
  </si>
  <si>
    <t>NVIDIA</t>
  </si>
  <si>
    <t>NVDA</t>
  </si>
  <si>
    <t>10 shares 89.10 stock split</t>
  </si>
  <si>
    <t>16 x NASDAQ index</t>
  </si>
  <si>
    <t>NDAQ</t>
  </si>
  <si>
    <t>16 shares at 60.68</t>
  </si>
  <si>
    <t>30 x NASDAQ index</t>
  </si>
  <si>
    <t>30 shares at $81 appx (I expected to pay $2432.00)</t>
  </si>
  <si>
    <t>3 x BofC 90 day CD</t>
  </si>
  <si>
    <t>06428F5C7</t>
  </si>
  <si>
    <t>3x1000 BoC New NY CD 4.2% 07/17/2025</t>
  </si>
  <si>
    <t>30 x Reddit 98.87</t>
  </si>
  <si>
    <t>RDDT</t>
  </si>
  <si>
    <t>Buy 30 RDDT Limit GTD (4/17/2025)</t>
  </si>
  <si>
    <t>5 x PepsiCo 6 month bond</t>
  </si>
  <si>
    <t>713448FV5</t>
  </si>
  <si>
    <t>5x1000 PEPSICO INC 5.25% 11/10/2025 (I expected it to cost $5,049.50)</t>
  </si>
  <si>
    <t>40 x VEA ETF (Europe)</t>
  </si>
  <si>
    <t xml:space="preserve">40 shares bid at 50.80 </t>
  </si>
  <si>
    <t>U.S. Treas. BILL 0% 06/12/2025</t>
  </si>
  <si>
    <t>912797LN5</t>
  </si>
  <si>
    <t>nominal 3 * 1,000 inv for $3,000 eff. 4.23%</t>
  </si>
  <si>
    <t>inerest income Pepsico</t>
  </si>
  <si>
    <t>ETISX mut fund (no fee)</t>
  </si>
  <si>
    <t>ETISX</t>
  </si>
  <si>
    <t>price as of close of trading $11.01/share</t>
  </si>
  <si>
    <t>Limit sell b4 5/23</t>
  </si>
  <si>
    <t>10 x $136 limit order</t>
  </si>
  <si>
    <t>3.25% coupon TBill due 8//1</t>
  </si>
  <si>
    <t>91282CFE6</t>
  </si>
  <si>
    <t>Order  no. 258946167  $99.66 per $100 share</t>
  </si>
  <si>
    <t>interest</t>
  </si>
  <si>
    <t>EAID:100040057639 BANK OF CHINA NEW 4200 25JL17 Rate:10.4712 USD PD:20250717</t>
  </si>
  <si>
    <t>10 x Nvidia</t>
  </si>
  <si>
    <t>estimate</t>
  </si>
  <si>
    <t>4 x Goldman Sachs CD 4.3%</t>
  </si>
  <si>
    <t>38150V3Z0</t>
  </si>
  <si>
    <t>70 shares EDIV</t>
  </si>
  <si>
    <t>EDIV</t>
  </si>
  <si>
    <t>70 x 39.14 ETF with 0.5%  fee</t>
  </si>
  <si>
    <t>Transacted</t>
  </si>
  <si>
    <t>opened account</t>
  </si>
  <si>
    <t>contribution</t>
  </si>
  <si>
    <t>4/15/0205</t>
  </si>
  <si>
    <t>CD matures 5/14/2025</t>
  </si>
  <si>
    <t>651023HX4</t>
  </si>
  <si>
    <t>NEWBURYPORT FIVE CENT SVGS MAS CD 4.20000% 05/14/2025</t>
  </si>
  <si>
    <t>CD matured</t>
  </si>
  <si>
    <t>CD purchas 90 days</t>
  </si>
  <si>
    <t>DS05F2896 matures 8/19/2025</t>
  </si>
  <si>
    <t>5/23 projected execution date</t>
  </si>
  <si>
    <t>Citibank interest</t>
  </si>
  <si>
    <t>Crypto Bitcoin</t>
  </si>
  <si>
    <t>apparently</t>
  </si>
  <si>
    <t>Crypto Etherium</t>
  </si>
  <si>
    <t>Etherium</t>
  </si>
  <si>
    <t>Litecoin</t>
  </si>
  <si>
    <t>LTC (order #Ury3yOUMdZmk)</t>
  </si>
  <si>
    <t>appx 8 coins at $114.85 / LTC purch at 116.02</t>
  </si>
  <si>
    <t>1% spread</t>
  </si>
  <si>
    <t>contriutuion</t>
  </si>
  <si>
    <t>Etrade</t>
  </si>
  <si>
    <t>Note</t>
  </si>
  <si>
    <t>Ann.</t>
  </si>
  <si>
    <t>Fidelity</t>
  </si>
  <si>
    <t>+$11K contrib</t>
  </si>
  <si>
    <t>YTD</t>
  </si>
  <si>
    <t>Symbol</t>
  </si>
  <si>
    <t>Name</t>
  </si>
  <si>
    <t>Price</t>
  </si>
  <si>
    <t>Day's change</t>
  </si>
  <si>
    <t>total cap</t>
  </si>
  <si>
    <t>Class</t>
  </si>
  <si>
    <t>I don't know what this means</t>
  </si>
  <si>
    <r>
      <rPr>
        <color rgb="FF1155CC"/>
        <u/>
      </rPr>
      <t>VEA</t>
    </r>
  </si>
  <si>
    <t>VANGUARD FTSE DEVELOPED MARKETS INDEX FUND ETF SHARES</t>
  </si>
  <si>
    <t>$150.70B</t>
  </si>
  <si>
    <t>ETF</t>
  </si>
  <si>
    <t>1x, Not Leveraged, Not Inverse</t>
  </si>
  <si>
    <r>
      <rPr>
        <color rgb="FF1155CC"/>
        <u/>
      </rPr>
      <t>GLD</t>
    </r>
  </si>
  <si>
    <t>SPDR® GOLD SHARES</t>
  </si>
  <si>
    <t>$100.21B</t>
  </si>
  <si>
    <r>
      <rPr>
        <color rgb="FF1155CC"/>
        <u/>
      </rPr>
      <t>VXUS</t>
    </r>
  </si>
  <si>
    <t>VANGUARD TOTAL INTERNATIONAL STOCK INDEX FUND ETF SHARES</t>
  </si>
  <si>
    <t>$86.37B</t>
  </si>
  <si>
    <r>
      <rPr>
        <color rgb="FF1155CC"/>
        <u/>
      </rPr>
      <t>VWO</t>
    </r>
  </si>
  <si>
    <t>VANGUARD FTSE EMERGING MARKETS INDEX FUND ETF SHARES</t>
  </si>
  <si>
    <t>$81.92B</t>
  </si>
  <si>
    <r>
      <rPr>
        <color rgb="FF1155CC"/>
        <u/>
      </rPr>
      <t>BNDX</t>
    </r>
  </si>
  <si>
    <t>VANGUARD TOTAL INTERNATIONAL BOND INDEX FUND ETF SHARES</t>
  </si>
  <si>
    <t>$64.98B</t>
  </si>
  <si>
    <r>
      <rPr>
        <color rgb="FF1155CC"/>
        <u/>
      </rPr>
      <t>SCHF</t>
    </r>
  </si>
  <si>
    <t>SCHWAB INTERNATIONAL EQUITY ETF™</t>
  </si>
  <si>
    <t>$45.22B</t>
  </si>
  <si>
    <t>Account Summary</t>
  </si>
  <si>
    <t>Account</t>
  </si>
  <si>
    <t>Net Account Value</t>
  </si>
  <si>
    <t>Total Gain $</t>
  </si>
  <si>
    <t>Total Gain %</t>
  </si>
  <si>
    <t>Day's Gain Unrealized $</t>
  </si>
  <si>
    <t>Day's Gain Unrealized %</t>
  </si>
  <si>
    <t>2025 Contributions</t>
  </si>
  <si>
    <t>Cash Purchasing Power</t>
  </si>
  <si>
    <t>Traditional IRA -1075</t>
  </si>
  <si>
    <t>View Summary - Performance</t>
  </si>
  <si>
    <t>Filters applied:</t>
  </si>
  <si>
    <t>Security type(s)</t>
  </si>
  <si>
    <t>Sort by</t>
  </si>
  <si>
    <t>Sort order</t>
  </si>
  <si>
    <t>All</t>
  </si>
  <si>
    <t>Asc</t>
  </si>
  <si>
    <t>Last Price $</t>
  </si>
  <si>
    <t>Change $</t>
  </si>
  <si>
    <t>Change %</t>
  </si>
  <si>
    <t>Day's Gain $</t>
  </si>
  <si>
    <t>Qty #</t>
  </si>
  <si>
    <t>Price Paid $</t>
  </si>
  <si>
    <t>Value $</t>
  </si>
  <si>
    <t>VEA</t>
  </si>
  <si>
    <t>BANK OF CHINA NEW NEW YORK NY CD 4.2% 07/17/2025</t>
  </si>
  <si>
    <t>--</t>
  </si>
  <si>
    <t>PEPSICO INC 5.25% 11/10/2025</t>
  </si>
  <si>
    <t>CASH</t>
  </si>
  <si>
    <t>TOTAL</t>
  </si>
  <si>
    <t>Generated at Apr 26 2025 11:28 AM ET</t>
  </si>
  <si>
    <t>Order</t>
  </si>
  <si>
    <t>Type</t>
  </si>
  <si>
    <t>Order type</t>
  </si>
  <si>
    <t>Quantity</t>
  </si>
  <si>
    <t>Price type</t>
  </si>
  <si>
    <t>Term</t>
  </si>
  <si>
    <t>Price
executed</t>
  </si>
  <si>
    <t>Status</t>
  </si>
  <si>
    <t>Links</t>
  </si>
  <si>
    <t>Bond</t>
  </si>
  <si>
    <t>Buy</t>
  </si>
  <si>
    <t>912796YJ2</t>
  </si>
  <si>
    <t>Subject</t>
  </si>
  <si>
    <t>Day</t>
  </si>
  <si>
    <t>Executed</t>
  </si>
  <si>
    <t>Portfolios</t>
  </si>
  <si>
    <t>31938QW83</t>
  </si>
  <si>
    <t>912797GF8</t>
  </si>
  <si>
    <t>Stock</t>
  </si>
  <si>
    <t>Nvidia</t>
  </si>
  <si>
    <t>912797GK7</t>
  </si>
  <si>
    <t>unfulfilled by brokers</t>
  </si>
  <si>
    <t>ETF NASDAQ</t>
  </si>
  <si>
    <t>to be fulfiled</t>
  </si>
  <si>
    <t>I Bond (30 year)</t>
  </si>
  <si>
    <t>8 week T bill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</si>
</sst>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/dd/yyyy"/>
    <numFmt numFmtId="165" formatCode="&quot;$&quot;#,##0.00"/>
    <numFmt numFmtId="166" formatCode="m/d/yyyy"/>
    <numFmt numFmtId="167" formatCode="m/d"/>
    <numFmt numFmtId="168" formatCode="yyyy mmm"/>
    <numFmt numFmtId="169" formatCode="yyyy mmmm"/>
    <numFmt numFmtId="170" formatCode="mm/dd/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i/>
      <color theme="1"/>
      <name val="Arial"/>
    </font>
    <font>
      <i/>
      <u/>
      <color rgb="FF0000FF"/>
    </font>
    <font>
      <u/>
      <color rgb="FF0000FF"/>
    </font>
    <font>
      <sz val="11.0"/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64" xfId="0" applyFont="1" applyNumberFormat="1"/>
    <xf borderId="0" fillId="0" fontId="3" numFmtId="0" xfId="0" applyFont="1"/>
    <xf borderId="0" fillId="0" fontId="2" numFmtId="165" xfId="0" applyFont="1" applyNumberFormat="1"/>
    <xf borderId="0" fillId="0" fontId="2" numFmtId="3" xfId="0" applyFont="1" applyNumberFormat="1"/>
    <xf borderId="0" fillId="0" fontId="4" numFmtId="0" xfId="0" applyFont="1"/>
    <xf borderId="0" fillId="0" fontId="2" numFmtId="166" xfId="0" applyFont="1" applyNumberFormat="1"/>
    <xf borderId="0" fillId="0" fontId="2" numFmtId="2" xfId="0" applyFont="1" applyNumberFormat="1"/>
    <xf borderId="0" fillId="0" fontId="2" numFmtId="167" xfId="0" applyFont="1" applyNumberFormat="1"/>
    <xf borderId="0" fillId="0" fontId="2" numFmtId="168" xfId="0" applyFont="1" applyNumberFormat="1"/>
    <xf quotePrefix="1" borderId="0" fillId="0" fontId="2" numFmtId="0" xfId="0" applyFont="1"/>
    <xf borderId="0" fillId="0" fontId="2" numFmtId="169" xfId="0" applyFont="1" applyNumberFormat="1"/>
    <xf borderId="0" fillId="0" fontId="2" numFmtId="0" xfId="0" applyAlignment="1" applyFont="1">
      <alignment horizontal="right"/>
    </xf>
    <xf borderId="0" fillId="0" fontId="2" numFmtId="10" xfId="0" applyFont="1" applyNumberFormat="1"/>
    <xf borderId="0" fillId="0" fontId="5" numFmtId="0" xfId="0" applyFont="1"/>
    <xf borderId="0" fillId="0" fontId="2" numFmtId="170" xfId="0" applyFont="1" applyNumberFormat="1"/>
    <xf borderId="0" fillId="2" fontId="6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doc.etrade.com/e/t/onlinedocs/docsearch?_formtarget=docsearch&amp;_formtarget_all_children=TRUE&amp;EMInstName=&amp;currAcct=FUZZC%3ANNPoq-iSsfeqtxwQFqxuBji7yPbjIYt5TocwltAVqIBoascJ_deSz3k5f-2IaPsr&amp;acctNo=FUZZC%3AP-ouUvmBwKoJ96DQLeehUwrg6X-ZRUuB62PpcAcxVZzD_FsV-S-mJRvl2uVUynyN&amp;download_year=2006&amp;download_filename=download.csv&amp;date_type=date_range&amp;from_date=01%2F14%2F2023&amp;to_date=04%2F14%2F2024&amp;symbol=&amp;list_count=25&amp;search.x=0&amp;search.y=0&amp;next=&amp;prev=&amp;doc_type=cnf&amp;PageCursor=&amp;PageNum=&amp;prevId=null&amp;nextId=null&amp;currentPageNum=null&amp;tradeConfirmsCount=0&amp;isMssbConvertedUserFromGenie=false&amp;mssbConvertedDate=&amp;stk2=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research.fidelity.com/eresearch/evaluate/snapshot.jhtml?symbols=VEA" TargetMode="External"/><Relationship Id="rId2" Type="http://schemas.openxmlformats.org/officeDocument/2006/relationships/hyperlink" Target="https://eresearch.fidelity.com/eresearch/evaluate/snapshot.jhtml?symbols=GLD" TargetMode="External"/><Relationship Id="rId3" Type="http://schemas.openxmlformats.org/officeDocument/2006/relationships/hyperlink" Target="https://eresearch.fidelity.com/eresearch/evaluate/snapshot.jhtml?symbols=VXUS" TargetMode="External"/><Relationship Id="rId4" Type="http://schemas.openxmlformats.org/officeDocument/2006/relationships/hyperlink" Target="https://eresearch.fidelity.com/eresearch/evaluate/snapshot.jhtml?symbols=VWO" TargetMode="External"/><Relationship Id="rId5" Type="http://schemas.openxmlformats.org/officeDocument/2006/relationships/hyperlink" Target="https://eresearch.fidelity.com/eresearch/evaluate/snapshot.jhtml?symbols=BNDX" TargetMode="External"/><Relationship Id="rId6" Type="http://schemas.openxmlformats.org/officeDocument/2006/relationships/hyperlink" Target="https://eresearch.fidelity.com/eresearch/evaluate/snapshot.jhtml?symbols=SCHF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0"/>
    <col customWidth="1" min="3" max="3" width="17.0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5.75" customHeight="1">
      <c r="A2" s="3">
        <v>45033.0</v>
      </c>
      <c r="B2" s="4" t="s">
        <v>6</v>
      </c>
      <c r="C2" s="2" t="s">
        <v>7</v>
      </c>
      <c r="D2" s="5">
        <v>-1000.0</v>
      </c>
      <c r="E2" s="6"/>
    </row>
    <row r="3" ht="15.75" customHeight="1">
      <c r="A3" s="3">
        <v>45033.0</v>
      </c>
      <c r="B3" s="4" t="s">
        <v>8</v>
      </c>
      <c r="C3" s="2" t="s">
        <v>9</v>
      </c>
      <c r="D3" s="5">
        <v>-1969.31</v>
      </c>
    </row>
    <row r="4" ht="15.75" customHeight="1">
      <c r="A4" s="3">
        <v>45085.0</v>
      </c>
      <c r="B4" s="7" t="s">
        <v>10</v>
      </c>
      <c r="C4" s="2" t="s">
        <v>11</v>
      </c>
      <c r="D4" s="5">
        <v>-982.96</v>
      </c>
    </row>
    <row r="5" ht="15.75" customHeight="1">
      <c r="A5" s="8">
        <v>45135.0</v>
      </c>
      <c r="B5" s="4" t="s">
        <v>6</v>
      </c>
      <c r="C5" s="2" t="s">
        <v>12</v>
      </c>
      <c r="D5" s="2">
        <v>12.09</v>
      </c>
    </row>
    <row r="6" ht="15.75" customHeight="1">
      <c r="A6" s="8">
        <v>45135.0</v>
      </c>
      <c r="B6" s="4" t="s">
        <v>6</v>
      </c>
      <c r="C6" s="2" t="s">
        <v>13</v>
      </c>
      <c r="D6" s="9">
        <v>1000.0</v>
      </c>
    </row>
    <row r="7" ht="15.75" customHeight="1">
      <c r="A7" s="8">
        <v>45146.0</v>
      </c>
      <c r="B7" s="2" t="s">
        <v>14</v>
      </c>
      <c r="C7" s="2" t="s">
        <v>15</v>
      </c>
      <c r="D7" s="9">
        <v>2000.0</v>
      </c>
    </row>
    <row r="8" ht="15.75" customHeight="1">
      <c r="A8" s="8">
        <v>45204.0</v>
      </c>
      <c r="B8" s="2" t="s">
        <v>14</v>
      </c>
      <c r="C8" s="2" t="s">
        <v>16</v>
      </c>
      <c r="D8" s="9">
        <v>1000.0</v>
      </c>
    </row>
    <row r="9" ht="15.75" customHeight="1">
      <c r="A9" s="8">
        <v>45398.0</v>
      </c>
      <c r="B9" s="2" t="s">
        <v>17</v>
      </c>
      <c r="C9" s="2" t="s">
        <v>18</v>
      </c>
      <c r="D9" s="6">
        <v>0.0</v>
      </c>
      <c r="F9" s="2" t="s">
        <v>19</v>
      </c>
    </row>
    <row r="10" ht="15.75" customHeight="1">
      <c r="A10" s="8">
        <v>45396.0</v>
      </c>
      <c r="B10" s="2" t="s">
        <v>20</v>
      </c>
      <c r="C10" s="2" t="s">
        <v>21</v>
      </c>
      <c r="D10" s="9">
        <v>-875.0</v>
      </c>
      <c r="F10" s="2" t="s">
        <v>22</v>
      </c>
    </row>
    <row r="11" ht="15.75" customHeight="1">
      <c r="A11" s="8">
        <v>45398.0</v>
      </c>
      <c r="B11" s="2" t="s">
        <v>23</v>
      </c>
      <c r="C11" s="2" t="s">
        <v>24</v>
      </c>
      <c r="D11" s="9">
        <v>-1000.0</v>
      </c>
      <c r="F11" s="2" t="s">
        <v>25</v>
      </c>
    </row>
    <row r="12" ht="15.75" customHeight="1">
      <c r="A12" s="8">
        <v>45679.0</v>
      </c>
      <c r="B12" s="2" t="s">
        <v>26</v>
      </c>
      <c r="C12" s="2" t="s">
        <v>24</v>
      </c>
      <c r="D12" s="9">
        <v>-2424.0</v>
      </c>
      <c r="F12" s="2" t="s">
        <v>27</v>
      </c>
    </row>
    <row r="13" ht="15.75" customHeight="1">
      <c r="A13" s="8">
        <v>45760.0</v>
      </c>
      <c r="B13" s="2" t="s">
        <v>28</v>
      </c>
      <c r="C13" s="2" t="s">
        <v>29</v>
      </c>
      <c r="D13" s="9">
        <v>-3000.0</v>
      </c>
      <c r="F13" s="2" t="s">
        <v>30</v>
      </c>
    </row>
    <row r="14" ht="15.75" customHeight="1">
      <c r="A14" s="8">
        <v>45761.0</v>
      </c>
      <c r="B14" s="2" t="s">
        <v>31</v>
      </c>
      <c r="C14" s="2" t="s">
        <v>32</v>
      </c>
      <c r="D14" s="9">
        <v>-2936.1</v>
      </c>
      <c r="F14" s="2" t="s">
        <v>33</v>
      </c>
    </row>
    <row r="15" ht="15.75" customHeight="1">
      <c r="A15" s="8">
        <v>45761.0</v>
      </c>
      <c r="B15" s="2" t="s">
        <v>34</v>
      </c>
      <c r="C15" s="2" t="s">
        <v>35</v>
      </c>
      <c r="D15" s="2">
        <v>-5156.65</v>
      </c>
      <c r="F15" s="2" t="s">
        <v>36</v>
      </c>
    </row>
    <row r="16" ht="15.75" customHeight="1">
      <c r="A16" s="8">
        <v>45766.0</v>
      </c>
      <c r="B16" s="2" t="s">
        <v>37</v>
      </c>
      <c r="D16" s="9">
        <v>-2030.4</v>
      </c>
      <c r="F16" s="2" t="s">
        <v>38</v>
      </c>
    </row>
    <row r="17" ht="15.75" customHeight="1">
      <c r="A17" s="8">
        <v>45773.0</v>
      </c>
      <c r="B17" s="2" t="s">
        <v>39</v>
      </c>
      <c r="C17" s="2" t="s">
        <v>40</v>
      </c>
      <c r="D17" s="9">
        <v>-2985.2</v>
      </c>
      <c r="E17" s="5">
        <v>2985.2</v>
      </c>
      <c r="F17" s="2" t="s">
        <v>41</v>
      </c>
      <c r="G17" s="2">
        <f>0.0423*(40/360)*2985.2</f>
        <v>14.03044</v>
      </c>
    </row>
    <row r="18" ht="15.75" customHeight="1">
      <c r="A18" s="8">
        <v>45789.0</v>
      </c>
      <c r="B18" s="2" t="s">
        <v>42</v>
      </c>
      <c r="C18" s="2"/>
      <c r="D18" s="2">
        <v>131.25</v>
      </c>
      <c r="F18" s="2"/>
    </row>
    <row r="19" ht="15.75" customHeight="1">
      <c r="A19" s="8">
        <v>45789.0</v>
      </c>
      <c r="B19" s="2" t="s">
        <v>43</v>
      </c>
      <c r="C19" s="2" t="s">
        <v>44</v>
      </c>
      <c r="D19" s="9">
        <v>-3000.0</v>
      </c>
      <c r="F19" s="2" t="s">
        <v>45</v>
      </c>
    </row>
    <row r="20" ht="15.75" customHeight="1">
      <c r="A20" s="8">
        <v>45798.0</v>
      </c>
      <c r="B20" s="2" t="s">
        <v>46</v>
      </c>
      <c r="D20" s="9">
        <v>1360.8</v>
      </c>
      <c r="F20" s="2" t="s">
        <v>47</v>
      </c>
    </row>
    <row r="21" ht="15.75" customHeight="1">
      <c r="A21" s="8">
        <v>45800.0</v>
      </c>
      <c r="B21" s="2" t="s">
        <v>48</v>
      </c>
      <c r="C21" s="2" t="s">
        <v>49</v>
      </c>
      <c r="D21" s="9">
        <v>4000.0</v>
      </c>
      <c r="F21" s="2" t="s">
        <v>50</v>
      </c>
    </row>
    <row r="22" ht="15.75" customHeight="1">
      <c r="A22" s="8">
        <v>45855.0</v>
      </c>
      <c r="B22" s="2" t="s">
        <v>28</v>
      </c>
      <c r="C22" s="2" t="s">
        <v>51</v>
      </c>
      <c r="D22" s="2">
        <v>31.41</v>
      </c>
      <c r="F22" s="2" t="s">
        <v>52</v>
      </c>
    </row>
    <row r="23" ht="15.75" customHeight="1">
      <c r="A23" s="8">
        <v>45856.0</v>
      </c>
      <c r="B23" s="2" t="s">
        <v>28</v>
      </c>
      <c r="C23" s="2" t="s">
        <v>29</v>
      </c>
      <c r="D23" s="2">
        <v>3000.0</v>
      </c>
    </row>
    <row r="24" ht="15.75" customHeight="1">
      <c r="A24" s="8">
        <v>45856.0</v>
      </c>
      <c r="B24" s="2" t="s">
        <v>53</v>
      </c>
      <c r="D24" s="9">
        <v>-1738.9</v>
      </c>
      <c r="F24" s="2" t="s">
        <v>54</v>
      </c>
    </row>
    <row r="25" ht="15.75" customHeight="1">
      <c r="A25" s="8">
        <v>45862.0</v>
      </c>
      <c r="B25" s="2" t="s">
        <v>55</v>
      </c>
      <c r="C25" s="2" t="s">
        <v>56</v>
      </c>
    </row>
    <row r="26" ht="15.75" customHeight="1">
      <c r="A26" s="8">
        <v>45865.0</v>
      </c>
      <c r="B26" s="2" t="s">
        <v>57</v>
      </c>
      <c r="C26" s="2" t="s">
        <v>58</v>
      </c>
      <c r="D26" s="9">
        <f>-39.14*70</f>
        <v>-2739.8</v>
      </c>
      <c r="F26" s="2" t="s">
        <v>59</v>
      </c>
    </row>
    <row r="27" ht="15.75" customHeight="1">
      <c r="D27" s="5"/>
    </row>
    <row r="28" ht="15.75" customHeight="1">
      <c r="F28" s="2"/>
    </row>
    <row r="29" ht="15.75" customHeight="1">
      <c r="E29" s="2"/>
      <c r="F29" s="5"/>
    </row>
    <row r="30" ht="15.75" customHeight="1">
      <c r="E30" s="2"/>
      <c r="F30" s="5"/>
    </row>
    <row r="31" ht="15.75" customHeight="1">
      <c r="E31" s="2"/>
      <c r="F31" s="5"/>
    </row>
    <row r="32" ht="15.75" customHeight="1">
      <c r="E32" s="2"/>
      <c r="F32" s="5"/>
    </row>
    <row r="33" ht="15.75" customHeight="1">
      <c r="E33" s="2"/>
      <c r="F33" s="5"/>
    </row>
    <row r="34" ht="15.75" customHeight="1"/>
    <row r="35" ht="15.75" customHeight="1">
      <c r="E35" s="2"/>
      <c r="F35" s="2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4.13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2" t="s">
        <v>5</v>
      </c>
    </row>
    <row r="2" ht="15.75" customHeight="1">
      <c r="A2" s="8">
        <v>45748.0</v>
      </c>
      <c r="B2" s="2" t="s">
        <v>61</v>
      </c>
      <c r="C2" s="2"/>
      <c r="D2" s="2">
        <v>52.47</v>
      </c>
      <c r="F2" s="2"/>
    </row>
    <row r="3" ht="15.75" customHeight="1">
      <c r="A3" s="8">
        <v>45762.0</v>
      </c>
      <c r="B3" s="2" t="s">
        <v>62</v>
      </c>
      <c r="C3" s="2"/>
      <c r="D3" s="2">
        <v>5000.0</v>
      </c>
      <c r="F3" s="2"/>
    </row>
    <row r="4" ht="15.75" customHeight="1">
      <c r="A4" s="8" t="s">
        <v>63</v>
      </c>
      <c r="B4" s="2" t="s">
        <v>64</v>
      </c>
      <c r="C4" s="2" t="s">
        <v>65</v>
      </c>
      <c r="D4" s="2">
        <v>-5000.0</v>
      </c>
      <c r="F4" s="2" t="s">
        <v>66</v>
      </c>
    </row>
    <row r="5" ht="15.75" customHeight="1">
      <c r="A5" s="10">
        <v>45791.0</v>
      </c>
      <c r="B5" s="2" t="s">
        <v>67</v>
      </c>
      <c r="D5" s="2">
        <v>5000.0</v>
      </c>
    </row>
    <row r="6" ht="15.75" customHeight="1">
      <c r="A6" s="10">
        <v>45791.0</v>
      </c>
      <c r="D6" s="2">
        <v>16.11</v>
      </c>
      <c r="E6" s="2">
        <v>5000.0</v>
      </c>
      <c r="F6" s="2">
        <f>E6*0.042/12</f>
        <v>17.5</v>
      </c>
      <c r="G6" s="2">
        <f>D6*12</f>
        <v>193.32</v>
      </c>
      <c r="H6" s="2">
        <f>G6/E6</f>
        <v>0.038664</v>
      </c>
    </row>
    <row r="7" ht="15.75" customHeight="1">
      <c r="A7" s="10">
        <v>45793.0</v>
      </c>
      <c r="B7" s="2" t="s">
        <v>68</v>
      </c>
      <c r="C7" s="2" t="s">
        <v>69</v>
      </c>
      <c r="D7" s="2">
        <v>-5000.0</v>
      </c>
      <c r="E7" s="2">
        <v>5000.0</v>
      </c>
      <c r="F7" s="2" t="s">
        <v>70</v>
      </c>
    </row>
    <row r="8" ht="15.75" customHeight="1">
      <c r="A8" s="8">
        <v>45807.0</v>
      </c>
      <c r="B8" s="2" t="s">
        <v>71</v>
      </c>
      <c r="D8" s="2">
        <v>2.52</v>
      </c>
      <c r="E8" s="2">
        <v>2.52</v>
      </c>
    </row>
    <row r="9" ht="15.75" customHeight="1">
      <c r="A9" s="8">
        <v>45835.0</v>
      </c>
      <c r="B9" s="2" t="s">
        <v>72</v>
      </c>
      <c r="D9" s="2">
        <v>-25.0</v>
      </c>
      <c r="E9" s="2">
        <v>-25.0</v>
      </c>
    </row>
    <row r="10" ht="15.75" customHeight="1">
      <c r="D10" s="2">
        <v>-0.25</v>
      </c>
      <c r="E10" s="2">
        <v>-0.25</v>
      </c>
      <c r="F10" s="2" t="s">
        <v>73</v>
      </c>
    </row>
    <row r="11" ht="15.75" customHeight="1">
      <c r="A11" s="8">
        <v>45835.0</v>
      </c>
      <c r="B11" s="2" t="s">
        <v>74</v>
      </c>
      <c r="D11" s="2">
        <v>-25.0</v>
      </c>
    </row>
    <row r="12" ht="15.75" customHeight="1">
      <c r="D12" s="2">
        <v>-0.25</v>
      </c>
    </row>
    <row r="13" ht="15.75" customHeight="1">
      <c r="B13" s="2" t="s">
        <v>75</v>
      </c>
    </row>
    <row r="14" ht="15.75" customHeight="1">
      <c r="B14" s="2" t="s">
        <v>76</v>
      </c>
      <c r="C14" s="2" t="s">
        <v>77</v>
      </c>
      <c r="D14" s="2">
        <v>-1000.0</v>
      </c>
      <c r="F14" s="2" t="s">
        <v>78</v>
      </c>
    </row>
    <row r="15" ht="15.75" customHeight="1">
      <c r="D15" s="2">
        <v>-10.0</v>
      </c>
      <c r="F15" s="2" t="s">
        <v>79</v>
      </c>
    </row>
    <row r="16" ht="15.75" customHeight="1"/>
    <row r="17" ht="15.75" customHeight="1">
      <c r="A17" s="10">
        <v>45866.0</v>
      </c>
      <c r="B17" s="2" t="s">
        <v>80</v>
      </c>
      <c r="D17" s="2">
        <v>5000.0</v>
      </c>
    </row>
    <row r="18" ht="15.75" customHeight="1">
      <c r="D18" s="2">
        <f>sum(D2:D17)</f>
        <v>4010.6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5.75"/>
    <col customWidth="1" min="5" max="6" width="12.63"/>
  </cols>
  <sheetData>
    <row r="1" ht="15.75" customHeight="1">
      <c r="B1" s="2" t="s">
        <v>81</v>
      </c>
      <c r="C1" s="2" t="s">
        <v>82</v>
      </c>
      <c r="D1" s="2" t="s">
        <v>83</v>
      </c>
      <c r="E1" s="2" t="s">
        <v>84</v>
      </c>
    </row>
    <row r="2" ht="15.75" customHeight="1">
      <c r="A2" s="11">
        <v>45658.0</v>
      </c>
      <c r="B2" s="5">
        <v>17325.46</v>
      </c>
    </row>
    <row r="3" ht="15.75" customHeight="1">
      <c r="A3" s="11">
        <v>45689.0</v>
      </c>
      <c r="B3" s="5">
        <v>17394.3</v>
      </c>
    </row>
    <row r="4" ht="15.75" customHeight="1">
      <c r="A4" s="11">
        <v>45717.0</v>
      </c>
      <c r="B4" s="5">
        <v>16921.72</v>
      </c>
    </row>
    <row r="5" ht="15.75" customHeight="1">
      <c r="A5" s="11">
        <v>45748.0</v>
      </c>
      <c r="B5" s="5">
        <v>28455.43</v>
      </c>
      <c r="C5" s="12" t="s">
        <v>85</v>
      </c>
    </row>
    <row r="6" ht="15.75" customHeight="1">
      <c r="A6" s="13">
        <v>45778.0</v>
      </c>
      <c r="B6" s="5">
        <v>29264.78</v>
      </c>
    </row>
    <row r="7" ht="15.75" customHeight="1">
      <c r="A7" s="11">
        <v>45809.0</v>
      </c>
      <c r="B7" s="5">
        <v>30323.89</v>
      </c>
      <c r="C7" s="14" t="s">
        <v>86</v>
      </c>
      <c r="D7" s="15">
        <f>(12/6)*(B7-(B2+11000))/(B2+11000)</f>
        <v>0.1411048576</v>
      </c>
    </row>
    <row r="8" ht="15.75" customHeight="1">
      <c r="A8" s="13">
        <v>45839.0</v>
      </c>
      <c r="B8" s="5">
        <v>30347.79</v>
      </c>
      <c r="C8" s="2" t="s">
        <v>86</v>
      </c>
      <c r="D8" s="15">
        <f>(12/7)*(B8-(B3+11000))/(B3+11000)</f>
        <v>0.1179405726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57.75"/>
    <col customWidth="1" min="3" max="3" width="7.0"/>
    <col customWidth="1" min="4" max="4" width="6.13"/>
    <col customWidth="1" min="5" max="5" width="8.13"/>
    <col customWidth="1" min="6" max="6" width="8.5"/>
    <col customWidth="1" min="7" max="7" width="4.13"/>
    <col customWidth="1" min="8" max="8" width="24.13"/>
  </cols>
  <sheetData>
    <row r="1" ht="15.75" customHeight="1">
      <c r="A1" s="1" t="s">
        <v>87</v>
      </c>
      <c r="B1" s="1" t="s">
        <v>88</v>
      </c>
      <c r="C1" s="2" t="s">
        <v>89</v>
      </c>
      <c r="D1" s="2" t="s">
        <v>90</v>
      </c>
      <c r="E1" s="2" t="s">
        <v>91</v>
      </c>
      <c r="F1" s="2" t="s">
        <v>0</v>
      </c>
      <c r="G1" s="2" t="s">
        <v>92</v>
      </c>
      <c r="H1" s="2" t="s">
        <v>93</v>
      </c>
    </row>
    <row r="2" ht="15.75" customHeight="1">
      <c r="A2" s="16" t="s">
        <v>94</v>
      </c>
      <c r="B2" s="2" t="s">
        <v>95</v>
      </c>
      <c r="C2" s="5">
        <v>53.68</v>
      </c>
      <c r="D2" s="2">
        <f>+0.66%</f>
        <v>0.0066</v>
      </c>
      <c r="E2" s="2" t="s">
        <v>96</v>
      </c>
      <c r="F2" s="8">
        <v>45787.0</v>
      </c>
      <c r="G2" s="2" t="s">
        <v>97</v>
      </c>
      <c r="H2" s="2" t="s">
        <v>98</v>
      </c>
    </row>
    <row r="3" ht="15.75" customHeight="1">
      <c r="A3" s="16" t="s">
        <v>99</v>
      </c>
      <c r="B3" s="2" t="s">
        <v>100</v>
      </c>
      <c r="C3" s="5">
        <v>306.84</v>
      </c>
      <c r="D3" s="2">
        <f>+0.73%</f>
        <v>0.0073</v>
      </c>
      <c r="E3" s="2" t="s">
        <v>101</v>
      </c>
      <c r="F3" s="8">
        <v>45787.0</v>
      </c>
      <c r="G3" s="2" t="s">
        <v>97</v>
      </c>
      <c r="H3" s="2" t="s">
        <v>98</v>
      </c>
    </row>
    <row r="4" ht="15.75" customHeight="1">
      <c r="A4" s="16" t="s">
        <v>102</v>
      </c>
      <c r="B4" s="2" t="s">
        <v>103</v>
      </c>
      <c r="C4" s="5">
        <v>64.97</v>
      </c>
      <c r="D4" s="2">
        <f>+0.56%</f>
        <v>0.0056</v>
      </c>
      <c r="E4" s="2" t="s">
        <v>104</v>
      </c>
      <c r="F4" s="8">
        <v>45787.0</v>
      </c>
      <c r="G4" s="2" t="s">
        <v>97</v>
      </c>
      <c r="H4" s="2" t="s">
        <v>98</v>
      </c>
    </row>
    <row r="5" ht="15.75" customHeight="1">
      <c r="A5" s="16" t="s">
        <v>105</v>
      </c>
      <c r="B5" s="2" t="s">
        <v>106</v>
      </c>
      <c r="C5" s="5">
        <v>46.25</v>
      </c>
      <c r="D5" s="2">
        <f>+0.72%</f>
        <v>0.0072</v>
      </c>
      <c r="E5" s="2" t="s">
        <v>107</v>
      </c>
      <c r="F5" s="8">
        <v>45787.0</v>
      </c>
      <c r="G5" s="2" t="s">
        <v>97</v>
      </c>
      <c r="H5" s="2" t="s">
        <v>98</v>
      </c>
    </row>
    <row r="6" ht="15.75" customHeight="1">
      <c r="A6" s="16" t="s">
        <v>108</v>
      </c>
      <c r="B6" s="2" t="s">
        <v>109</v>
      </c>
      <c r="C6" s="5">
        <v>49.18</v>
      </c>
      <c r="D6" s="2">
        <f>+0.04%</f>
        <v>0.0004</v>
      </c>
      <c r="E6" s="2" t="s">
        <v>110</v>
      </c>
      <c r="F6" s="8">
        <v>45787.0</v>
      </c>
      <c r="G6" s="2" t="s">
        <v>97</v>
      </c>
      <c r="H6" s="2" t="s">
        <v>98</v>
      </c>
    </row>
    <row r="7" ht="15.75" customHeight="1">
      <c r="A7" s="16" t="s">
        <v>111</v>
      </c>
      <c r="B7" s="2" t="s">
        <v>112</v>
      </c>
      <c r="C7" s="5">
        <v>20.86</v>
      </c>
      <c r="D7" s="2">
        <f>+0.53%</f>
        <v>0.0053</v>
      </c>
      <c r="E7" s="2" t="s">
        <v>113</v>
      </c>
      <c r="F7" s="8">
        <v>45787.0</v>
      </c>
      <c r="G7" s="2" t="s">
        <v>97</v>
      </c>
      <c r="H7" s="2" t="s">
        <v>98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 t="s">
        <v>114</v>
      </c>
    </row>
    <row r="2" ht="15.75" customHeight="1">
      <c r="A2" s="2" t="s">
        <v>115</v>
      </c>
      <c r="B2" s="2" t="s">
        <v>116</v>
      </c>
      <c r="C2" s="2" t="s">
        <v>117</v>
      </c>
      <c r="D2" s="2" t="s">
        <v>118</v>
      </c>
      <c r="E2" s="2" t="s">
        <v>119</v>
      </c>
      <c r="F2" s="2" t="s">
        <v>120</v>
      </c>
      <c r="G2" s="2" t="s">
        <v>121</v>
      </c>
      <c r="H2" s="2" t="s">
        <v>122</v>
      </c>
    </row>
    <row r="3" ht="15.75" customHeight="1">
      <c r="A3" s="2" t="s">
        <v>123</v>
      </c>
      <c r="B3" s="2">
        <v>24468.98</v>
      </c>
      <c r="C3" s="2">
        <v>948.39</v>
      </c>
      <c r="D3" s="2">
        <v>5.48</v>
      </c>
      <c r="E3" s="2">
        <v>254.63</v>
      </c>
      <c r="F3" s="2">
        <v>1.42</v>
      </c>
      <c r="G3" s="2">
        <v>4000.0</v>
      </c>
      <c r="H3" s="2">
        <v>3225.31</v>
      </c>
    </row>
    <row r="4" ht="15.75" customHeight="1"/>
    <row r="5" ht="15.75" customHeight="1"/>
    <row r="6" ht="15.75" customHeight="1">
      <c r="A6" s="2" t="s">
        <v>124</v>
      </c>
    </row>
    <row r="7" ht="15.75" customHeight="1">
      <c r="A7" s="2" t="s">
        <v>125</v>
      </c>
    </row>
    <row r="8" ht="15.75" customHeight="1">
      <c r="A8" s="2" t="s">
        <v>87</v>
      </c>
      <c r="B8" s="2" t="s">
        <v>126</v>
      </c>
      <c r="C8" s="2" t="s">
        <v>127</v>
      </c>
      <c r="D8" s="2" t="s">
        <v>128</v>
      </c>
    </row>
    <row r="9" ht="15.75" customHeight="1">
      <c r="B9" s="2" t="s">
        <v>129</v>
      </c>
      <c r="C9" s="2" t="s">
        <v>87</v>
      </c>
      <c r="D9" s="2" t="s">
        <v>130</v>
      </c>
    </row>
    <row r="10" ht="15.75" customHeight="1"/>
    <row r="11" ht="15.75" customHeight="1">
      <c r="A11" s="2" t="s">
        <v>87</v>
      </c>
      <c r="B11" s="2" t="s">
        <v>131</v>
      </c>
      <c r="C11" s="2" t="s">
        <v>132</v>
      </c>
      <c r="D11" s="2" t="s">
        <v>133</v>
      </c>
      <c r="E11" s="2" t="s">
        <v>134</v>
      </c>
      <c r="F11" s="2" t="s">
        <v>135</v>
      </c>
      <c r="G11" s="2" t="s">
        <v>136</v>
      </c>
      <c r="H11" s="2" t="s">
        <v>117</v>
      </c>
      <c r="I11" s="2" t="s">
        <v>118</v>
      </c>
      <c r="J11" s="2" t="s">
        <v>137</v>
      </c>
    </row>
    <row r="12" ht="15.75" customHeight="1">
      <c r="A12" s="2" t="s">
        <v>24</v>
      </c>
      <c r="B12" s="2">
        <v>75.36</v>
      </c>
      <c r="C12" s="2">
        <v>0.62</v>
      </c>
      <c r="D12" s="2">
        <v>0.83</v>
      </c>
      <c r="E12" s="2">
        <v>28.52</v>
      </c>
      <c r="F12" s="2">
        <v>46.0</v>
      </c>
      <c r="G12" s="2">
        <v>73.8017</v>
      </c>
      <c r="H12" s="2">
        <v>71.68</v>
      </c>
      <c r="I12" s="2">
        <v>2.1114</v>
      </c>
      <c r="J12" s="2">
        <v>3466.56</v>
      </c>
    </row>
    <row r="13" ht="15.75" customHeight="1">
      <c r="A13" s="2" t="s">
        <v>21</v>
      </c>
      <c r="B13" s="2">
        <v>111.01</v>
      </c>
      <c r="C13" s="2">
        <v>4.58</v>
      </c>
      <c r="D13" s="2">
        <v>4.3</v>
      </c>
      <c r="E13" s="2">
        <v>45.8</v>
      </c>
      <c r="F13" s="2">
        <v>10.0</v>
      </c>
      <c r="G13" s="2">
        <v>89.1</v>
      </c>
      <c r="H13" s="2">
        <v>219.1</v>
      </c>
      <c r="I13" s="2">
        <v>24.5903</v>
      </c>
      <c r="J13" s="2">
        <v>1110.1</v>
      </c>
    </row>
    <row r="14" ht="15.75" customHeight="1">
      <c r="A14" s="2" t="s">
        <v>32</v>
      </c>
      <c r="B14" s="2">
        <v>118.1</v>
      </c>
      <c r="C14" s="2">
        <v>5.85</v>
      </c>
      <c r="D14" s="2">
        <v>5.21</v>
      </c>
      <c r="E14" s="2">
        <v>175.5</v>
      </c>
      <c r="F14" s="2">
        <v>30.0</v>
      </c>
      <c r="G14" s="2">
        <v>97.87</v>
      </c>
      <c r="H14" s="2">
        <v>606.9</v>
      </c>
      <c r="I14" s="2">
        <v>20.6703</v>
      </c>
      <c r="J14" s="2">
        <v>3543.0</v>
      </c>
    </row>
    <row r="15" ht="15.75" customHeight="1">
      <c r="A15" s="2" t="s">
        <v>138</v>
      </c>
      <c r="B15" s="2">
        <v>52.44</v>
      </c>
      <c r="C15" s="2">
        <v>0.13</v>
      </c>
      <c r="D15" s="2">
        <v>0.25</v>
      </c>
      <c r="E15" s="2">
        <v>5.2</v>
      </c>
      <c r="F15" s="2">
        <v>40.0</v>
      </c>
      <c r="G15" s="2">
        <v>50.76</v>
      </c>
      <c r="H15" s="2">
        <v>67.2</v>
      </c>
      <c r="I15" s="2">
        <v>3.3097</v>
      </c>
      <c r="J15" s="2">
        <v>2097.6</v>
      </c>
    </row>
    <row r="16" ht="15.75" customHeight="1">
      <c r="A16" s="2" t="s">
        <v>139</v>
      </c>
      <c r="B16" s="2">
        <v>100.0052</v>
      </c>
      <c r="C16" s="2" t="s">
        <v>140</v>
      </c>
      <c r="D16" s="2" t="s">
        <v>140</v>
      </c>
      <c r="E16" s="2">
        <v>-0.144</v>
      </c>
      <c r="F16" s="2">
        <v>3000.0</v>
      </c>
      <c r="G16" s="2">
        <v>100.0</v>
      </c>
      <c r="H16" s="2">
        <v>0.156</v>
      </c>
      <c r="I16" s="2">
        <v>0.0052</v>
      </c>
      <c r="J16" s="2">
        <v>3000.156</v>
      </c>
    </row>
    <row r="17" ht="15.75" customHeight="1">
      <c r="A17" s="2" t="s">
        <v>141</v>
      </c>
      <c r="B17" s="2">
        <v>100.525</v>
      </c>
      <c r="C17" s="2" t="s">
        <v>140</v>
      </c>
      <c r="D17" s="2" t="s">
        <v>140</v>
      </c>
      <c r="E17" s="2">
        <v>-0.25</v>
      </c>
      <c r="F17" s="2">
        <v>5000.0</v>
      </c>
      <c r="G17" s="2">
        <v>100.658</v>
      </c>
      <c r="H17" s="2">
        <v>-16.65</v>
      </c>
      <c r="I17" s="2">
        <v>-0.3302</v>
      </c>
      <c r="J17" s="2">
        <v>5026.25</v>
      </c>
    </row>
    <row r="18" ht="15.75" customHeight="1">
      <c r="A18" s="2" t="s">
        <v>142</v>
      </c>
      <c r="J18" s="2">
        <v>6225.31</v>
      </c>
    </row>
    <row r="19" ht="15.75" customHeight="1">
      <c r="A19" s="2" t="s">
        <v>143</v>
      </c>
      <c r="E19" s="2">
        <v>254.63</v>
      </c>
      <c r="G19" s="2">
        <v>17295.28</v>
      </c>
      <c r="H19" s="2">
        <v>948.39</v>
      </c>
      <c r="I19" s="2">
        <v>5.48</v>
      </c>
      <c r="J19" s="2">
        <v>24468.98</v>
      </c>
    </row>
    <row r="20" ht="15.75" customHeight="1"/>
    <row r="21" ht="15.75" customHeight="1"/>
    <row r="22" ht="15.75" customHeight="1"/>
    <row r="23" ht="15.75" customHeight="1">
      <c r="A23" s="2" t="s">
        <v>144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25"/>
    <col customWidth="1" min="3" max="3" width="12.63"/>
    <col customWidth="1" min="4" max="4" width="8.88"/>
    <col customWidth="1" min="5" max="5" width="7.25"/>
    <col customWidth="1" min="6" max="6" width="12.63"/>
    <col customWidth="1" min="7" max="7" width="8.38"/>
    <col customWidth="1" min="8" max="8" width="4.75"/>
    <col customWidth="1" min="11" max="11" width="8.0"/>
  </cols>
  <sheetData>
    <row r="1" ht="15.75" customHeight="1">
      <c r="A1" s="2" t="s">
        <v>0</v>
      </c>
      <c r="B1" s="2" t="s">
        <v>145</v>
      </c>
      <c r="C1" s="2" t="s">
        <v>146</v>
      </c>
      <c r="D1" s="2" t="s">
        <v>147</v>
      </c>
      <c r="E1" s="2" t="s">
        <v>148</v>
      </c>
      <c r="F1" s="2" t="s">
        <v>87</v>
      </c>
      <c r="G1" s="2" t="s">
        <v>149</v>
      </c>
      <c r="H1" s="2" t="s">
        <v>150</v>
      </c>
      <c r="I1" s="2" t="s">
        <v>89</v>
      </c>
      <c r="J1" s="2" t="s">
        <v>151</v>
      </c>
      <c r="K1" s="2" t="s">
        <v>152</v>
      </c>
      <c r="L1" s="2" t="s">
        <v>153</v>
      </c>
    </row>
    <row r="2" ht="15.75" customHeight="1">
      <c r="A2" s="17">
        <v>45084.0</v>
      </c>
      <c r="B2" s="2">
        <v>3.0</v>
      </c>
      <c r="C2" s="2" t="s">
        <v>154</v>
      </c>
      <c r="D2" s="2" t="s">
        <v>155</v>
      </c>
      <c r="E2" s="6">
        <v>1000.0</v>
      </c>
      <c r="F2" s="2" t="s">
        <v>156</v>
      </c>
      <c r="G2" s="2" t="s">
        <v>157</v>
      </c>
      <c r="H2" s="2" t="s">
        <v>158</v>
      </c>
      <c r="I2" s="2">
        <v>98.3207</v>
      </c>
      <c r="J2" s="2">
        <v>98.2963</v>
      </c>
      <c r="K2" s="2" t="s">
        <v>159</v>
      </c>
      <c r="L2" s="2" t="s">
        <v>160</v>
      </c>
    </row>
    <row r="3" ht="15.75" customHeight="1">
      <c r="A3" s="17">
        <v>45032.0</v>
      </c>
      <c r="B3" s="2">
        <v>2.0</v>
      </c>
      <c r="C3" s="2" t="s">
        <v>154</v>
      </c>
      <c r="D3" s="2" t="s">
        <v>155</v>
      </c>
      <c r="E3" s="6">
        <v>1000.0</v>
      </c>
      <c r="F3" s="2" t="s">
        <v>161</v>
      </c>
      <c r="G3" s="2" t="s">
        <v>157</v>
      </c>
      <c r="H3" s="2" t="s">
        <v>158</v>
      </c>
      <c r="I3" s="2">
        <v>100.0</v>
      </c>
      <c r="J3" s="2">
        <v>100.0</v>
      </c>
      <c r="K3" s="2" t="s">
        <v>159</v>
      </c>
      <c r="L3" s="2" t="s">
        <v>160</v>
      </c>
    </row>
    <row r="4" ht="15.75" customHeight="1">
      <c r="A4" s="17">
        <v>45032.0</v>
      </c>
      <c r="B4" s="2">
        <v>1.0</v>
      </c>
      <c r="C4" s="2" t="s">
        <v>154</v>
      </c>
      <c r="D4" s="2" t="s">
        <v>155</v>
      </c>
      <c r="E4" s="6">
        <v>2000.0</v>
      </c>
      <c r="F4" s="2" t="s">
        <v>162</v>
      </c>
      <c r="G4" s="2" t="s">
        <v>157</v>
      </c>
      <c r="H4" s="2" t="s">
        <v>158</v>
      </c>
      <c r="I4" s="2">
        <v>98.4652</v>
      </c>
      <c r="J4" s="2">
        <v>98.4652</v>
      </c>
      <c r="K4" s="2" t="s">
        <v>159</v>
      </c>
      <c r="L4" s="2" t="s">
        <v>160</v>
      </c>
    </row>
    <row r="5" ht="15.75" customHeight="1">
      <c r="A5" s="8">
        <v>45396.0</v>
      </c>
      <c r="B5" s="2">
        <v>8.0</v>
      </c>
      <c r="C5" s="2" t="s">
        <v>163</v>
      </c>
      <c r="D5" s="2" t="s">
        <v>155</v>
      </c>
      <c r="E5" s="2">
        <v>1.0</v>
      </c>
      <c r="F5" s="2" t="s">
        <v>164</v>
      </c>
    </row>
    <row r="6" ht="15.75" customHeight="1">
      <c r="A6" s="8">
        <v>45396.0</v>
      </c>
      <c r="B6" s="2">
        <v>9.0</v>
      </c>
      <c r="C6" s="2" t="s">
        <v>154</v>
      </c>
      <c r="D6" s="2" t="s">
        <v>155</v>
      </c>
      <c r="E6" s="6">
        <v>2000.0</v>
      </c>
      <c r="F6" s="18" t="s">
        <v>165</v>
      </c>
      <c r="I6" s="2">
        <v>98.342</v>
      </c>
      <c r="J6" s="2" t="s">
        <v>166</v>
      </c>
    </row>
    <row r="7" ht="15.75" customHeight="1">
      <c r="A7" s="10">
        <v>45398.0</v>
      </c>
      <c r="C7" s="2" t="s">
        <v>167</v>
      </c>
      <c r="D7" s="2" t="s">
        <v>155</v>
      </c>
      <c r="E7" s="2">
        <v>16.0</v>
      </c>
      <c r="F7" s="2" t="s">
        <v>168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8">
        <v>44900.0</v>
      </c>
      <c r="B1" s="2" t="s">
        <v>169</v>
      </c>
      <c r="C1" s="6">
        <v>10000.0</v>
      </c>
    </row>
    <row r="2" ht="15.75" customHeight="1">
      <c r="A2" s="8">
        <v>45398.0</v>
      </c>
      <c r="B2" s="2" t="s">
        <v>170</v>
      </c>
      <c r="C2" s="6">
        <v>2000.0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