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4"/>
  </bookViews>
  <sheets>
    <sheet name="Sheet6" sheetId="5" r:id="rId1"/>
    <sheet name="补给量" sheetId="4" r:id="rId2"/>
    <sheet name="开采量" sheetId="1" r:id="rId3"/>
    <sheet name="降雨量" sheetId="2" r:id="rId4"/>
    <sheet name="水位" sheetId="3" r:id="rId5"/>
    <sheet name="水位保留两位" sheetId="8" r:id="rId6"/>
    <sheet name="压采量 枯水 开采" sheetId="9" r:id="rId7"/>
    <sheet name="Sheet4" sheetId="11" r:id="rId8"/>
    <sheet name="05-16降雨量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<sst xmlns="http://schemas.openxmlformats.org/spreadsheetml/2006/main" count="561" uniqueCount="233">
  <si>
    <t>A</t>
  </si>
  <si>
    <t>B</t>
  </si>
  <si>
    <t>C</t>
  </si>
  <si>
    <t>D</t>
  </si>
  <si>
    <t>E</t>
  </si>
  <si>
    <t>降雨入渗量mm</t>
  </si>
  <si>
    <t>补水量万方</t>
  </si>
  <si>
    <t>开采量</t>
  </si>
  <si>
    <t>2017年</t>
  </si>
  <si>
    <t>2018年</t>
  </si>
  <si>
    <t>2019年</t>
  </si>
  <si>
    <t>2020年</t>
  </si>
  <si>
    <t>2021年</t>
  </si>
  <si>
    <t>2022年</t>
  </si>
  <si>
    <r>
      <rPr>
        <sz val="11"/>
        <color theme="1"/>
        <rFont val="宋体"/>
        <charset val="134"/>
        <scheme val="minor"/>
      </rPr>
      <t>北坞(含玉东公园）万m</t>
    </r>
    <r>
      <rPr>
        <vertAlign val="superscript"/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</si>
  <si>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西黄村(万m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</si>
  <si>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阜石路（万m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</si>
  <si>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t>北坞砂石坑\玉东园补水</t>
  </si>
  <si>
    <t xml:space="preserve"> 单位：万方</t>
  </si>
  <si>
    <t>2015年</t>
  </si>
  <si>
    <t>2016年</t>
  </si>
  <si>
    <t>西黄村补水情况（2021年八月开始补水）</t>
  </si>
  <si>
    <t>阜石路砂石坑补水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</si>
  <si>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</si>
  <si>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</si>
  <si>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</si>
  <si>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</si>
  <si>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</si>
  <si>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</si>
  <si>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</si>
  <si>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</si>
  <si>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</si>
  <si>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</si>
  <si>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</si>
  <si>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</si>
  <si>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</si>
  <si>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三山五园（北长河）</t>
  </si>
  <si>
    <t>2022年三家店拦河闸下泄13200万方，永引渠向内城河湖引水8451万方。</t>
  </si>
  <si>
    <t>2022年三家店拦河闸下泄17832万方，永引渠向内城河湖引水4648万方。</t>
  </si>
  <si>
    <t>2022年三家店拦河闸下泄7201万方，永引渠向内城河湖引水7161万方，小红门再生水向永定河补水0.33亿方，南水向永定河补水8639万方。</t>
  </si>
  <si>
    <t>2022年三家店拦河闸下泄28876万方，永引渠向内城河湖引水10877万方，小红门再生水向永定河补水3023万方，南水向永定河补水818万方。</t>
  </si>
  <si>
    <t>1735（王梦瑶版）</t>
  </si>
  <si>
    <t>数据跟北坞+玉东公园一致，有问题</t>
  </si>
  <si>
    <t>八里庄街道</t>
  </si>
  <si>
    <t>老山街道</t>
  </si>
  <si>
    <t>万柳地区</t>
  </si>
  <si>
    <t>万寿路街道</t>
  </si>
  <si>
    <t>五里坨街道</t>
  </si>
  <si>
    <t>八角街道</t>
  </si>
  <si>
    <t>鲁谷街道</t>
  </si>
  <si>
    <t>奥运村地区</t>
  </si>
  <si>
    <t>亚运村街道</t>
  </si>
  <si>
    <t>大台街道</t>
  </si>
  <si>
    <t>金顶街街道</t>
  </si>
  <si>
    <t>大峪街道</t>
  </si>
  <si>
    <t>城子街道</t>
  </si>
  <si>
    <t>清河街道</t>
  </si>
  <si>
    <t>东升地区</t>
  </si>
  <si>
    <t>青龙桥街道</t>
  </si>
  <si>
    <t>曙光街道</t>
  </si>
  <si>
    <t>八宝山街道</t>
  </si>
  <si>
    <t>西三旗街道</t>
  </si>
  <si>
    <t>田村路街道</t>
  </si>
  <si>
    <t>云岗街道</t>
  </si>
  <si>
    <t>北下关街道</t>
  </si>
  <si>
    <t>来广营地区</t>
  </si>
  <si>
    <t>上地街道</t>
  </si>
  <si>
    <t>马连洼街道</t>
  </si>
  <si>
    <t>中关村街道</t>
  </si>
  <si>
    <t>香山街道</t>
  </si>
  <si>
    <t>广宁街道</t>
  </si>
  <si>
    <t>海淀街道</t>
  </si>
  <si>
    <t>燕园街道</t>
  </si>
  <si>
    <t>紫竹院街道</t>
  </si>
  <si>
    <t>古城街道</t>
  </si>
  <si>
    <t>王佐镇</t>
  </si>
  <si>
    <t>清华园街道</t>
  </si>
  <si>
    <t>学院路街道</t>
  </si>
  <si>
    <t>长辛店街道</t>
  </si>
  <si>
    <t>百善镇</t>
  </si>
  <si>
    <t>北七家镇</t>
  </si>
  <si>
    <t>北太平庄街道</t>
  </si>
  <si>
    <t>东小口地区</t>
  </si>
  <si>
    <t>东辛房街道</t>
  </si>
  <si>
    <t>佛子庄乡</t>
  </si>
  <si>
    <t>河北镇</t>
  </si>
  <si>
    <t>花园路街道</t>
  </si>
  <si>
    <t>回龙观地区</t>
  </si>
  <si>
    <t>军庄镇</t>
  </si>
  <si>
    <t>龙泉镇</t>
  </si>
  <si>
    <t>马池口地区</t>
  </si>
  <si>
    <t>妙峰山镇</t>
  </si>
  <si>
    <t>苹果园街道</t>
  </si>
  <si>
    <t>青龙湖镇</t>
  </si>
  <si>
    <t>沙河地区</t>
  </si>
  <si>
    <t>上庄镇</t>
  </si>
  <si>
    <t>四季青镇</t>
  </si>
  <si>
    <t>苏家坨镇</t>
  </si>
  <si>
    <t>潭柘寺镇</t>
  </si>
  <si>
    <t>王平镇</t>
  </si>
  <si>
    <t>温泉镇</t>
  </si>
  <si>
    <t>西北旺镇</t>
  </si>
  <si>
    <t>永定镇</t>
  </si>
  <si>
    <t>年份</t>
  </si>
  <si>
    <t>站名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</si>
  <si>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</si>
  <si>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</si>
  <si>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</si>
  <si>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</si>
  <si>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</si>
  <si>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</si>
  <si>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</si>
  <si>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</si>
  <si>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</si>
  <si>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</si>
  <si>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</si>
  <si>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</si>
  <si>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年降水量/mm</t>
  </si>
  <si>
    <t>年平均降水量/mm</t>
  </si>
  <si>
    <t>泉域面积（㎡）</t>
  </si>
  <si>
    <t>入渗系数</t>
  </si>
  <si>
    <t>降水入渗量（m³）</t>
  </si>
  <si>
    <t>降水入渗量（万m³）</t>
  </si>
  <si>
    <t>北京</t>
  </si>
  <si>
    <t>大台</t>
  </si>
  <si>
    <t>南辛房</t>
  </si>
  <si>
    <t>三家店</t>
  </si>
  <si>
    <t>沙河</t>
  </si>
  <si>
    <t>上苇甸</t>
  </si>
  <si>
    <t>温泉</t>
  </si>
  <si>
    <t>月份</t>
  </si>
  <si>
    <t>水位（m）</t>
  </si>
  <si>
    <t>水位差（m）</t>
  </si>
  <si>
    <t>水位-6m</t>
  </si>
  <si>
    <t>G</t>
  </si>
  <si>
    <t>F</t>
  </si>
  <si>
    <r>
      <rPr>
        <b/>
        <sz val="11"/>
        <color rgb="FF000000"/>
        <rFont val="宋体"/>
        <charset val="134"/>
      </rPr>
      <t>水位（m）</t>
    </r>
  </si>
  <si>
    <r>
      <rPr>
        <sz val="11"/>
        <color rgb="FF000000"/>
        <rFont val="宋体"/>
        <charset val="134"/>
      </rPr>
      <t>水位差（m）</t>
    </r>
  </si>
  <si>
    <t>2022年现状年开采量</t>
  </si>
  <si>
    <t>压采5万m³/d</t>
  </si>
  <si>
    <t>压采10万m³/d</t>
  </si>
  <si>
    <t>压采15万m³/d</t>
  </si>
  <si>
    <t>枯水丰水平水年降雨入渗</t>
  </si>
  <si>
    <t>丰水</t>
  </si>
  <si>
    <t>平水</t>
  </si>
  <si>
    <t>枯水</t>
  </si>
  <si>
    <t>拟合度</t>
  </si>
  <si>
    <t>生态补水</t>
  </si>
  <si>
    <t>北坞（万m3）</t>
  </si>
  <si>
    <t>西黄村(万m3)</t>
  </si>
  <si>
    <t>阜石路（万m3)</t>
  </si>
  <si>
    <t>不补水</t>
  </si>
  <si>
    <t>2017~2022年平均补水量</t>
  </si>
  <si>
    <t>最大补水量</t>
  </si>
  <si>
    <r>
      <rPr>
        <sz val="12"/>
        <color theme="1"/>
        <rFont val="宋体"/>
        <charset val="134"/>
      </rPr>
      <t>压采情况</t>
    </r>
  </si>
  <si>
    <r>
      <rPr>
        <sz val="12"/>
        <color theme="1"/>
        <rFont val="宋体"/>
        <charset val="134"/>
      </rPr>
      <t>不压采</t>
    </r>
  </si>
  <si>
    <r>
      <rPr>
        <sz val="12"/>
        <color theme="1"/>
        <rFont val="宋体"/>
        <charset val="134"/>
      </rPr>
      <t>压采</t>
    </r>
    <r>
      <rPr>
        <sz val="12"/>
        <color theme="1"/>
        <rFont val="Times New Roman"/>
        <charset val="134"/>
      </rPr>
      <t>5</t>
    </r>
    <r>
      <rPr>
        <sz val="12"/>
        <color theme="1"/>
        <rFont val="宋体"/>
        <charset val="134"/>
      </rPr>
      <t>万</t>
    </r>
    <r>
      <rPr>
        <sz val="12"/>
        <color theme="1"/>
        <rFont val="Times New Roman"/>
        <charset val="134"/>
      </rPr>
      <t>m³/d</t>
    </r>
  </si>
  <si>
    <r>
      <rPr>
        <sz val="12"/>
        <color theme="1"/>
        <rFont val="宋体"/>
        <charset val="134"/>
      </rPr>
      <t>压采</t>
    </r>
    <r>
      <rPr>
        <sz val="12"/>
        <color theme="1"/>
        <rFont val="Times New Roman"/>
        <charset val="134"/>
      </rPr>
      <t>10</t>
    </r>
    <r>
      <rPr>
        <sz val="12"/>
        <color theme="1"/>
        <rFont val="宋体"/>
        <charset val="134"/>
      </rPr>
      <t>万</t>
    </r>
    <r>
      <rPr>
        <sz val="12"/>
        <color theme="1"/>
        <rFont val="Times New Roman"/>
        <charset val="134"/>
      </rPr>
      <t>m³/d</t>
    </r>
  </si>
  <si>
    <r>
      <rPr>
        <sz val="12"/>
        <color theme="1"/>
        <rFont val="宋体"/>
        <charset val="134"/>
      </rPr>
      <t>压采</t>
    </r>
    <r>
      <rPr>
        <sz val="12"/>
        <color theme="1"/>
        <rFont val="Times New Roman"/>
        <charset val="134"/>
      </rPr>
      <t>15</t>
    </r>
    <r>
      <rPr>
        <sz val="12"/>
        <color theme="1"/>
        <rFont val="宋体"/>
        <charset val="134"/>
      </rPr>
      <t>万</t>
    </r>
    <r>
      <rPr>
        <sz val="12"/>
        <color theme="1"/>
        <rFont val="Times New Roman"/>
        <charset val="134"/>
      </rPr>
      <t>m³/d</t>
    </r>
  </si>
  <si>
    <r>
      <rPr>
        <sz val="12"/>
        <color rgb="FF000000"/>
        <rFont val="宋体"/>
        <charset val="134"/>
      </rPr>
      <t>不补水</t>
    </r>
  </si>
  <si>
    <r>
      <rPr>
        <sz val="12"/>
        <color rgb="FF000000"/>
        <rFont val="宋体"/>
        <charset val="134"/>
      </rPr>
      <t>丰</t>
    </r>
    <r>
      <rPr>
        <sz val="12"/>
        <color rgb="FF000000"/>
        <rFont val="宋体"/>
        <charset val="134"/>
      </rPr>
      <t>水年</t>
    </r>
  </si>
  <si>
    <t>30734.87,0,0,0,15461.924</t>
  </si>
  <si>
    <t>30734.87,0,0,0,13636.924</t>
  </si>
  <si>
    <t>30734.87,0,0,0,11811.924</t>
  </si>
  <si>
    <t>30734.87,0,0,0,9986.924</t>
  </si>
  <si>
    <r>
      <rPr>
        <sz val="12"/>
        <color rgb="FF000000"/>
        <rFont val="宋体"/>
        <charset val="134"/>
      </rPr>
      <t>平</t>
    </r>
    <r>
      <rPr>
        <sz val="12"/>
        <color rgb="FF000000"/>
        <rFont val="宋体"/>
        <charset val="134"/>
      </rPr>
      <t>水年</t>
    </r>
  </si>
  <si>
    <t>25646.96,0,0,0,15461.924</t>
  </si>
  <si>
    <t>25646.96,0,0,0,13636.924</t>
  </si>
  <si>
    <t>25646.96,0,0,0,11811.924</t>
  </si>
  <si>
    <t>25646.96,0,0,0,9986.924</t>
  </si>
  <si>
    <r>
      <rPr>
        <sz val="12"/>
        <color rgb="FF000000"/>
        <rFont val="宋体"/>
        <charset val="134"/>
      </rPr>
      <t>枯</t>
    </r>
    <r>
      <rPr>
        <sz val="12"/>
        <color rgb="FF000000"/>
        <rFont val="宋体"/>
        <charset val="134"/>
      </rPr>
      <t>水年</t>
    </r>
  </si>
  <si>
    <t>22202.06,0,0,0,15461.924</t>
  </si>
  <si>
    <t>22202.06,0,0,0,13636.924</t>
  </si>
  <si>
    <t>22202.06,0,0,0,11811.924</t>
  </si>
  <si>
    <t>22202.06,0,0,0,9986.924</t>
  </si>
  <si>
    <r>
      <rPr>
        <sz val="12"/>
        <color rgb="FF000000"/>
        <rFont val="宋体"/>
        <charset val="134"/>
      </rPr>
      <t>平均补水量</t>
    </r>
  </si>
  <si>
    <t>30734.87,644.7,55.8,416.5,15461.924</t>
  </si>
  <si>
    <t>30734.87,644.7,55.8,416.5,13636.924</t>
  </si>
  <si>
    <t>30734.87,644.7,55.8,416.5,11811.924</t>
  </si>
  <si>
    <t>30734.87,644.7,55.8,416.5,9986.924</t>
  </si>
  <si>
    <t>25646.9,644.7,55.8,416.5,15461.924</t>
  </si>
  <si>
    <t>25646.9,644.7,55.8,416.5,13636.924</t>
  </si>
  <si>
    <t>25646.9,644.7,55.8,416.5,11811.924</t>
  </si>
  <si>
    <t>25646.9,644.7,55.8,416.5,9986.924</t>
  </si>
  <si>
    <t>22202.06,644.7,55.8,416.5,15461.924</t>
  </si>
  <si>
    <t>22202.06,644.7,55.8,416.5,13636.924</t>
  </si>
  <si>
    <t>22202.06,644.7,55.8,416.5,11811.924</t>
  </si>
  <si>
    <t>22202.06,644.7,55.8,416.5,9986.924</t>
  </si>
  <si>
    <r>
      <rPr>
        <sz val="12"/>
        <color rgb="FF000000"/>
        <rFont val="宋体"/>
        <charset val="134"/>
      </rPr>
      <t>最大补水量</t>
    </r>
  </si>
  <si>
    <t>30734.87,2000,3000,900,15461.924</t>
  </si>
  <si>
    <t>30734.87,2000,3000,900,13636.924</t>
  </si>
  <si>
    <t>30734.87,2000,3000,900,11811.924</t>
  </si>
  <si>
    <t>30734.87,2000,3000,900,9986.924</t>
  </si>
  <si>
    <t>25646.9,2000,3000,900,15461.924</t>
  </si>
  <si>
    <t>25646.9,2000,3000,900,13636.924</t>
  </si>
  <si>
    <t>25646.9,2000,3000,900,11811.924</t>
  </si>
  <si>
    <t>25646.9,2000,3000,900,9986.924</t>
  </si>
  <si>
    <t>22202.06,2000,3000,900,15461.924</t>
  </si>
  <si>
    <t>22202.06,2000,3000,900,13636.924</t>
  </si>
  <si>
    <t>22202.06,2000,3000,900,11811.924</t>
  </si>
  <si>
    <t>22202.06,2000,3000,900,9986.924</t>
  </si>
  <si>
    <t>丰 不补 不压采</t>
  </si>
  <si>
    <t>复涌水位</t>
  </si>
  <si>
    <t>序号</t>
  </si>
  <si>
    <t>雨量站
名称</t>
  </si>
  <si>
    <t>经纬度
编码</t>
  </si>
  <si>
    <t>全年</t>
  </si>
  <si>
    <t>昌平</t>
  </si>
  <si>
    <t>11612550401238</t>
  </si>
  <si>
    <t>2005</t>
  </si>
  <si>
    <t>11617540395748</t>
  </si>
  <si>
    <t>松林闸</t>
  </si>
  <si>
    <t>11622110395653</t>
  </si>
  <si>
    <t>斋堂水库</t>
  </si>
  <si>
    <t>11540440395751</t>
  </si>
  <si>
    <t>11605490395727</t>
  </si>
  <si>
    <t>卢沟桥</t>
  </si>
  <si>
    <t>11612500395117</t>
  </si>
  <si>
    <t>霞云岭</t>
  </si>
  <si>
    <t>11544260394340</t>
  </si>
  <si>
    <t>房山</t>
  </si>
  <si>
    <t>11558160394208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</si>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</sst>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);[Red]\(0.0\)"/>
    <numFmt numFmtId="178" formatCode="0.0;[Red]0.0"/>
    <numFmt numFmtId="179" formatCode="0_ "/>
  </numFmts>
  <fonts count="41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color theme="1"/>
      <name val="宋体"/>
      <charset val="134"/>
    </font>
    <font>
      <sz val="12"/>
      <color rgb="FF000000"/>
      <name val="Times New Roman"/>
      <charset val="134"/>
    </font>
    <font>
      <sz val="16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0"/>
      <name val="宋体"/>
      <charset val="134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b/>
      <sz val="10"/>
      <color theme="1"/>
      <name val="仿宋_GB2312"/>
      <charset val="134"/>
    </font>
    <font>
      <sz val="11"/>
      <color theme="1"/>
      <name val="华文仿宋"/>
      <charset val="134"/>
    </font>
    <font>
      <sz val="12"/>
      <color theme="1"/>
      <name val="仿宋_GB2312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Arial"/>
      <charset val="134"/>
    </font>
    <font>
      <vertAlign val="superscript"/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" borderId="13" applyNumberFormat="0" applyAlignment="0" applyProtection="0">
      <alignment vertical="center"/>
    </xf>
    <xf numFmtId="0" fontId="28" fillId="5" borderId="14" applyNumberFormat="0" applyAlignment="0" applyProtection="0">
      <alignment vertical="center"/>
    </xf>
    <xf numFmtId="0" fontId="29" fillId="5" borderId="13" applyNumberFormat="0" applyAlignment="0" applyProtection="0">
      <alignment vertical="center"/>
    </xf>
    <xf numFmtId="0" fontId="30" fillId="6" borderId="15" applyNumberFormat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8" fillId="0" borderId="0"/>
    <xf numFmtId="0" fontId="39" fillId="0" borderId="0"/>
  </cellStyleXfs>
  <cellXfs count="60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9" fontId="0" fillId="0" borderId="0" xfId="0" applyNumberFormat="1">
      <alignment vertical="center"/>
    </xf>
    <xf numFmtId="0" fontId="4" fillId="0" borderId="0" xfId="0" applyFont="1" applyAlignment="1">
      <alignment horizontal="justify" vertical="center"/>
    </xf>
    <xf numFmtId="176" fontId="0" fillId="0" borderId="0" xfId="0" applyNumberForma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0" fillId="0" borderId="0" xfId="0" applyFill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0" fillId="0" borderId="0" xfId="0" applyFill="1" applyAlignment="1">
      <alignment vertical="center"/>
    </xf>
    <xf numFmtId="0" fontId="12" fillId="0" borderId="7" xfId="0" applyFont="1" applyFill="1" applyBorder="1" applyAlignment="1">
      <alignment vertical="center"/>
    </xf>
    <xf numFmtId="0" fontId="0" fillId="0" borderId="8" xfId="0" applyFill="1" applyBorder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177" fontId="2" fillId="0" borderId="0" xfId="0" applyNumberFormat="1" applyFont="1" applyFill="1" applyAlignment="1">
      <alignment vertical="center"/>
    </xf>
    <xf numFmtId="0" fontId="2" fillId="0" borderId="0" xfId="49" applyFont="1" applyAlignment="1">
      <alignment horizontal="center" vertical="center"/>
    </xf>
    <xf numFmtId="0" fontId="0" fillId="0" borderId="0" xfId="0" applyFont="1" applyFill="1" applyAlignment="1"/>
    <xf numFmtId="0" fontId="0" fillId="0" borderId="0" xfId="23" applyFont="1" applyFill="1" applyBorder="1" applyAlignment="1"/>
    <xf numFmtId="177" fontId="0" fillId="0" borderId="0" xfId="23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2" fillId="0" borderId="7" xfId="0" applyFont="1" applyFill="1" applyBorder="1" applyAlignment="1">
      <alignment vertical="center" wrapText="1"/>
    </xf>
    <xf numFmtId="178" fontId="12" fillId="0" borderId="7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4" fillId="0" borderId="0" xfId="0" applyFont="1" applyFill="1" applyAlignment="1"/>
    <xf numFmtId="0" fontId="0" fillId="0" borderId="0" xfId="0" applyFill="1" applyAlignment="1">
      <alignment vertical="center" wrapText="1"/>
    </xf>
    <xf numFmtId="0" fontId="0" fillId="0" borderId="7" xfId="0" applyFont="1" applyFill="1" applyBorder="1" applyAlignment="1"/>
    <xf numFmtId="0" fontId="15" fillId="0" borderId="9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0" fillId="0" borderId="7" xfId="0" applyFill="1" applyBorder="1" applyAlignment="1">
      <alignment vertical="center"/>
    </xf>
    <xf numFmtId="0" fontId="15" fillId="0" borderId="7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/>
    </xf>
    <xf numFmtId="176" fontId="17" fillId="0" borderId="7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vertical="center"/>
    </xf>
    <xf numFmtId="179" fontId="16" fillId="0" borderId="7" xfId="0" applyNumberFormat="1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vertical="center"/>
    </xf>
    <xf numFmtId="0" fontId="18" fillId="0" borderId="7" xfId="0" applyFont="1" applyFill="1" applyBorder="1" applyAlignment="1">
      <alignment vertical="center"/>
    </xf>
    <xf numFmtId="176" fontId="18" fillId="0" borderId="7" xfId="0" applyNumberFormat="1" applyFont="1" applyFill="1" applyBorder="1" applyAlignment="1">
      <alignment horizontal="center" vertical="center"/>
    </xf>
    <xf numFmtId="176" fontId="18" fillId="0" borderId="7" xfId="0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vertical="center"/>
    </xf>
    <xf numFmtId="179" fontId="16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  <cellStyle name="Normal" xfId="50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304800</xdr:colOff>
      <xdr:row>2</xdr:row>
      <xdr:rowOff>85725</xdr:rowOff>
    </xdr:from>
    <xdr:to>
      <xdr:col>2</xdr:col>
      <xdr:colOff>0</xdr:colOff>
      <xdr:row>2</xdr:row>
      <xdr:rowOff>85725</xdr:rowOff>
    </xdr:to>
    <xdr:sp>
      <xdr:nvSpPr>
        <xdr:cNvPr id="3" name="Line 40"/>
        <xdr:cNvSpPr/>
      </xdr:nvSpPr>
      <xdr:spPr>
        <a:xfrm>
          <a:off x="1318260" y="634365"/>
          <a:ext cx="304800" cy="0"/>
        </a:xfrm>
        <a:prstGeom prst="line">
          <a:avLst/>
        </a:prstGeom>
        <a:ln w="9360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304800</xdr:colOff>
      <xdr:row>9</xdr:row>
      <xdr:rowOff>85725</xdr:rowOff>
    </xdr:from>
    <xdr:to>
      <xdr:col>2</xdr:col>
      <xdr:colOff>0</xdr:colOff>
      <xdr:row>9</xdr:row>
      <xdr:rowOff>85725</xdr:rowOff>
    </xdr:to>
    <xdr:sp>
      <xdr:nvSpPr>
        <xdr:cNvPr id="4" name="Line 40"/>
        <xdr:cNvSpPr/>
      </xdr:nvSpPr>
      <xdr:spPr>
        <a:xfrm>
          <a:off x="1318260" y="1929765"/>
          <a:ext cx="304800" cy="0"/>
        </a:xfrm>
        <a:prstGeom prst="line">
          <a:avLst/>
        </a:prstGeom>
        <a:ln w="9360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304800</xdr:colOff>
      <xdr:row>16</xdr:row>
      <xdr:rowOff>85725</xdr:rowOff>
    </xdr:from>
    <xdr:to>
      <xdr:col>2</xdr:col>
      <xdr:colOff>0</xdr:colOff>
      <xdr:row>16</xdr:row>
      <xdr:rowOff>85725</xdr:rowOff>
    </xdr:to>
    <xdr:sp>
      <xdr:nvSpPr>
        <xdr:cNvPr id="5" name="Line 40"/>
        <xdr:cNvSpPr/>
      </xdr:nvSpPr>
      <xdr:spPr>
        <a:xfrm>
          <a:off x="1318260" y="3225165"/>
          <a:ext cx="304800" cy="0"/>
        </a:xfrm>
        <a:prstGeom prst="line">
          <a:avLst/>
        </a:prstGeom>
        <a:ln w="9360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304800</xdr:colOff>
      <xdr:row>23</xdr:row>
      <xdr:rowOff>85725</xdr:rowOff>
    </xdr:from>
    <xdr:to>
      <xdr:col>2</xdr:col>
      <xdr:colOff>0</xdr:colOff>
      <xdr:row>23</xdr:row>
      <xdr:rowOff>85725</xdr:rowOff>
    </xdr:to>
    <xdr:sp>
      <xdr:nvSpPr>
        <xdr:cNvPr id="6" name="Line 40"/>
        <xdr:cNvSpPr/>
      </xdr:nvSpPr>
      <xdr:spPr>
        <a:xfrm>
          <a:off x="1318260" y="4505325"/>
          <a:ext cx="304800" cy="0"/>
        </a:xfrm>
        <a:prstGeom prst="line">
          <a:avLst/>
        </a:prstGeom>
        <a:ln w="9360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304800</xdr:colOff>
      <xdr:row>30</xdr:row>
      <xdr:rowOff>85725</xdr:rowOff>
    </xdr:from>
    <xdr:to>
      <xdr:col>2</xdr:col>
      <xdr:colOff>0</xdr:colOff>
      <xdr:row>30</xdr:row>
      <xdr:rowOff>85725</xdr:rowOff>
    </xdr:to>
    <xdr:sp>
      <xdr:nvSpPr>
        <xdr:cNvPr id="7" name="Line 40"/>
        <xdr:cNvSpPr/>
      </xdr:nvSpPr>
      <xdr:spPr>
        <a:xfrm>
          <a:off x="1318260" y="5785485"/>
          <a:ext cx="304800" cy="0"/>
        </a:xfrm>
        <a:prstGeom prst="line">
          <a:avLst/>
        </a:prstGeom>
        <a:ln w="9360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304800</xdr:colOff>
      <xdr:row>37</xdr:row>
      <xdr:rowOff>85725</xdr:rowOff>
    </xdr:from>
    <xdr:to>
      <xdr:col>2</xdr:col>
      <xdr:colOff>0</xdr:colOff>
      <xdr:row>37</xdr:row>
      <xdr:rowOff>85725</xdr:rowOff>
    </xdr:to>
    <xdr:sp>
      <xdr:nvSpPr>
        <xdr:cNvPr id="8" name="Line 40"/>
        <xdr:cNvSpPr/>
      </xdr:nvSpPr>
      <xdr:spPr>
        <a:xfrm>
          <a:off x="1318260" y="7080885"/>
          <a:ext cx="304800" cy="0"/>
        </a:xfrm>
        <a:prstGeom prst="line">
          <a:avLst/>
        </a:prstGeom>
        <a:ln w="9360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D16" sqref="D16"/>
    </sheetView>
  </sheetViews>
  <sheetFormatPr defaultColWidth="8.88888888888889" defaultRowHeight="14.4" outlineLevelCol="5"/>
  <cols>
    <col min="1" max="4" width="12.8888888888889"/>
    <col min="5" max="5" width="11.7777777777778"/>
    <col min="6" max="9" width="12.8888888888889"/>
  </cols>
  <sheetData>
    <row r="1" spans="2:6">
      <c r="B1" s="58" t="s">
        <v>0</v>
      </c>
      <c r="C1" s="58" t="s">
        <v>1</v>
      </c>
      <c r="D1" s="58" t="s">
        <v>2</v>
      </c>
      <c r="E1" s="58" t="s">
        <v>3</v>
      </c>
      <c r="F1" s="58" t="s">
        <v>4</v>
      </c>
    </row>
    <row r="2" spans="2:6">
      <c r="B2" s="30" t="s">
        <v>5</v>
      </c>
      <c r="C2" s="59" t="s">
        <v>6</v>
      </c>
      <c r="D2" s="59"/>
      <c r="E2" s="59"/>
      <c r="F2" t="s">
        <v>7</v>
      </c>
    </row>
    <row r="3" spans="1:6">
      <c r="A3" t="s">
        <v>8</v>
      </c>
      <c r="B3">
        <v>27151.0785377281</v>
      </c>
      <c r="C3" s="40">
        <v>228</v>
      </c>
      <c r="D3" s="40">
        <v>0</v>
      </c>
      <c r="E3" s="40">
        <v>11</v>
      </c>
      <c r="F3">
        <v>15192.8237</v>
      </c>
    </row>
    <row r="4" spans="1:6">
      <c r="A4" t="s">
        <v>9</v>
      </c>
      <c r="B4">
        <v>26363.0857777523</v>
      </c>
      <c r="C4" s="40">
        <v>230</v>
      </c>
      <c r="D4" s="40">
        <v>0</v>
      </c>
      <c r="E4" s="40">
        <v>17</v>
      </c>
      <c r="F4">
        <v>15460.9906</v>
      </c>
    </row>
    <row r="5" spans="1:6">
      <c r="A5" t="s">
        <v>10</v>
      </c>
      <c r="B5">
        <v>24346.524750223</v>
      </c>
      <c r="C5" s="40">
        <v>1026</v>
      </c>
      <c r="D5" s="40">
        <v>0</v>
      </c>
      <c r="E5" s="40">
        <v>0</v>
      </c>
      <c r="F5">
        <v>13995.3722</v>
      </c>
    </row>
    <row r="6" spans="1:6">
      <c r="A6" t="s">
        <v>11</v>
      </c>
      <c r="B6">
        <v>26339.2708854508</v>
      </c>
      <c r="C6" s="40">
        <v>793</v>
      </c>
      <c r="D6" s="40">
        <v>0</v>
      </c>
      <c r="E6" s="40">
        <v>0</v>
      </c>
      <c r="F6">
        <v>15275.6199431759</v>
      </c>
    </row>
    <row r="7" spans="1:6">
      <c r="A7" t="s">
        <v>12</v>
      </c>
      <c r="B7">
        <v>46211.4676788295</v>
      </c>
      <c r="C7" s="40">
        <v>243</v>
      </c>
      <c r="D7" s="40">
        <v>157</v>
      </c>
      <c r="E7" s="40">
        <v>1794</v>
      </c>
      <c r="F7">
        <v>14471.0515597817</v>
      </c>
    </row>
    <row r="8" spans="1:6">
      <c r="A8" t="s">
        <v>13</v>
      </c>
      <c r="B8">
        <v>27537.0198806141</v>
      </c>
      <c r="C8" s="40">
        <v>1348</v>
      </c>
      <c r="D8" s="40">
        <v>178</v>
      </c>
      <c r="E8" s="40">
        <v>677</v>
      </c>
      <c r="F8">
        <v>15461.9235414198</v>
      </c>
    </row>
    <row r="9" spans="3:5">
      <c r="C9">
        <f>AVERAGE(C3:C8)</f>
        <v>644.666666666667</v>
      </c>
      <c r="D9">
        <f>AVERAGE(D3:D8)</f>
        <v>55.8333333333333</v>
      </c>
      <c r="E9">
        <f>AVERAGE(E3:E8)</f>
        <v>416.5</v>
      </c>
    </row>
    <row r="10" ht="15.6" spans="3:5">
      <c r="C10" s="40" t="s">
        <v>14</v>
      </c>
      <c r="D10" s="40" t="s">
        <v>15</v>
      </c>
      <c r="E10" s="40" t="s">
        <v>16</v>
      </c>
    </row>
  </sheetData>
  <mergeCells count="1">
    <mergeCell ref="C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8"/>
  <sheetViews>
    <sheetView workbookViewId="0">
      <selection activeCell="C3" sqref="C3:C10"/>
    </sheetView>
  </sheetViews>
  <sheetFormatPr defaultColWidth="8.88888888888889" defaultRowHeight="14.4"/>
  <cols>
    <col min="2" max="2" width="16.4444444444444" customWidth="1"/>
    <col min="3" max="3" width="13.5555555555556" customWidth="1"/>
    <col min="4" max="4" width="12.5555555555556" customWidth="1"/>
    <col min="6" max="6" width="13" customWidth="1"/>
  </cols>
  <sheetData>
    <row r="1" ht="15.6" spans="1:4">
      <c r="A1" s="40"/>
      <c r="B1" s="40" t="s">
        <v>14</v>
      </c>
      <c r="C1" s="40" t="s">
        <v>15</v>
      </c>
      <c r="D1" s="40" t="s">
        <v>16</v>
      </c>
    </row>
    <row r="2" spans="1:4">
      <c r="A2" s="40">
        <v>2015</v>
      </c>
      <c r="B2" s="40">
        <v>244</v>
      </c>
      <c r="C2" s="40">
        <v>0</v>
      </c>
      <c r="D2" s="40">
        <v>0</v>
      </c>
    </row>
    <row r="3" spans="1:4">
      <c r="A3" s="40">
        <v>2016</v>
      </c>
      <c r="B3" s="40">
        <v>0</v>
      </c>
      <c r="C3" s="40">
        <v>0</v>
      </c>
      <c r="D3" s="40">
        <v>118</v>
      </c>
    </row>
    <row r="4" spans="1:4">
      <c r="A4" s="40">
        <v>2017</v>
      </c>
      <c r="B4" s="40">
        <v>228</v>
      </c>
      <c r="C4" s="40">
        <v>0</v>
      </c>
      <c r="D4" s="40">
        <v>11</v>
      </c>
    </row>
    <row r="5" spans="1:4">
      <c r="A5" s="40">
        <v>2018</v>
      </c>
      <c r="B5" s="40">
        <v>230</v>
      </c>
      <c r="C5" s="40">
        <v>0</v>
      </c>
      <c r="D5" s="40">
        <v>17</v>
      </c>
    </row>
    <row r="6" spans="1:4">
      <c r="A6" s="40">
        <v>2019</v>
      </c>
      <c r="B6" s="40">
        <v>1026</v>
      </c>
      <c r="C6" s="40">
        <v>0</v>
      </c>
      <c r="D6" s="40">
        <v>0</v>
      </c>
    </row>
    <row r="7" spans="1:4">
      <c r="A7" s="40">
        <v>2020</v>
      </c>
      <c r="B7" s="40">
        <v>793</v>
      </c>
      <c r="C7" s="40">
        <v>0</v>
      </c>
      <c r="D7" s="40">
        <v>0</v>
      </c>
    </row>
    <row r="8" spans="1:4">
      <c r="A8" s="40">
        <v>2021</v>
      </c>
      <c r="B8" s="40">
        <v>243</v>
      </c>
      <c r="C8" s="40">
        <v>157</v>
      </c>
      <c r="D8" s="40">
        <v>1794</v>
      </c>
    </row>
    <row r="9" spans="1:4">
      <c r="A9" s="40">
        <v>2022</v>
      </c>
      <c r="B9" s="40">
        <v>1348</v>
      </c>
      <c r="C9" s="40">
        <v>178</v>
      </c>
      <c r="D9" s="40">
        <v>677</v>
      </c>
    </row>
    <row r="10" spans="1:4">
      <c r="A10" s="40">
        <v>2023</v>
      </c>
      <c r="B10" s="40">
        <v>344</v>
      </c>
      <c r="C10" s="40">
        <v>86</v>
      </c>
      <c r="D10" s="40">
        <v>134</v>
      </c>
    </row>
    <row r="11" ht="15.6" spans="1:12">
      <c r="A11" s="23"/>
      <c r="B11" s="41" t="s">
        <v>17</v>
      </c>
      <c r="C11" s="42"/>
      <c r="D11" s="42"/>
      <c r="E11" s="42"/>
      <c r="F11" s="42"/>
      <c r="G11" s="42"/>
      <c r="H11" s="43" t="s">
        <v>18</v>
      </c>
      <c r="I11" s="43"/>
      <c r="J11" s="43"/>
      <c r="K11" s="43"/>
      <c r="L11" s="43"/>
    </row>
    <row r="12" ht="15.6" spans="1:17">
      <c r="A12" s="44"/>
      <c r="B12" s="45" t="s">
        <v>19</v>
      </c>
      <c r="C12" s="44" t="s">
        <v>20</v>
      </c>
      <c r="D12" s="45" t="s">
        <v>8</v>
      </c>
      <c r="E12" s="44" t="s">
        <v>9</v>
      </c>
      <c r="F12" s="45" t="s">
        <v>10</v>
      </c>
      <c r="G12" s="44" t="s">
        <v>11</v>
      </c>
      <c r="H12" s="46">
        <v>2019</v>
      </c>
      <c r="I12" s="46">
        <v>2020</v>
      </c>
      <c r="J12" s="46">
        <v>2021</v>
      </c>
      <c r="K12" s="46">
        <v>2022</v>
      </c>
      <c r="M12" s="56" t="s">
        <v>21</v>
      </c>
      <c r="N12" s="56"/>
      <c r="O12" s="56"/>
      <c r="P12" s="56" t="s">
        <v>22</v>
      </c>
      <c r="Q12" s="56"/>
    </row>
    <row r="13" ht="15.6" spans="1:17">
      <c r="A13" s="44" t="s">
        <v>23</v>
      </c>
      <c r="B13" s="47">
        <v>0</v>
      </c>
      <c r="C13" s="48">
        <v>0</v>
      </c>
      <c r="D13" s="47">
        <v>0</v>
      </c>
      <c r="E13" s="47">
        <v>0</v>
      </c>
      <c r="F13" s="47">
        <v>0</v>
      </c>
      <c r="G13" s="49">
        <v>0</v>
      </c>
      <c r="H13" s="50">
        <v>0</v>
      </c>
      <c r="I13" s="50">
        <v>0</v>
      </c>
      <c r="J13" s="50">
        <v>0</v>
      </c>
      <c r="K13" s="50">
        <v>229.27</v>
      </c>
      <c r="M13" s="43">
        <v>2021</v>
      </c>
      <c r="N13" s="43">
        <v>157</v>
      </c>
      <c r="O13" s="43"/>
      <c r="P13" s="43">
        <v>2016</v>
      </c>
      <c r="Q13" s="43">
        <v>118</v>
      </c>
    </row>
    <row r="14" ht="15.6" spans="1:17">
      <c r="A14" s="44" t="s">
        <v>24</v>
      </c>
      <c r="B14" s="47">
        <v>33.5</v>
      </c>
      <c r="C14" s="48">
        <v>0</v>
      </c>
      <c r="D14" s="47">
        <v>0</v>
      </c>
      <c r="E14" s="47">
        <v>0</v>
      </c>
      <c r="F14" s="47">
        <v>0</v>
      </c>
      <c r="G14" s="49">
        <v>0</v>
      </c>
      <c r="H14" s="50">
        <v>0</v>
      </c>
      <c r="I14" s="50">
        <v>0</v>
      </c>
      <c r="J14" s="50">
        <v>0</v>
      </c>
      <c r="K14" s="50">
        <v>210.65</v>
      </c>
      <c r="M14" s="43">
        <v>2022</v>
      </c>
      <c r="N14" s="43">
        <v>178</v>
      </c>
      <c r="O14" s="43"/>
      <c r="P14" s="43">
        <v>2017</v>
      </c>
      <c r="Q14" s="43">
        <v>11</v>
      </c>
    </row>
    <row r="15" ht="15.6" spans="1:17">
      <c r="A15" s="44" t="s">
        <v>25</v>
      </c>
      <c r="B15" s="47">
        <v>59.06</v>
      </c>
      <c r="C15" s="48">
        <v>0</v>
      </c>
      <c r="D15" s="47">
        <v>0</v>
      </c>
      <c r="E15" s="47">
        <v>15.15</v>
      </c>
      <c r="F15" s="47">
        <v>0</v>
      </c>
      <c r="G15" s="49">
        <v>0</v>
      </c>
      <c r="H15" s="50">
        <v>0</v>
      </c>
      <c r="I15" s="50">
        <v>0</v>
      </c>
      <c r="J15" s="50">
        <v>0</v>
      </c>
      <c r="K15" s="50">
        <v>234.62</v>
      </c>
      <c r="P15" s="43">
        <v>2018</v>
      </c>
      <c r="Q15">
        <v>17</v>
      </c>
    </row>
    <row r="16" ht="15.6" spans="1:16">
      <c r="A16" s="44" t="s">
        <v>26</v>
      </c>
      <c r="B16" s="47">
        <v>83.17</v>
      </c>
      <c r="C16" s="48">
        <v>0</v>
      </c>
      <c r="D16" s="47">
        <v>27.48</v>
      </c>
      <c r="E16" s="47">
        <v>19.46</v>
      </c>
      <c r="F16" s="47">
        <v>87.48</v>
      </c>
      <c r="G16" s="51">
        <v>57.2546</v>
      </c>
      <c r="H16" s="50">
        <v>87.48</v>
      </c>
      <c r="I16" s="50">
        <v>57.2546</v>
      </c>
      <c r="J16" s="57">
        <v>0</v>
      </c>
      <c r="K16" s="50">
        <v>147.65</v>
      </c>
      <c r="P16" s="43">
        <v>2019</v>
      </c>
    </row>
    <row r="17" ht="15.6" spans="1:16">
      <c r="A17" s="44" t="s">
        <v>27</v>
      </c>
      <c r="B17" s="47">
        <v>68.06</v>
      </c>
      <c r="C17" s="48">
        <v>0</v>
      </c>
      <c r="D17" s="47">
        <v>49.26</v>
      </c>
      <c r="E17" s="47">
        <v>38.17</v>
      </c>
      <c r="F17" s="47">
        <v>178.47</v>
      </c>
      <c r="G17" s="51">
        <v>141.7491</v>
      </c>
      <c r="H17" s="50">
        <v>178.47</v>
      </c>
      <c r="I17" s="50">
        <f>6.7761+141.7491</f>
        <v>148.5252</v>
      </c>
      <c r="J17" s="50">
        <v>0</v>
      </c>
      <c r="K17" s="50">
        <v>81.35</v>
      </c>
      <c r="P17" s="43">
        <v>2020</v>
      </c>
    </row>
    <row r="18" ht="15.6" spans="1:17">
      <c r="A18" s="44" t="s">
        <v>28</v>
      </c>
      <c r="B18" s="47">
        <v>0</v>
      </c>
      <c r="C18" s="48">
        <v>0</v>
      </c>
      <c r="D18" s="47">
        <v>31.23</v>
      </c>
      <c r="E18" s="47">
        <v>31.02</v>
      </c>
      <c r="F18" s="47">
        <v>194.4</v>
      </c>
      <c r="G18" s="52">
        <v>77.01</v>
      </c>
      <c r="H18" s="50">
        <v>194.4</v>
      </c>
      <c r="I18" s="50">
        <v>163.6464</v>
      </c>
      <c r="J18" s="50">
        <v>0</v>
      </c>
      <c r="K18" s="50">
        <v>141.57</v>
      </c>
      <c r="P18" s="43">
        <v>2021</v>
      </c>
      <c r="Q18">
        <v>1794</v>
      </c>
    </row>
    <row r="19" ht="15.6" spans="1:17">
      <c r="A19" s="44" t="s">
        <v>29</v>
      </c>
      <c r="B19" s="47">
        <v>0</v>
      </c>
      <c r="C19" s="48">
        <v>0</v>
      </c>
      <c r="D19" s="47">
        <v>26.46</v>
      </c>
      <c r="E19" s="47">
        <v>31.02</v>
      </c>
      <c r="F19" s="47">
        <v>200.88</v>
      </c>
      <c r="G19" s="52"/>
      <c r="H19" s="50">
        <v>200.88</v>
      </c>
      <c r="I19" s="50">
        <v>179.6802</v>
      </c>
      <c r="J19" s="50">
        <v>0</v>
      </c>
      <c r="K19" s="50">
        <v>87.22</v>
      </c>
      <c r="P19" s="43">
        <v>2022</v>
      </c>
      <c r="Q19">
        <v>677</v>
      </c>
    </row>
    <row r="20" ht="15.6" spans="1:16">
      <c r="A20" s="44" t="s">
        <v>30</v>
      </c>
      <c r="B20" s="47">
        <v>0</v>
      </c>
      <c r="C20" s="48">
        <v>0</v>
      </c>
      <c r="D20" s="47">
        <v>25.12</v>
      </c>
      <c r="E20" s="47">
        <v>20.7</v>
      </c>
      <c r="F20" s="47">
        <v>200.88</v>
      </c>
      <c r="G20" s="52"/>
      <c r="H20" s="50">
        <v>200.88</v>
      </c>
      <c r="I20" s="50">
        <v>0</v>
      </c>
      <c r="J20" s="50">
        <v>4.6443</v>
      </c>
      <c r="K20" s="50">
        <v>76.51</v>
      </c>
      <c r="P20" s="43"/>
    </row>
    <row r="21" ht="15.6" spans="1:11">
      <c r="A21" s="44" t="s">
        <v>31</v>
      </c>
      <c r="B21" s="47">
        <v>0</v>
      </c>
      <c r="C21" s="48">
        <v>0</v>
      </c>
      <c r="D21" s="47">
        <v>24.29</v>
      </c>
      <c r="E21" s="47">
        <v>8.88</v>
      </c>
      <c r="F21" s="47">
        <v>87.81</v>
      </c>
      <c r="G21" s="52"/>
      <c r="H21" s="50">
        <v>87.81</v>
      </c>
      <c r="I21" s="50">
        <v>63.6742</v>
      </c>
      <c r="J21" s="50">
        <v>0</v>
      </c>
      <c r="K21" s="50">
        <v>6.1</v>
      </c>
    </row>
    <row r="22" ht="15.6" spans="1:11">
      <c r="A22" s="44" t="s">
        <v>32</v>
      </c>
      <c r="B22" s="47">
        <v>0</v>
      </c>
      <c r="C22" s="48">
        <v>0</v>
      </c>
      <c r="D22" s="47">
        <v>25.11</v>
      </c>
      <c r="E22" s="47">
        <v>17.75</v>
      </c>
      <c r="F22" s="47">
        <v>76.42</v>
      </c>
      <c r="G22" s="52"/>
      <c r="H22" s="50">
        <v>76.42</v>
      </c>
      <c r="I22" s="50">
        <v>181.9391</v>
      </c>
      <c r="J22" s="50">
        <v>0</v>
      </c>
      <c r="K22" s="50">
        <v>51</v>
      </c>
    </row>
    <row r="23" ht="15.6" spans="1:11">
      <c r="A23" s="44" t="s">
        <v>33</v>
      </c>
      <c r="B23" s="47">
        <v>0</v>
      </c>
      <c r="C23" s="48">
        <v>0</v>
      </c>
      <c r="D23" s="47">
        <v>19.25</v>
      </c>
      <c r="E23" s="47">
        <v>48.25</v>
      </c>
      <c r="F23" s="47">
        <v>0</v>
      </c>
      <c r="G23" s="52"/>
      <c r="H23" s="50">
        <v>0</v>
      </c>
      <c r="I23" s="50">
        <v>173.3819</v>
      </c>
      <c r="J23" s="50">
        <f>29.93+30.2904</f>
        <v>60.2204</v>
      </c>
      <c r="K23" s="50">
        <v>82.06</v>
      </c>
    </row>
    <row r="24" ht="15.6" spans="1:11">
      <c r="A24" s="44" t="s">
        <v>34</v>
      </c>
      <c r="B24" s="47">
        <v>0</v>
      </c>
      <c r="C24" s="48">
        <v>0</v>
      </c>
      <c r="D24" s="47">
        <v>0</v>
      </c>
      <c r="E24" s="47">
        <v>0</v>
      </c>
      <c r="F24" s="47">
        <v>0</v>
      </c>
      <c r="G24" s="52"/>
      <c r="H24" s="50">
        <v>0</v>
      </c>
      <c r="I24" s="50">
        <v>23.7052</v>
      </c>
      <c r="J24" s="50">
        <f>40.3783+141.3217</f>
        <v>181.7</v>
      </c>
      <c r="K24" s="50">
        <v>0</v>
      </c>
    </row>
    <row r="25" ht="15.6" spans="1:11">
      <c r="A25" s="44" t="s">
        <v>35</v>
      </c>
      <c r="B25" s="53">
        <v>243.79</v>
      </c>
      <c r="C25" s="48">
        <v>0</v>
      </c>
      <c r="D25" s="47">
        <v>228.2</v>
      </c>
      <c r="E25" s="47">
        <v>230.4</v>
      </c>
      <c r="F25" s="47">
        <v>1026.34</v>
      </c>
      <c r="G25" s="54">
        <f>SUM(G13:G24)</f>
        <v>276.0137</v>
      </c>
      <c r="H25" s="50">
        <f>SUM(H13:H24)</f>
        <v>1026.34</v>
      </c>
      <c r="I25" s="50">
        <f>SUM(I13:I24)</f>
        <v>991.8068</v>
      </c>
      <c r="J25" s="50">
        <f>SUM(J13:J24)</f>
        <v>246.5647</v>
      </c>
      <c r="K25" s="50">
        <f>SUM(K13:K24)</f>
        <v>1348</v>
      </c>
    </row>
    <row r="27" spans="1:3">
      <c r="A27" s="40"/>
      <c r="B27" s="40" t="s">
        <v>36</v>
      </c>
      <c r="C27" s="40"/>
    </row>
    <row r="28" spans="1:13">
      <c r="A28" s="40">
        <v>2015</v>
      </c>
      <c r="B28" s="40">
        <v>243.7948</v>
      </c>
      <c r="C28" s="40"/>
      <c r="M28" t="s">
        <v>37</v>
      </c>
    </row>
    <row r="29" spans="1:13">
      <c r="A29" s="40">
        <v>2016</v>
      </c>
      <c r="B29" s="40">
        <v>0</v>
      </c>
      <c r="C29" s="40"/>
      <c r="M29" t="s">
        <v>38</v>
      </c>
    </row>
    <row r="30" spans="1:13">
      <c r="A30" s="40">
        <v>2017</v>
      </c>
      <c r="B30" s="40">
        <v>228.1952</v>
      </c>
      <c r="C30" s="40"/>
      <c r="M30" t="s">
        <v>39</v>
      </c>
    </row>
    <row r="31" spans="1:13">
      <c r="A31" s="40">
        <v>2018</v>
      </c>
      <c r="B31" s="40">
        <v>230.405</v>
      </c>
      <c r="C31" s="40"/>
      <c r="M31" t="s">
        <v>40</v>
      </c>
    </row>
    <row r="32" spans="1:3">
      <c r="A32" s="40">
        <v>2019</v>
      </c>
      <c r="B32" s="40">
        <v>1026.346</v>
      </c>
      <c r="C32" s="40"/>
    </row>
    <row r="33" spans="1:3">
      <c r="A33" s="40">
        <v>2020</v>
      </c>
      <c r="B33" s="40">
        <v>793.2021</v>
      </c>
      <c r="C33" s="40"/>
    </row>
    <row r="34" spans="1:3">
      <c r="A34" s="40">
        <v>2021</v>
      </c>
      <c r="B34" s="40">
        <v>246.57</v>
      </c>
      <c r="C34" s="40"/>
    </row>
    <row r="35" spans="1:3">
      <c r="A35" s="40">
        <v>2022</v>
      </c>
      <c r="B35" s="40">
        <v>1348</v>
      </c>
      <c r="C35" s="40" t="s">
        <v>41</v>
      </c>
    </row>
    <row r="36" spans="1:3">
      <c r="A36" s="40">
        <v>2023</v>
      </c>
      <c r="B36" s="40">
        <v>170</v>
      </c>
      <c r="C36" s="40"/>
    </row>
    <row r="37" spans="1:3">
      <c r="A37" s="40" t="s">
        <v>35</v>
      </c>
      <c r="B37" s="40">
        <v>4286.5131</v>
      </c>
      <c r="C37" s="40"/>
    </row>
    <row r="38" spans="1:3">
      <c r="A38" s="40"/>
      <c r="B38" s="55" t="s">
        <v>42</v>
      </c>
      <c r="C38" s="55"/>
    </row>
  </sheetData>
  <mergeCells count="2">
    <mergeCell ref="B11:G11"/>
    <mergeCell ref="B38:C3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workbookViewId="0">
      <selection activeCell="C62" sqref="C62:H62"/>
    </sheetView>
  </sheetViews>
  <sheetFormatPr defaultColWidth="8.88888888888889" defaultRowHeight="14.4" outlineLevelCol="7"/>
  <cols>
    <col min="2" max="5" width="11.7777777777778"/>
    <col min="6" max="8" width="12.8888888888889"/>
  </cols>
  <sheetData>
    <row r="1" spans="2:8">
      <c r="B1" s="30" t="s">
        <v>20</v>
      </c>
      <c r="C1" s="30" t="s">
        <v>8</v>
      </c>
      <c r="D1" s="30" t="s">
        <v>9</v>
      </c>
      <c r="E1" s="30" t="s">
        <v>10</v>
      </c>
      <c r="F1" s="30" t="s">
        <v>11</v>
      </c>
      <c r="G1" s="30" t="s">
        <v>12</v>
      </c>
      <c r="H1" s="30" t="s">
        <v>13</v>
      </c>
    </row>
    <row r="2" spans="1:8">
      <c r="A2" t="s">
        <v>43</v>
      </c>
      <c r="B2">
        <v>0</v>
      </c>
      <c r="C2">
        <v>0.15</v>
      </c>
      <c r="D2">
        <v>1.02</v>
      </c>
      <c r="E2">
        <v>0.61</v>
      </c>
      <c r="F2">
        <v>0.455145816742563</v>
      </c>
      <c r="G2">
        <v>0.431173242447875</v>
      </c>
      <c r="H2">
        <v>0.460696838809116</v>
      </c>
    </row>
    <row r="3" spans="1:8">
      <c r="A3" t="s">
        <v>44</v>
      </c>
      <c r="B3" s="30">
        <v>0</v>
      </c>
      <c r="C3" s="30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</row>
    <row r="4" spans="1:8">
      <c r="A4" t="s">
        <v>45</v>
      </c>
      <c r="B4" s="30">
        <v>0</v>
      </c>
      <c r="C4" s="30">
        <v>0</v>
      </c>
      <c r="D4" s="30">
        <v>0</v>
      </c>
      <c r="E4" s="30">
        <v>46.7022</v>
      </c>
      <c r="F4" s="30">
        <v>12.4797264197475</v>
      </c>
      <c r="G4" s="30">
        <v>11.8224180192971</v>
      </c>
      <c r="H4" s="30">
        <v>12.6319309093688</v>
      </c>
    </row>
    <row r="5" spans="1:8">
      <c r="A5" t="s">
        <v>46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</row>
    <row r="6" spans="1:8">
      <c r="A6" t="s">
        <v>47</v>
      </c>
      <c r="B6" s="30">
        <v>0.38</v>
      </c>
      <c r="C6" s="30">
        <v>2.24</v>
      </c>
      <c r="D6" s="30">
        <v>2.5</v>
      </c>
      <c r="E6" s="30">
        <v>6.73</v>
      </c>
      <c r="F6" s="30">
        <v>3.08773919280237</v>
      </c>
      <c r="G6" s="30">
        <v>2.92510767015797</v>
      </c>
      <c r="H6" s="30">
        <v>3.12539769204482</v>
      </c>
    </row>
    <row r="7" spans="1:8">
      <c r="A7" t="s">
        <v>48</v>
      </c>
      <c r="B7" s="30">
        <v>0.43</v>
      </c>
      <c r="C7" s="30">
        <v>1.53</v>
      </c>
      <c r="D7" s="30">
        <v>26.56</v>
      </c>
      <c r="E7" s="30">
        <v>107.09</v>
      </c>
      <c r="F7" s="30">
        <v>35.7315808512683</v>
      </c>
      <c r="G7" s="30">
        <v>33.8495950236183</v>
      </c>
      <c r="H7" s="30">
        <v>36.1673682110154</v>
      </c>
    </row>
    <row r="8" spans="1:8">
      <c r="A8" t="s">
        <v>49</v>
      </c>
      <c r="B8" s="30">
        <v>2.62</v>
      </c>
      <c r="C8" s="30">
        <v>47.78</v>
      </c>
      <c r="D8" s="30">
        <v>12.93</v>
      </c>
      <c r="E8" s="30">
        <v>33.02</v>
      </c>
      <c r="F8" s="30">
        <v>24.8481373708217</v>
      </c>
      <c r="G8" s="30">
        <v>23.5393835664479</v>
      </c>
      <c r="H8" s="30">
        <v>25.1511887310326</v>
      </c>
    </row>
    <row r="9" spans="1:8">
      <c r="A9" t="s">
        <v>50</v>
      </c>
      <c r="B9" s="30">
        <v>7.82</v>
      </c>
      <c r="C9" s="30">
        <v>7.561</v>
      </c>
      <c r="D9" s="30">
        <v>45.9525</v>
      </c>
      <c r="E9" s="30">
        <v>47.3453</v>
      </c>
      <c r="F9" s="30">
        <v>28.0351179018996</v>
      </c>
      <c r="G9" s="30">
        <v>26.558505523973</v>
      </c>
      <c r="H9" s="30">
        <v>28.3770381226009</v>
      </c>
    </row>
    <row r="10" spans="1:8">
      <c r="A10" t="s">
        <v>51</v>
      </c>
      <c r="B10" s="30">
        <v>7.836</v>
      </c>
      <c r="C10" s="30">
        <v>7.137</v>
      </c>
      <c r="D10" s="30">
        <v>6.963</v>
      </c>
      <c r="E10" s="30">
        <v>7.959</v>
      </c>
      <c r="F10" s="30">
        <v>7.69507806273527</v>
      </c>
      <c r="G10" s="30">
        <v>7.28977755512525</v>
      </c>
      <c r="H10" s="30">
        <v>7.78892831151005</v>
      </c>
    </row>
    <row r="11" spans="1:8">
      <c r="A11" t="s">
        <v>52</v>
      </c>
      <c r="B11" s="30">
        <v>8.04</v>
      </c>
      <c r="C11" s="30">
        <v>6.77</v>
      </c>
      <c r="D11" s="30">
        <v>5.94</v>
      </c>
      <c r="E11" s="30">
        <v>5.35</v>
      </c>
      <c r="F11" s="30">
        <v>6.70258328974962</v>
      </c>
      <c r="G11" s="30">
        <v>6.34955757805614</v>
      </c>
      <c r="H11" s="30">
        <v>6.7843289333998</v>
      </c>
    </row>
    <row r="12" spans="1:8">
      <c r="A12" t="s">
        <v>53</v>
      </c>
      <c r="B12">
        <v>8.4703</v>
      </c>
      <c r="C12">
        <v>9.7112</v>
      </c>
      <c r="D12">
        <v>11.683</v>
      </c>
      <c r="E12">
        <v>10.7965</v>
      </c>
      <c r="F12">
        <v>10.4460978176039</v>
      </c>
      <c r="G12">
        <v>9.89590083279074</v>
      </c>
      <c r="H12">
        <v>10.5734998882412</v>
      </c>
    </row>
    <row r="13" spans="1:8">
      <c r="A13" t="s">
        <v>54</v>
      </c>
      <c r="B13">
        <v>10</v>
      </c>
      <c r="C13">
        <v>10</v>
      </c>
      <c r="D13">
        <v>10</v>
      </c>
      <c r="E13">
        <v>10</v>
      </c>
      <c r="F13">
        <v>10.2821407337502</v>
      </c>
      <c r="G13">
        <v>9.74057938443945</v>
      </c>
      <c r="H13">
        <v>10.4075431608514</v>
      </c>
    </row>
    <row r="14" spans="1:8">
      <c r="A14" t="s">
        <v>55</v>
      </c>
      <c r="B14" s="30">
        <v>14.94</v>
      </c>
      <c r="C14" s="30">
        <v>13.9</v>
      </c>
      <c r="D14" s="30">
        <v>17.07</v>
      </c>
      <c r="E14" s="30">
        <v>18.19</v>
      </c>
      <c r="F14" s="30">
        <v>16.4965593579393</v>
      </c>
      <c r="G14" s="30">
        <v>15.6276839771982</v>
      </c>
      <c r="H14" s="30">
        <v>16.6977537041238</v>
      </c>
    </row>
    <row r="15" spans="1:8">
      <c r="A15" t="s">
        <v>56</v>
      </c>
      <c r="B15">
        <v>36.1728</v>
      </c>
      <c r="C15">
        <v>34.5931</v>
      </c>
      <c r="D15">
        <v>34.3915</v>
      </c>
      <c r="E15">
        <v>36.6354</v>
      </c>
      <c r="F15">
        <v>36.4723344050194</v>
      </c>
      <c r="G15">
        <v>34.5513330158765</v>
      </c>
      <c r="H15">
        <v>36.9171560987568</v>
      </c>
    </row>
    <row r="16" spans="1:8">
      <c r="A16" t="s">
        <v>57</v>
      </c>
      <c r="B16" s="30">
        <v>43.2836</v>
      </c>
      <c r="C16" s="30">
        <v>42.0746</v>
      </c>
      <c r="D16" s="30">
        <v>46.1858</v>
      </c>
      <c r="E16" s="30">
        <v>55.941</v>
      </c>
      <c r="F16" s="30">
        <v>48.3031347401399</v>
      </c>
      <c r="G16" s="30">
        <v>45.759003950338</v>
      </c>
      <c r="H16" s="30">
        <v>48.8922465301706</v>
      </c>
    </row>
    <row r="17" spans="1:8">
      <c r="A17" t="s">
        <v>58</v>
      </c>
      <c r="B17">
        <v>51.828</v>
      </c>
      <c r="C17">
        <v>45.0433</v>
      </c>
      <c r="D17">
        <v>45.7472</v>
      </c>
      <c r="E17">
        <v>51.6955</v>
      </c>
      <c r="F17">
        <v>50.0181093932805</v>
      </c>
      <c r="G17">
        <v>47.3836507222291</v>
      </c>
      <c r="H17">
        <v>50.628137254146</v>
      </c>
    </row>
    <row r="18" spans="1:8">
      <c r="A18" t="s">
        <v>59</v>
      </c>
      <c r="B18">
        <v>61.7477</v>
      </c>
      <c r="C18">
        <v>68.1654</v>
      </c>
      <c r="D18">
        <v>70.3096</v>
      </c>
      <c r="E18">
        <v>63.7593</v>
      </c>
      <c r="F18">
        <v>67.7890115428563</v>
      </c>
      <c r="G18">
        <v>64.2185577326794</v>
      </c>
      <c r="H18">
        <v>68.6157758129035</v>
      </c>
    </row>
    <row r="19" spans="1:8">
      <c r="A19" t="s">
        <v>60</v>
      </c>
      <c r="B19">
        <v>72.1981</v>
      </c>
      <c r="C19">
        <v>55.796</v>
      </c>
      <c r="D19">
        <v>47.7553</v>
      </c>
      <c r="E19">
        <v>44.2126</v>
      </c>
      <c r="F19">
        <v>56.5052215282843</v>
      </c>
      <c r="G19">
        <v>53.52908603215</v>
      </c>
      <c r="H19">
        <v>57.1943671164472</v>
      </c>
    </row>
    <row r="20" spans="1:8">
      <c r="A20" t="s">
        <v>61</v>
      </c>
      <c r="B20">
        <v>73.832</v>
      </c>
      <c r="C20">
        <v>76.222</v>
      </c>
      <c r="D20">
        <v>75.737</v>
      </c>
      <c r="E20">
        <v>69.792</v>
      </c>
      <c r="F20">
        <v>75.9166841534787</v>
      </c>
      <c r="G20">
        <v>71.9181450389141</v>
      </c>
      <c r="H20">
        <v>76.8425746559368</v>
      </c>
    </row>
    <row r="21" spans="1:8">
      <c r="A21" t="s">
        <v>62</v>
      </c>
      <c r="B21">
        <v>85.3104</v>
      </c>
      <c r="C21">
        <v>67.9704</v>
      </c>
      <c r="D21">
        <v>80.8204</v>
      </c>
      <c r="E21">
        <v>85.9993</v>
      </c>
      <c r="F21">
        <v>82.3817429756707</v>
      </c>
      <c r="G21">
        <v>78.0426885861471</v>
      </c>
      <c r="H21">
        <v>83.3864822401374</v>
      </c>
    </row>
    <row r="22" spans="1:8">
      <c r="A22" t="s">
        <v>63</v>
      </c>
      <c r="B22" s="30">
        <v>86.5</v>
      </c>
      <c r="C22" s="30">
        <v>85</v>
      </c>
      <c r="D22" s="30">
        <v>87.5</v>
      </c>
      <c r="E22" s="30">
        <v>88.5</v>
      </c>
      <c r="F22" s="30">
        <v>89.3433075015559</v>
      </c>
      <c r="G22" s="30">
        <v>84.6375868335231</v>
      </c>
      <c r="H22" s="30">
        <v>90.4329509810662</v>
      </c>
    </row>
    <row r="23" spans="1:8">
      <c r="A23" t="s">
        <v>64</v>
      </c>
      <c r="B23">
        <v>106.3245</v>
      </c>
      <c r="C23">
        <v>105.6362</v>
      </c>
      <c r="D23">
        <v>105.2294</v>
      </c>
      <c r="E23">
        <v>101.7081</v>
      </c>
      <c r="F23">
        <v>107.643274685573</v>
      </c>
      <c r="G23">
        <v>101.973692971758</v>
      </c>
      <c r="H23">
        <v>108.956107125454</v>
      </c>
    </row>
    <row r="24" spans="1:8">
      <c r="A24" t="s">
        <v>65</v>
      </c>
      <c r="B24">
        <v>109.9116</v>
      </c>
      <c r="C24">
        <v>100.3696</v>
      </c>
      <c r="D24">
        <v>75.2967</v>
      </c>
      <c r="E24">
        <v>82.6348</v>
      </c>
      <c r="F24">
        <v>94.6796692938254</v>
      </c>
      <c r="G24">
        <v>89.6928819328279</v>
      </c>
      <c r="H24">
        <v>95.8343957884362</v>
      </c>
    </row>
    <row r="25" spans="1:8">
      <c r="A25" t="s">
        <v>66</v>
      </c>
      <c r="B25">
        <v>127.17</v>
      </c>
      <c r="C25">
        <v>130.1358</v>
      </c>
      <c r="D25">
        <v>135.369</v>
      </c>
      <c r="E25">
        <v>123.2091</v>
      </c>
      <c r="F25">
        <v>132.494607470824</v>
      </c>
      <c r="G25">
        <v>125.516103649846</v>
      </c>
      <c r="H25">
        <v>134.110530242637</v>
      </c>
    </row>
    <row r="26" spans="1:8">
      <c r="A26" t="s">
        <v>67</v>
      </c>
      <c r="B26" s="30">
        <v>151.22</v>
      </c>
      <c r="C26" s="30">
        <v>161.28</v>
      </c>
      <c r="D26" s="30">
        <v>147.63</v>
      </c>
      <c r="E26" s="30">
        <v>136.7529</v>
      </c>
      <c r="F26" s="30">
        <v>153.279886757425</v>
      </c>
      <c r="G26" s="30">
        <v>145.206620261268</v>
      </c>
      <c r="H26" s="30">
        <v>155.149309703765</v>
      </c>
    </row>
    <row r="27" spans="1:8">
      <c r="A27" t="s">
        <v>68</v>
      </c>
      <c r="B27">
        <v>165.95</v>
      </c>
      <c r="C27">
        <v>165.71</v>
      </c>
      <c r="D27">
        <v>162.2</v>
      </c>
      <c r="E27">
        <v>164.02</v>
      </c>
      <c r="F27">
        <v>169.121399112657</v>
      </c>
      <c r="G27">
        <v>160.213758624899</v>
      </c>
      <c r="H27">
        <v>171.18402736028</v>
      </c>
    </row>
    <row r="28" spans="1:8">
      <c r="A28" t="s">
        <v>69</v>
      </c>
      <c r="B28">
        <v>187.0916</v>
      </c>
      <c r="C28">
        <v>196.4226</v>
      </c>
      <c r="D28">
        <v>201.5064</v>
      </c>
      <c r="E28">
        <v>191.6822</v>
      </c>
      <c r="F28">
        <v>199.555876068643</v>
      </c>
      <c r="G28">
        <v>189.045248728959</v>
      </c>
      <c r="H28">
        <v>201.989687455717</v>
      </c>
    </row>
    <row r="29" spans="1:8">
      <c r="A29" t="s">
        <v>70</v>
      </c>
      <c r="B29">
        <v>221.8092</v>
      </c>
      <c r="C29">
        <v>207.5592</v>
      </c>
      <c r="D29">
        <v>173.4484</v>
      </c>
      <c r="E29">
        <v>172.0056</v>
      </c>
      <c r="F29">
        <v>199.095838634175</v>
      </c>
      <c r="G29">
        <v>188.609441510766</v>
      </c>
      <c r="H29">
        <v>201.524039340328</v>
      </c>
    </row>
    <row r="30" spans="1:8">
      <c r="A30" t="s">
        <v>71</v>
      </c>
      <c r="B30">
        <v>305.3943</v>
      </c>
      <c r="C30">
        <v>305.5832</v>
      </c>
      <c r="D30">
        <v>315.0832</v>
      </c>
      <c r="E30">
        <v>340.8092</v>
      </c>
      <c r="F30">
        <v>325.935584487871</v>
      </c>
      <c r="G30">
        <v>308.768525653103</v>
      </c>
      <c r="H30">
        <v>329.910740482307</v>
      </c>
    </row>
    <row r="31" spans="1:8">
      <c r="A31" t="s">
        <v>72</v>
      </c>
      <c r="B31">
        <v>337.43</v>
      </c>
      <c r="C31">
        <v>390.46</v>
      </c>
      <c r="D31">
        <v>376.53</v>
      </c>
      <c r="E31">
        <v>474.75</v>
      </c>
      <c r="F31">
        <v>406.844372706475</v>
      </c>
      <c r="G31">
        <v>385.415840152043</v>
      </c>
      <c r="H31">
        <v>411.80630360306</v>
      </c>
    </row>
    <row r="32" spans="1:8">
      <c r="A32" t="s">
        <v>73</v>
      </c>
      <c r="B32">
        <v>346.137</v>
      </c>
      <c r="C32">
        <v>302.3549</v>
      </c>
      <c r="D32">
        <v>297.5174</v>
      </c>
      <c r="E32">
        <v>265.431</v>
      </c>
      <c r="F32">
        <v>311.113313667413</v>
      </c>
      <c r="G32">
        <v>294.726945273794</v>
      </c>
      <c r="H32">
        <v>314.907695172941</v>
      </c>
    </row>
    <row r="33" spans="1:8">
      <c r="A33" t="s">
        <v>74</v>
      </c>
      <c r="B33">
        <v>397.499</v>
      </c>
      <c r="C33">
        <v>353.205</v>
      </c>
      <c r="D33">
        <v>401.165</v>
      </c>
      <c r="E33">
        <v>422.42</v>
      </c>
      <c r="F33">
        <v>405.043733668025</v>
      </c>
      <c r="G33">
        <v>383.710040946322</v>
      </c>
      <c r="H33">
        <v>409.983703718946</v>
      </c>
    </row>
    <row r="34" spans="1:8">
      <c r="A34" t="s">
        <v>75</v>
      </c>
      <c r="B34">
        <v>430</v>
      </c>
      <c r="C34">
        <v>440</v>
      </c>
      <c r="D34">
        <v>450</v>
      </c>
      <c r="E34">
        <v>453</v>
      </c>
      <c r="F34">
        <v>455.798065008466</v>
      </c>
      <c r="G34">
        <v>431.791136734377</v>
      </c>
      <c r="H34">
        <v>461.357041986134</v>
      </c>
    </row>
    <row r="35" spans="1:8">
      <c r="A35" t="s">
        <v>76</v>
      </c>
      <c r="B35">
        <v>552.69</v>
      </c>
      <c r="C35">
        <v>607.56</v>
      </c>
      <c r="D35">
        <v>559.11</v>
      </c>
      <c r="E35">
        <v>479.29</v>
      </c>
      <c r="F35">
        <v>564.196173341486</v>
      </c>
      <c r="G35">
        <v>534.479906192189</v>
      </c>
      <c r="H35">
        <v>571.077188815818</v>
      </c>
    </row>
    <row r="36" spans="1:8">
      <c r="A36" t="s">
        <v>77</v>
      </c>
      <c r="B36">
        <v>705.955</v>
      </c>
      <c r="C36">
        <v>659.6498</v>
      </c>
      <c r="D36">
        <v>662.4966</v>
      </c>
      <c r="E36">
        <v>670.1585</v>
      </c>
      <c r="F36">
        <v>693.729092632152</v>
      </c>
      <c r="G36">
        <v>657.190314065465</v>
      </c>
      <c r="H36">
        <v>702.189909714843</v>
      </c>
    </row>
    <row r="37" spans="1:8">
      <c r="A37" t="s">
        <v>78</v>
      </c>
      <c r="B37">
        <v>779.63</v>
      </c>
      <c r="C37">
        <v>779.55</v>
      </c>
      <c r="D37">
        <v>781.29</v>
      </c>
      <c r="E37">
        <v>785.4943</v>
      </c>
      <c r="F37">
        <v>803.586770077666</v>
      </c>
      <c r="G37">
        <v>761.261776989109</v>
      </c>
      <c r="H37">
        <v>813.387426766144</v>
      </c>
    </row>
    <row r="38" spans="1:8">
      <c r="A38" t="s">
        <v>79</v>
      </c>
      <c r="B38">
        <v>106.3</v>
      </c>
      <c r="C38">
        <v>107.34</v>
      </c>
      <c r="D38">
        <v>104.45</v>
      </c>
      <c r="E38">
        <v>108.46</v>
      </c>
      <c r="F38">
        <v>109.67951530168</v>
      </c>
      <c r="G38">
        <v>103.902684597198</v>
      </c>
      <c r="H38">
        <v>111.017182017032</v>
      </c>
    </row>
    <row r="39" spans="1:8">
      <c r="A39" t="s">
        <v>80</v>
      </c>
      <c r="B39" s="30">
        <v>951.996</v>
      </c>
      <c r="C39" s="30">
        <v>963.3479</v>
      </c>
      <c r="D39" s="30">
        <v>901.6881</v>
      </c>
      <c r="E39" s="30">
        <v>997.1582</v>
      </c>
      <c r="F39" s="30">
        <v>981.274236822083</v>
      </c>
      <c r="G39" s="30">
        <v>929.590427633114</v>
      </c>
      <c r="H39" s="30">
        <v>993.241994717615</v>
      </c>
    </row>
    <row r="40" spans="1:8">
      <c r="A40" t="s">
        <v>81</v>
      </c>
      <c r="B40" s="30">
        <v>24.65</v>
      </c>
      <c r="C40" s="30">
        <v>25.11</v>
      </c>
      <c r="D40" s="30">
        <v>49.76</v>
      </c>
      <c r="E40" s="30">
        <v>25.08</v>
      </c>
      <c r="F40" s="30">
        <v>31.8317102125037</v>
      </c>
      <c r="G40" s="30">
        <v>30.155130949494</v>
      </c>
      <c r="H40" s="30">
        <v>32.2199342042573</v>
      </c>
    </row>
    <row r="41" spans="1:8">
      <c r="A41" t="s">
        <v>82</v>
      </c>
      <c r="B41" s="30">
        <v>334.6672</v>
      </c>
      <c r="C41" s="30">
        <v>347.328</v>
      </c>
      <c r="D41" s="30">
        <v>374.4311</v>
      </c>
      <c r="E41" s="30">
        <v>417.2078</v>
      </c>
      <c r="F41" s="30">
        <v>379.28423287116</v>
      </c>
      <c r="G41" s="30">
        <v>359.307295553838</v>
      </c>
      <c r="H41" s="30">
        <v>383.910036446004</v>
      </c>
    </row>
    <row r="42" spans="1:8">
      <c r="A42" t="s">
        <v>83</v>
      </c>
      <c r="B42" s="30">
        <v>0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</row>
    <row r="43" spans="1:8">
      <c r="A43" t="s">
        <v>84</v>
      </c>
      <c r="B43" s="30">
        <v>48.7546</v>
      </c>
      <c r="C43" s="30">
        <v>47.9591</v>
      </c>
      <c r="D43" s="30">
        <v>46.3453</v>
      </c>
      <c r="E43" s="30">
        <v>34.8677</v>
      </c>
      <c r="F43" s="30">
        <v>45.6172775508597</v>
      </c>
      <c r="G43" s="30">
        <v>43.2146111196138</v>
      </c>
      <c r="H43" s="30">
        <v>46.1736322507956</v>
      </c>
    </row>
    <row r="44" spans="1:8">
      <c r="A44" t="s">
        <v>85</v>
      </c>
      <c r="B44" s="30">
        <v>10.67</v>
      </c>
      <c r="C44" s="30">
        <v>10.66</v>
      </c>
      <c r="D44" s="30">
        <v>10.66</v>
      </c>
      <c r="E44" s="30">
        <v>10.69</v>
      </c>
      <c r="F44" s="30">
        <v>10.9713594450808</v>
      </c>
      <c r="G44" s="30">
        <v>10.3934968794238</v>
      </c>
      <c r="H44" s="30">
        <v>11.1051676800232</v>
      </c>
    </row>
    <row r="45" spans="1:8">
      <c r="A45" t="s">
        <v>86</v>
      </c>
      <c r="B45" s="30">
        <v>68</v>
      </c>
      <c r="C45" s="30">
        <v>59.64</v>
      </c>
      <c r="D45" s="30">
        <v>67.61</v>
      </c>
      <c r="E45" s="30">
        <v>64.65</v>
      </c>
      <c r="F45" s="30">
        <v>66.8042647422767</v>
      </c>
      <c r="G45" s="30">
        <v>63.2856776415586</v>
      </c>
      <c r="H45" s="30">
        <v>67.6190189025549</v>
      </c>
    </row>
    <row r="46" spans="1:8">
      <c r="A46" t="s">
        <v>87</v>
      </c>
      <c r="B46" s="30">
        <v>63.638</v>
      </c>
      <c r="C46" s="30">
        <v>73.828</v>
      </c>
      <c r="D46" s="30">
        <v>87.038</v>
      </c>
      <c r="E46" s="30">
        <v>73.458</v>
      </c>
      <c r="F46" s="30">
        <v>76.4726727350565</v>
      </c>
      <c r="G46" s="30">
        <v>72.4448496479965</v>
      </c>
      <c r="H46" s="30">
        <v>77.4053441520513</v>
      </c>
    </row>
    <row r="47" spans="1:8">
      <c r="A47" t="s">
        <v>88</v>
      </c>
      <c r="B47" s="30">
        <v>91.37</v>
      </c>
      <c r="C47" s="30">
        <v>87.79</v>
      </c>
      <c r="D47" s="30">
        <v>84.4</v>
      </c>
      <c r="E47" s="30">
        <v>82.58</v>
      </c>
      <c r="F47" s="30">
        <v>88.9542396661147</v>
      </c>
      <c r="G47" s="30">
        <v>84.2690112386951</v>
      </c>
      <c r="H47" s="30">
        <v>90.0391380198643</v>
      </c>
    </row>
    <row r="48" spans="1:8">
      <c r="A48" t="s">
        <v>89</v>
      </c>
      <c r="B48">
        <v>79.78</v>
      </c>
      <c r="C48">
        <v>77.24</v>
      </c>
      <c r="D48">
        <v>86.72</v>
      </c>
      <c r="E48">
        <v>80.93</v>
      </c>
      <c r="F48">
        <v>83.4221719580648</v>
      </c>
      <c r="G48">
        <v>79.0283180731679</v>
      </c>
      <c r="H48">
        <v>84.4396004399812</v>
      </c>
    </row>
    <row r="49" spans="1:8">
      <c r="A49" t="s">
        <v>90</v>
      </c>
      <c r="B49" s="30">
        <v>123.98</v>
      </c>
      <c r="C49" s="30">
        <v>114.57</v>
      </c>
      <c r="D49" s="30">
        <v>98.04</v>
      </c>
      <c r="E49" s="30">
        <v>113.12</v>
      </c>
      <c r="F49" s="30">
        <v>115.726189010577</v>
      </c>
      <c r="G49" s="30">
        <v>109.630879415617</v>
      </c>
      <c r="H49" s="30">
        <v>117.137601804555</v>
      </c>
    </row>
    <row r="50" spans="1:8">
      <c r="A50" t="s">
        <v>91</v>
      </c>
      <c r="B50" s="30">
        <v>182.2</v>
      </c>
      <c r="C50" s="30">
        <v>182.4</v>
      </c>
      <c r="D50" s="30">
        <v>187.12</v>
      </c>
      <c r="E50" s="30">
        <v>187.32</v>
      </c>
      <c r="F50" s="30">
        <v>189.985038561702</v>
      </c>
      <c r="G50" s="30">
        <v>179.978508161412</v>
      </c>
      <c r="H50" s="30">
        <v>192.302122675358</v>
      </c>
    </row>
    <row r="51" spans="1:8">
      <c r="A51" t="s">
        <v>92</v>
      </c>
      <c r="B51">
        <v>66.4813</v>
      </c>
      <c r="C51">
        <v>69.946</v>
      </c>
      <c r="D51">
        <v>57.9257</v>
      </c>
      <c r="E51">
        <v>48.1984</v>
      </c>
      <c r="F51">
        <v>62.2198004166808</v>
      </c>
      <c r="G51">
        <v>58.9426774964603</v>
      </c>
      <c r="H51">
        <v>62.97864180857</v>
      </c>
    </row>
    <row r="52" spans="1:8">
      <c r="A52" t="s">
        <v>93</v>
      </c>
      <c r="B52" s="30">
        <v>70.3137</v>
      </c>
      <c r="C52" s="30">
        <v>67.0437</v>
      </c>
      <c r="D52" s="30">
        <v>78.3937</v>
      </c>
      <c r="E52" s="30">
        <v>90.3737</v>
      </c>
      <c r="F52" s="30">
        <v>78.8405727908753</v>
      </c>
      <c r="G52" s="30">
        <v>74.688032178305</v>
      </c>
      <c r="H52" s="30">
        <v>79.8021234482756</v>
      </c>
    </row>
    <row r="53" spans="1:8">
      <c r="A53" t="s">
        <v>94</v>
      </c>
      <c r="B53" s="30">
        <v>1869.4565</v>
      </c>
      <c r="C53" s="30">
        <v>1947.4899</v>
      </c>
      <c r="D53" s="30">
        <v>1945.2752</v>
      </c>
      <c r="E53" s="30">
        <v>2060.7915</v>
      </c>
      <c r="F53" s="30">
        <v>2012.02202149112</v>
      </c>
      <c r="G53" s="30">
        <v>1906.04862655158</v>
      </c>
      <c r="H53" s="30">
        <v>2036.56092359424</v>
      </c>
    </row>
    <row r="54" spans="1:8">
      <c r="A54" t="s">
        <v>95</v>
      </c>
      <c r="B54" s="30">
        <v>296.6358</v>
      </c>
      <c r="C54" s="30">
        <v>382.9457</v>
      </c>
      <c r="D54" s="30">
        <v>479.8904</v>
      </c>
      <c r="E54" s="30">
        <v>582.8228</v>
      </c>
      <c r="F54" s="30">
        <v>449.033559477069</v>
      </c>
      <c r="G54" s="30">
        <v>425.382918365145</v>
      </c>
      <c r="H54" s="30">
        <v>454.510035598764</v>
      </c>
    </row>
    <row r="55" spans="1:8">
      <c r="A55" t="s">
        <v>96</v>
      </c>
      <c r="B55">
        <v>3250.3334</v>
      </c>
      <c r="C55">
        <v>3443.5833</v>
      </c>
      <c r="D55">
        <v>3555.6385</v>
      </c>
      <c r="E55">
        <v>1367.3303</v>
      </c>
      <c r="F55">
        <v>2963.96271916824</v>
      </c>
      <c r="G55">
        <v>2807.85051539041</v>
      </c>
      <c r="H55">
        <v>3000.11162321903</v>
      </c>
    </row>
    <row r="56" spans="1:8">
      <c r="A56" t="s">
        <v>97</v>
      </c>
      <c r="B56">
        <v>384.7095</v>
      </c>
      <c r="C56">
        <v>408.9337</v>
      </c>
      <c r="D56">
        <v>380.6029</v>
      </c>
      <c r="E56">
        <v>459.3374</v>
      </c>
      <c r="F56">
        <v>420.631502549043</v>
      </c>
      <c r="G56">
        <v>398.476800529127</v>
      </c>
      <c r="H56">
        <v>425.761583210331</v>
      </c>
    </row>
    <row r="57" spans="1:8">
      <c r="A57" t="s">
        <v>98</v>
      </c>
      <c r="B57" s="30">
        <v>41.32</v>
      </c>
      <c r="C57" s="30">
        <v>44.06</v>
      </c>
      <c r="D57" s="30">
        <v>43.14</v>
      </c>
      <c r="E57" s="30">
        <v>52.39</v>
      </c>
      <c r="F57" s="30">
        <v>46.5927367481897</v>
      </c>
      <c r="G57" s="30">
        <v>44.1386927864486</v>
      </c>
      <c r="H57" s="30">
        <v>47.1609882849858</v>
      </c>
    </row>
    <row r="58" spans="1:8">
      <c r="A58" t="s">
        <v>99</v>
      </c>
      <c r="B58" s="30">
        <v>65.0735</v>
      </c>
      <c r="C58" s="30">
        <v>81.55</v>
      </c>
      <c r="D58" s="30">
        <v>82.1634</v>
      </c>
      <c r="E58" s="30">
        <v>141.0735</v>
      </c>
      <c r="F58" s="30">
        <v>95.6571416221486</v>
      </c>
      <c r="G58" s="30">
        <v>90.6188706988514</v>
      </c>
      <c r="H58" s="30">
        <v>96.8237895060469</v>
      </c>
    </row>
    <row r="59" spans="1:8">
      <c r="A59" t="s">
        <v>100</v>
      </c>
      <c r="B59" s="30">
        <v>427.7869</v>
      </c>
      <c r="C59" s="30">
        <v>395.5765</v>
      </c>
      <c r="D59" s="30">
        <v>478.6625</v>
      </c>
      <c r="E59" s="30">
        <v>516.618</v>
      </c>
      <c r="F59" s="30">
        <v>468.090577479907</v>
      </c>
      <c r="G59" s="30">
        <v>443.436201382176</v>
      </c>
      <c r="H59" s="30">
        <v>473.799475659688</v>
      </c>
    </row>
    <row r="60" spans="1:8">
      <c r="A60" t="s">
        <v>101</v>
      </c>
      <c r="B60">
        <v>720.9112</v>
      </c>
      <c r="C60">
        <v>712.5395</v>
      </c>
      <c r="D60">
        <v>734.9546</v>
      </c>
      <c r="E60">
        <v>773.0641</v>
      </c>
      <c r="F60">
        <v>756.560392125409</v>
      </c>
      <c r="G60">
        <v>716.712282922853</v>
      </c>
      <c r="H60">
        <v>765.78750852829</v>
      </c>
    </row>
    <row r="61" spans="1:8">
      <c r="A61" t="s">
        <v>102</v>
      </c>
      <c r="B61" s="30">
        <v>59.1068</v>
      </c>
      <c r="C61" s="30">
        <v>54.8221</v>
      </c>
      <c r="D61" s="30">
        <v>53.1438</v>
      </c>
      <c r="E61" s="30">
        <v>54.157</v>
      </c>
      <c r="F61" s="30">
        <v>56.8788997619816</v>
      </c>
      <c r="G61" s="30">
        <v>53.88308259705</v>
      </c>
      <c r="H61" s="30">
        <v>57.5726027821691</v>
      </c>
    </row>
    <row r="62" spans="2:8">
      <c r="B62">
        <f t="shared" ref="B62:H62" si="0">SUM(B2:B61)</f>
        <v>14833.7555</v>
      </c>
      <c r="C62">
        <f t="shared" si="0"/>
        <v>15192.8237</v>
      </c>
      <c r="D62">
        <f t="shared" si="0"/>
        <v>15460.9906</v>
      </c>
      <c r="E62">
        <f t="shared" si="0"/>
        <v>13995.3722</v>
      </c>
      <c r="F62">
        <f t="shared" si="0"/>
        <v>15275.6199431759</v>
      </c>
      <c r="G62">
        <f t="shared" si="0"/>
        <v>14471.0515597817</v>
      </c>
      <c r="H62">
        <f t="shared" si="0"/>
        <v>15461.9235414198</v>
      </c>
    </row>
  </sheetData>
  <sortState ref="A2:H63">
    <sortCondition ref="B2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3"/>
  <sheetViews>
    <sheetView zoomScale="85" zoomScaleNormal="85" workbookViewId="0">
      <selection activeCell="Q3" sqref="Q3:Q8"/>
    </sheetView>
  </sheetViews>
  <sheetFormatPr defaultColWidth="8.88888888888889" defaultRowHeight="14.4"/>
  <cols>
    <col min="1" max="1" width="14.7777777777778" customWidth="1"/>
    <col min="5" max="7" width="12.8888888888889"/>
    <col min="16" max="16" width="12.8888888888889"/>
    <col min="17" max="17" width="11.7777777777778"/>
    <col min="19" max="20" width="12.8888888888889"/>
  </cols>
  <sheetData>
    <row r="1" ht="28.8" spans="1:20">
      <c r="A1" s="23" t="s">
        <v>103</v>
      </c>
      <c r="B1" s="24" t="s">
        <v>104</v>
      </c>
      <c r="C1" s="24" t="s">
        <v>105</v>
      </c>
      <c r="D1" s="24" t="s">
        <v>106</v>
      </c>
      <c r="E1" s="24" t="s">
        <v>107</v>
      </c>
      <c r="F1" s="24" t="s">
        <v>108</v>
      </c>
      <c r="G1" s="24" t="s">
        <v>109</v>
      </c>
      <c r="H1" s="24" t="s">
        <v>110</v>
      </c>
      <c r="I1" s="24" t="s">
        <v>111</v>
      </c>
      <c r="J1" s="24" t="s">
        <v>112</v>
      </c>
      <c r="K1" s="24" t="s">
        <v>113</v>
      </c>
      <c r="L1" s="24" t="s">
        <v>114</v>
      </c>
      <c r="M1" s="24" t="s">
        <v>115</v>
      </c>
      <c r="N1" s="24" t="s">
        <v>116</v>
      </c>
      <c r="O1" s="35" t="s">
        <v>117</v>
      </c>
      <c r="P1" s="35" t="s">
        <v>118</v>
      </c>
      <c r="Q1" s="39" t="s">
        <v>119</v>
      </c>
      <c r="R1" s="23" t="s">
        <v>120</v>
      </c>
      <c r="S1" s="23" t="s">
        <v>121</v>
      </c>
      <c r="T1" s="23" t="s">
        <v>122</v>
      </c>
    </row>
    <row r="2" spans="1:20">
      <c r="A2" s="19" t="s">
        <v>8</v>
      </c>
      <c r="B2" s="25" t="s">
        <v>123</v>
      </c>
      <c r="C2" s="26">
        <v>0.2</v>
      </c>
      <c r="D2" s="26">
        <v>5.4</v>
      </c>
      <c r="E2" s="26">
        <v>12.5</v>
      </c>
      <c r="F2" s="26">
        <v>0</v>
      </c>
      <c r="G2" s="26">
        <v>31.2</v>
      </c>
      <c r="H2" s="26">
        <v>119.5</v>
      </c>
      <c r="I2" s="26">
        <v>97.4</v>
      </c>
      <c r="J2" s="26">
        <v>233.9</v>
      </c>
      <c r="K2" s="26">
        <v>2.8</v>
      </c>
      <c r="L2" s="26">
        <v>73.3</v>
      </c>
      <c r="M2" s="26">
        <v>0</v>
      </c>
      <c r="N2" s="26">
        <v>0</v>
      </c>
      <c r="O2" s="36">
        <f>SUM(C2:N2)</f>
        <v>576.2</v>
      </c>
      <c r="P2" s="19">
        <f>AVERAGE(O2:O8)</f>
        <v>553.757142857143</v>
      </c>
      <c r="Q2" s="39"/>
      <c r="R2" s="23"/>
      <c r="S2" s="23"/>
      <c r="T2" s="23"/>
    </row>
    <row r="3" spans="1:20">
      <c r="A3" s="19"/>
      <c r="B3" s="25" t="s">
        <v>124</v>
      </c>
      <c r="C3" s="27">
        <v>0</v>
      </c>
      <c r="D3" s="27">
        <v>0</v>
      </c>
      <c r="E3" s="27">
        <v>16.2</v>
      </c>
      <c r="F3" s="27">
        <v>0</v>
      </c>
      <c r="G3" s="27">
        <v>17.5</v>
      </c>
      <c r="H3" s="27">
        <v>100.5</v>
      </c>
      <c r="I3" s="27">
        <v>204.5</v>
      </c>
      <c r="J3" s="27">
        <v>123.5</v>
      </c>
      <c r="K3" s="27">
        <v>4.5</v>
      </c>
      <c r="L3" s="27">
        <v>79</v>
      </c>
      <c r="M3" s="27">
        <v>0</v>
      </c>
      <c r="N3" s="27">
        <v>0</v>
      </c>
      <c r="O3" s="36">
        <f t="shared" ref="O3:O8" si="0">SUM(C3:N3)</f>
        <v>545.7</v>
      </c>
      <c r="P3" s="19"/>
      <c r="Q3" s="19">
        <v>1241282547.36</v>
      </c>
      <c r="R3" s="19">
        <f>(0.65+0.14)/2</f>
        <v>0.395</v>
      </c>
      <c r="S3" s="19">
        <f>P2*Q3*R3*0.001</f>
        <v>271510785.377281</v>
      </c>
      <c r="T3" s="19">
        <f>S3*0.0001</f>
        <v>27151.0785377281</v>
      </c>
    </row>
    <row r="4" spans="1:20">
      <c r="A4" s="19"/>
      <c r="B4" s="25" t="s">
        <v>125</v>
      </c>
      <c r="C4" s="27">
        <v>0</v>
      </c>
      <c r="D4" s="27">
        <v>3.2</v>
      </c>
      <c r="E4" s="27">
        <v>19.4</v>
      </c>
      <c r="F4" s="27">
        <v>0</v>
      </c>
      <c r="G4" s="27">
        <v>13.5</v>
      </c>
      <c r="H4" s="27">
        <v>188</v>
      </c>
      <c r="I4" s="27">
        <v>111</v>
      </c>
      <c r="J4" s="27">
        <v>125</v>
      </c>
      <c r="K4" s="27">
        <v>0.5</v>
      </c>
      <c r="L4" s="27">
        <v>70.5</v>
      </c>
      <c r="M4" s="27">
        <v>0</v>
      </c>
      <c r="N4" s="27">
        <v>0</v>
      </c>
      <c r="O4" s="36">
        <f t="shared" si="0"/>
        <v>531.1</v>
      </c>
      <c r="P4" s="19"/>
      <c r="Q4" s="19"/>
      <c r="R4" s="19"/>
      <c r="S4" s="19"/>
      <c r="T4" s="19"/>
    </row>
    <row r="5" spans="1:20">
      <c r="A5" s="19"/>
      <c r="B5" s="25" t="s">
        <v>126</v>
      </c>
      <c r="C5" s="27">
        <v>0</v>
      </c>
      <c r="D5" s="27">
        <v>2.9</v>
      </c>
      <c r="E5" s="27">
        <v>22.6</v>
      </c>
      <c r="F5" s="27">
        <v>0</v>
      </c>
      <c r="G5" s="27">
        <v>13.8</v>
      </c>
      <c r="H5" s="27">
        <v>127.2</v>
      </c>
      <c r="I5" s="27">
        <v>143.9</v>
      </c>
      <c r="J5" s="27">
        <v>134.6</v>
      </c>
      <c r="K5" s="27">
        <v>8.8</v>
      </c>
      <c r="L5" s="27">
        <v>69.6</v>
      </c>
      <c r="M5" s="27">
        <v>0</v>
      </c>
      <c r="N5" s="27">
        <v>0</v>
      </c>
      <c r="O5" s="36">
        <f t="shared" si="0"/>
        <v>523.4</v>
      </c>
      <c r="P5" s="19"/>
      <c r="Q5" s="19"/>
      <c r="R5" s="19"/>
      <c r="S5" s="19"/>
      <c r="T5" s="19"/>
    </row>
    <row r="6" spans="1:20">
      <c r="A6" s="19"/>
      <c r="B6" s="25" t="s">
        <v>127</v>
      </c>
      <c r="C6" s="27">
        <v>0</v>
      </c>
      <c r="D6" s="27">
        <v>3.5</v>
      </c>
      <c r="E6" s="27">
        <v>15.7</v>
      </c>
      <c r="F6" s="27">
        <v>0.9</v>
      </c>
      <c r="G6" s="27">
        <v>20.6</v>
      </c>
      <c r="H6" s="27">
        <v>171.1</v>
      </c>
      <c r="I6" s="27">
        <v>154.9</v>
      </c>
      <c r="J6" s="27">
        <v>149.6</v>
      </c>
      <c r="K6" s="27">
        <v>18.3</v>
      </c>
      <c r="L6" s="27">
        <v>60.1</v>
      </c>
      <c r="M6" s="27">
        <v>0</v>
      </c>
      <c r="N6" s="27">
        <v>0</v>
      </c>
      <c r="O6" s="36">
        <f t="shared" si="0"/>
        <v>594.7</v>
      </c>
      <c r="P6" s="19"/>
      <c r="Q6" s="19"/>
      <c r="R6" s="19"/>
      <c r="S6" s="19"/>
      <c r="T6" s="19"/>
    </row>
    <row r="7" spans="1:20">
      <c r="A7" s="19"/>
      <c r="B7" s="25" t="s">
        <v>128</v>
      </c>
      <c r="C7">
        <v>0</v>
      </c>
      <c r="D7" s="27">
        <v>0</v>
      </c>
      <c r="E7" s="27">
        <v>17.5</v>
      </c>
      <c r="F7" s="27">
        <v>1</v>
      </c>
      <c r="G7" s="27">
        <v>17</v>
      </c>
      <c r="H7" s="27">
        <v>134</v>
      </c>
      <c r="I7" s="27">
        <v>149.5</v>
      </c>
      <c r="J7" s="27">
        <v>109</v>
      </c>
      <c r="K7" s="27">
        <v>4.5</v>
      </c>
      <c r="L7" s="27">
        <v>74.5</v>
      </c>
      <c r="M7" s="27">
        <v>0</v>
      </c>
      <c r="N7" s="27">
        <v>0</v>
      </c>
      <c r="O7" s="36">
        <f t="shared" si="0"/>
        <v>507</v>
      </c>
      <c r="P7" s="19"/>
      <c r="Q7" s="19"/>
      <c r="R7" s="19"/>
      <c r="S7" s="19"/>
      <c r="T7" s="19"/>
    </row>
    <row r="8" spans="1:20">
      <c r="A8" s="19"/>
      <c r="B8" s="25" t="s">
        <v>129</v>
      </c>
      <c r="C8" s="27">
        <v>0</v>
      </c>
      <c r="D8" s="27">
        <v>2.6</v>
      </c>
      <c r="E8" s="27">
        <v>15.6</v>
      </c>
      <c r="F8" s="27">
        <v>1</v>
      </c>
      <c r="G8" s="27">
        <v>18.5</v>
      </c>
      <c r="H8" s="27">
        <v>205</v>
      </c>
      <c r="I8" s="27">
        <v>151.5</v>
      </c>
      <c r="J8" s="27">
        <v>137</v>
      </c>
      <c r="K8" s="27">
        <v>3</v>
      </c>
      <c r="L8" s="27">
        <v>64</v>
      </c>
      <c r="M8" s="27">
        <v>0</v>
      </c>
      <c r="N8" s="27">
        <v>0</v>
      </c>
      <c r="O8" s="36">
        <f t="shared" si="0"/>
        <v>598.2</v>
      </c>
      <c r="P8" s="19"/>
      <c r="Q8" s="19"/>
      <c r="R8" s="19"/>
      <c r="S8" s="19"/>
      <c r="T8" s="19"/>
    </row>
    <row r="9" ht="15.6" spans="1:20">
      <c r="A9" s="19" t="s">
        <v>9</v>
      </c>
      <c r="B9" s="24" t="s">
        <v>123</v>
      </c>
      <c r="C9" s="26">
        <v>0</v>
      </c>
      <c r="D9" s="26">
        <v>0</v>
      </c>
      <c r="E9" s="26">
        <v>4.1</v>
      </c>
      <c r="F9" s="26">
        <v>47.5</v>
      </c>
      <c r="G9" s="26">
        <v>9.3</v>
      </c>
      <c r="H9" s="26">
        <v>35.4</v>
      </c>
      <c r="I9" s="28">
        <v>309.1</v>
      </c>
      <c r="J9" s="28">
        <v>109.5</v>
      </c>
      <c r="K9" s="28">
        <v>25.4</v>
      </c>
      <c r="L9" s="28">
        <v>4.4</v>
      </c>
      <c r="M9" s="28">
        <v>1.6</v>
      </c>
      <c r="N9" s="37">
        <v>0.2</v>
      </c>
      <c r="O9" s="36">
        <f t="shared" ref="O9:O43" si="1">SUM(C9:N9)</f>
        <v>546.5</v>
      </c>
      <c r="P9" s="19">
        <f>AVERAGE(O9:O15)</f>
        <v>537.685714285714</v>
      </c>
      <c r="Q9" s="19"/>
      <c r="R9" s="19"/>
      <c r="S9" s="19"/>
      <c r="T9" s="19"/>
    </row>
    <row r="10" spans="1:20">
      <c r="A10" s="19"/>
      <c r="B10" s="25" t="s">
        <v>124</v>
      </c>
      <c r="C10" s="27">
        <v>0</v>
      </c>
      <c r="D10" s="27">
        <v>0</v>
      </c>
      <c r="E10" s="27">
        <v>3</v>
      </c>
      <c r="F10" s="27">
        <v>46</v>
      </c>
      <c r="G10" s="27">
        <v>18.5</v>
      </c>
      <c r="H10" s="27">
        <v>71</v>
      </c>
      <c r="I10" s="27">
        <v>254.5</v>
      </c>
      <c r="J10" s="27">
        <v>142</v>
      </c>
      <c r="K10" s="27">
        <v>30.5</v>
      </c>
      <c r="L10" s="27">
        <v>3</v>
      </c>
      <c r="M10" s="27">
        <v>0</v>
      </c>
      <c r="N10" s="27">
        <v>0</v>
      </c>
      <c r="O10" s="36">
        <f t="shared" si="1"/>
        <v>568.5</v>
      </c>
      <c r="P10" s="19"/>
      <c r="Q10" s="19">
        <v>1241282547.36</v>
      </c>
      <c r="R10" s="19">
        <f>(0.65+0.14)/2</f>
        <v>0.395</v>
      </c>
      <c r="S10" s="19">
        <f>P9*Q10*R10*0.001</f>
        <v>263630857.777523</v>
      </c>
      <c r="T10" s="19">
        <f>S10*0.0001</f>
        <v>26363.0857777523</v>
      </c>
    </row>
    <row r="11" spans="1:20">
      <c r="A11" s="19"/>
      <c r="B11" s="25" t="s">
        <v>125</v>
      </c>
      <c r="C11" s="27">
        <v>0</v>
      </c>
      <c r="D11" s="27">
        <v>0</v>
      </c>
      <c r="E11" s="27">
        <v>3</v>
      </c>
      <c r="F11" s="27">
        <v>45.5</v>
      </c>
      <c r="G11" s="27">
        <v>25.5</v>
      </c>
      <c r="H11" s="27">
        <v>53.5</v>
      </c>
      <c r="I11" s="27">
        <v>352.5</v>
      </c>
      <c r="J11" s="27">
        <v>67</v>
      </c>
      <c r="K11" s="27">
        <v>21</v>
      </c>
      <c r="L11" s="27">
        <v>1.5</v>
      </c>
      <c r="M11" s="27">
        <v>0.5</v>
      </c>
      <c r="N11" s="27">
        <v>0</v>
      </c>
      <c r="O11" s="36">
        <f t="shared" si="1"/>
        <v>570</v>
      </c>
      <c r="P11" s="19"/>
      <c r="Q11" s="19"/>
      <c r="R11" s="19"/>
      <c r="S11" s="19"/>
      <c r="T11" s="19"/>
    </row>
    <row r="12" spans="1:20">
      <c r="A12" s="19"/>
      <c r="B12" s="25" t="s">
        <v>126</v>
      </c>
      <c r="C12" s="27">
        <v>0</v>
      </c>
      <c r="D12" s="27">
        <v>0</v>
      </c>
      <c r="E12" s="27">
        <v>1.5</v>
      </c>
      <c r="F12" s="27">
        <v>55.7</v>
      </c>
      <c r="G12" s="27">
        <v>11.6</v>
      </c>
      <c r="H12" s="27">
        <v>50.5</v>
      </c>
      <c r="I12" s="27">
        <v>322.1</v>
      </c>
      <c r="J12" s="27">
        <v>55.2</v>
      </c>
      <c r="K12" s="27">
        <v>33.2</v>
      </c>
      <c r="L12" s="27">
        <v>1.5</v>
      </c>
      <c r="M12" s="27">
        <v>0</v>
      </c>
      <c r="N12" s="27">
        <v>0</v>
      </c>
      <c r="O12" s="36">
        <f t="shared" si="1"/>
        <v>531.3</v>
      </c>
      <c r="P12" s="19"/>
      <c r="Q12" s="19"/>
      <c r="R12" s="19"/>
      <c r="S12" s="19"/>
      <c r="T12" s="19"/>
    </row>
    <row r="13" spans="1:20">
      <c r="A13" s="19"/>
      <c r="B13" s="25" t="s">
        <v>127</v>
      </c>
      <c r="C13" s="27">
        <v>0.2</v>
      </c>
      <c r="D13" s="27">
        <v>0</v>
      </c>
      <c r="E13" s="27">
        <v>1.4</v>
      </c>
      <c r="F13" s="27">
        <v>64.1</v>
      </c>
      <c r="G13" s="27">
        <v>17.7</v>
      </c>
      <c r="H13" s="27">
        <v>23.2</v>
      </c>
      <c r="I13" s="27">
        <v>360.2</v>
      </c>
      <c r="J13" s="27">
        <v>73.9</v>
      </c>
      <c r="K13" s="27">
        <v>45</v>
      </c>
      <c r="L13" s="27">
        <v>2.1</v>
      </c>
      <c r="M13" s="27">
        <v>0.6</v>
      </c>
      <c r="N13" s="27">
        <v>0</v>
      </c>
      <c r="O13" s="36">
        <f t="shared" si="1"/>
        <v>588.4</v>
      </c>
      <c r="P13" s="19"/>
      <c r="Q13" s="19"/>
      <c r="R13" s="19"/>
      <c r="S13" s="19"/>
      <c r="T13" s="19"/>
    </row>
    <row r="14" spans="1:20">
      <c r="A14" s="19"/>
      <c r="B14" s="25" t="s">
        <v>128</v>
      </c>
      <c r="C14" s="27">
        <v>0</v>
      </c>
      <c r="D14" s="27">
        <v>0</v>
      </c>
      <c r="E14" s="27">
        <v>0</v>
      </c>
      <c r="F14" s="27">
        <v>46</v>
      </c>
      <c r="G14" s="27">
        <v>28.5</v>
      </c>
      <c r="H14" s="27">
        <v>37</v>
      </c>
      <c r="I14" s="27">
        <v>200.5</v>
      </c>
      <c r="J14" s="27">
        <v>102.5</v>
      </c>
      <c r="K14" s="27">
        <v>41</v>
      </c>
      <c r="L14" s="27">
        <v>1.5</v>
      </c>
      <c r="M14" s="27">
        <v>0</v>
      </c>
      <c r="N14" s="27">
        <v>0</v>
      </c>
      <c r="O14" s="36">
        <f t="shared" si="1"/>
        <v>457</v>
      </c>
      <c r="P14" s="19"/>
      <c r="Q14" s="19"/>
      <c r="R14" s="19"/>
      <c r="S14" s="19"/>
      <c r="T14" s="19"/>
    </row>
    <row r="15" spans="1:20">
      <c r="A15" s="19"/>
      <c r="B15" s="25" t="s">
        <v>129</v>
      </c>
      <c r="C15" s="27">
        <v>0</v>
      </c>
      <c r="D15" s="27">
        <v>0</v>
      </c>
      <c r="E15" s="27">
        <v>1.1</v>
      </c>
      <c r="F15" s="27">
        <v>48.5</v>
      </c>
      <c r="G15" s="27">
        <v>21</v>
      </c>
      <c r="H15" s="27">
        <v>40</v>
      </c>
      <c r="I15" s="27">
        <v>301</v>
      </c>
      <c r="J15" s="27">
        <v>59.5</v>
      </c>
      <c r="K15" s="27">
        <v>29</v>
      </c>
      <c r="L15" s="27">
        <v>2</v>
      </c>
      <c r="M15" s="27">
        <v>0</v>
      </c>
      <c r="N15" s="27">
        <v>0</v>
      </c>
      <c r="O15" s="36">
        <f t="shared" si="1"/>
        <v>502.1</v>
      </c>
      <c r="P15" s="19"/>
      <c r="Q15" s="19"/>
      <c r="R15" s="19"/>
      <c r="S15" s="19"/>
      <c r="T15" s="19"/>
    </row>
    <row r="16" ht="15.6" spans="1:20">
      <c r="A16" s="19" t="s">
        <v>10</v>
      </c>
      <c r="B16" s="25" t="s">
        <v>123</v>
      </c>
      <c r="C16" s="28">
        <v>0</v>
      </c>
      <c r="D16" s="29">
        <v>2</v>
      </c>
      <c r="E16" s="28">
        <v>2.5</v>
      </c>
      <c r="F16" s="28">
        <v>39.4</v>
      </c>
      <c r="G16" s="28">
        <v>58.5</v>
      </c>
      <c r="H16" s="28">
        <v>9.4</v>
      </c>
      <c r="I16" s="28">
        <v>90</v>
      </c>
      <c r="J16" s="28">
        <v>63.8</v>
      </c>
      <c r="K16" s="28">
        <v>90.8</v>
      </c>
      <c r="L16" s="28">
        <v>22.8</v>
      </c>
      <c r="M16" s="28">
        <v>21.3</v>
      </c>
      <c r="N16" s="28">
        <v>5.7</v>
      </c>
      <c r="O16" s="36">
        <f t="shared" si="1"/>
        <v>406.2</v>
      </c>
      <c r="P16" s="19">
        <f>AVERAGE(O16:O22)</f>
        <v>496.557142857143</v>
      </c>
      <c r="Q16" s="19"/>
      <c r="R16" s="19"/>
      <c r="S16" s="19"/>
      <c r="T16" s="19"/>
    </row>
    <row r="17" spans="1:20">
      <c r="A17" s="19"/>
      <c r="B17" s="25" t="s">
        <v>124</v>
      </c>
      <c r="C17" s="27">
        <v>0</v>
      </c>
      <c r="D17" s="27">
        <v>0.5</v>
      </c>
      <c r="E17" s="27">
        <v>5.5</v>
      </c>
      <c r="F17" s="27">
        <v>49</v>
      </c>
      <c r="G17" s="27">
        <v>37.5</v>
      </c>
      <c r="H17" s="27">
        <v>31</v>
      </c>
      <c r="I17" s="27">
        <v>192</v>
      </c>
      <c r="J17" s="27">
        <v>49</v>
      </c>
      <c r="K17" s="27">
        <v>48.5</v>
      </c>
      <c r="L17" s="27">
        <v>53</v>
      </c>
      <c r="M17" s="27">
        <v>5.9</v>
      </c>
      <c r="N17" s="27">
        <v>3.5</v>
      </c>
      <c r="O17" s="36">
        <f t="shared" si="1"/>
        <v>475.4</v>
      </c>
      <c r="P17" s="19"/>
      <c r="Q17" s="19">
        <v>1241282547.36</v>
      </c>
      <c r="R17" s="19">
        <f>(0.65+0.14)/2</f>
        <v>0.395</v>
      </c>
      <c r="S17" s="19">
        <f>P16*Q17*R17*0.001</f>
        <v>243465247.50223</v>
      </c>
      <c r="T17" s="19">
        <f>S17*0.0001</f>
        <v>24346.524750223</v>
      </c>
    </row>
    <row r="18" spans="1:20">
      <c r="A18" s="19"/>
      <c r="B18" s="25" t="s">
        <v>125</v>
      </c>
      <c r="C18" s="27">
        <v>0</v>
      </c>
      <c r="D18" s="27">
        <v>0.4</v>
      </c>
      <c r="E18" s="27">
        <v>3.2</v>
      </c>
      <c r="F18" s="27">
        <v>36.5</v>
      </c>
      <c r="G18" s="27">
        <v>33</v>
      </c>
      <c r="H18" s="27">
        <v>21.5</v>
      </c>
      <c r="I18" s="27">
        <v>144</v>
      </c>
      <c r="J18" s="27">
        <v>81.5</v>
      </c>
      <c r="K18" s="27">
        <v>78</v>
      </c>
      <c r="L18" s="27">
        <v>50</v>
      </c>
      <c r="M18" s="27">
        <v>15.2</v>
      </c>
      <c r="N18" s="27">
        <v>0.6</v>
      </c>
      <c r="O18" s="36">
        <f t="shared" si="1"/>
        <v>463.9</v>
      </c>
      <c r="P18" s="19"/>
      <c r="Q18" s="19"/>
      <c r="R18" s="19"/>
      <c r="S18" s="19"/>
      <c r="T18" s="19"/>
    </row>
    <row r="19" spans="1:20">
      <c r="A19" s="19"/>
      <c r="B19" s="25" t="s">
        <v>126</v>
      </c>
      <c r="C19" s="27">
        <v>0</v>
      </c>
      <c r="D19" s="27">
        <v>1.8</v>
      </c>
      <c r="E19" s="27">
        <v>8.1</v>
      </c>
      <c r="F19" s="27">
        <v>46.3</v>
      </c>
      <c r="G19" s="27">
        <v>38.7</v>
      </c>
      <c r="H19" s="27">
        <v>32.1</v>
      </c>
      <c r="I19" s="27">
        <v>151.1</v>
      </c>
      <c r="J19" s="27">
        <v>110.3</v>
      </c>
      <c r="K19" s="27">
        <v>66.3</v>
      </c>
      <c r="L19" s="27">
        <v>62.8</v>
      </c>
      <c r="M19" s="27">
        <v>20.9</v>
      </c>
      <c r="N19" s="27">
        <v>2.7</v>
      </c>
      <c r="O19" s="36">
        <f t="shared" si="1"/>
        <v>541.1</v>
      </c>
      <c r="P19" s="19"/>
      <c r="Q19" s="19"/>
      <c r="R19" s="19"/>
      <c r="S19" s="19"/>
      <c r="T19" s="19"/>
    </row>
    <row r="20" spans="1:20">
      <c r="A20" s="19"/>
      <c r="B20" s="25" t="s">
        <v>127</v>
      </c>
      <c r="C20" s="27">
        <v>0</v>
      </c>
      <c r="D20" s="27">
        <v>1.6</v>
      </c>
      <c r="E20" s="27">
        <v>3</v>
      </c>
      <c r="F20" s="27">
        <v>36.5</v>
      </c>
      <c r="G20" s="27">
        <v>36.4</v>
      </c>
      <c r="H20" s="27">
        <v>42.2</v>
      </c>
      <c r="I20" s="27">
        <v>152.1</v>
      </c>
      <c r="J20" s="27">
        <v>191.3</v>
      </c>
      <c r="K20" s="27">
        <v>49.4</v>
      </c>
      <c r="L20" s="27">
        <v>49.6</v>
      </c>
      <c r="M20" s="27">
        <v>19</v>
      </c>
      <c r="N20" s="27">
        <v>2.8</v>
      </c>
      <c r="O20" s="36">
        <f t="shared" si="1"/>
        <v>583.9</v>
      </c>
      <c r="P20" s="19"/>
      <c r="Q20" s="19"/>
      <c r="R20" s="19"/>
      <c r="S20" s="19"/>
      <c r="T20" s="19"/>
    </row>
    <row r="21" spans="1:20">
      <c r="A21" s="19"/>
      <c r="B21" s="25" t="s">
        <v>128</v>
      </c>
      <c r="C21" s="27">
        <v>0</v>
      </c>
      <c r="D21" s="27">
        <v>0.6</v>
      </c>
      <c r="E21" s="27">
        <v>4</v>
      </c>
      <c r="F21" s="27">
        <v>49.5</v>
      </c>
      <c r="G21" s="27">
        <v>35.5</v>
      </c>
      <c r="H21" s="27">
        <v>42.5</v>
      </c>
      <c r="I21" s="27">
        <v>176.5</v>
      </c>
      <c r="J21" s="27">
        <v>45</v>
      </c>
      <c r="K21" s="27">
        <v>48</v>
      </c>
      <c r="L21" s="27">
        <v>46.5</v>
      </c>
      <c r="M21" s="27">
        <v>18.7</v>
      </c>
      <c r="N21" s="27">
        <v>2.6</v>
      </c>
      <c r="O21" s="36">
        <f t="shared" si="1"/>
        <v>469.4</v>
      </c>
      <c r="P21" s="19"/>
      <c r="Q21" s="19"/>
      <c r="R21" s="19"/>
      <c r="S21" s="19"/>
      <c r="T21" s="19"/>
    </row>
    <row r="22" spans="1:20">
      <c r="A22" s="19"/>
      <c r="B22" s="25" t="s">
        <v>129</v>
      </c>
      <c r="C22" s="27">
        <v>0</v>
      </c>
      <c r="D22" s="27">
        <v>0</v>
      </c>
      <c r="E22" s="27">
        <v>6</v>
      </c>
      <c r="F22" s="27">
        <v>43</v>
      </c>
      <c r="G22" s="27">
        <v>41.5</v>
      </c>
      <c r="H22" s="27">
        <v>19.5</v>
      </c>
      <c r="I22" s="27">
        <v>159.5</v>
      </c>
      <c r="J22" s="27">
        <v>133.5</v>
      </c>
      <c r="K22" s="27">
        <v>63.5</v>
      </c>
      <c r="L22" s="27">
        <v>50</v>
      </c>
      <c r="M22" s="27">
        <v>18.5</v>
      </c>
      <c r="N22" s="27">
        <v>1</v>
      </c>
      <c r="O22" s="36">
        <f t="shared" si="1"/>
        <v>536</v>
      </c>
      <c r="P22" s="19"/>
      <c r="Q22" s="19"/>
      <c r="R22" s="19"/>
      <c r="S22" s="19"/>
      <c r="T22" s="19"/>
    </row>
    <row r="23" spans="1:20">
      <c r="A23" s="19" t="s">
        <v>11</v>
      </c>
      <c r="B23" s="25" t="s">
        <v>123</v>
      </c>
      <c r="C23" s="30">
        <v>4.7</v>
      </c>
      <c r="D23" s="30">
        <v>37.7</v>
      </c>
      <c r="E23" s="30">
        <v>11.9</v>
      </c>
      <c r="F23" s="30">
        <v>12.7</v>
      </c>
      <c r="G23" s="31">
        <v>46.6</v>
      </c>
      <c r="H23" s="32">
        <v>29.5</v>
      </c>
      <c r="I23" s="32">
        <v>23.8</v>
      </c>
      <c r="J23" s="32">
        <v>97.6</v>
      </c>
      <c r="K23" s="32">
        <v>66.8</v>
      </c>
      <c r="L23" s="33">
        <v>1.8</v>
      </c>
      <c r="M23" s="33">
        <v>0.2</v>
      </c>
      <c r="N23" s="33">
        <v>0</v>
      </c>
      <c r="O23" s="36">
        <f t="shared" si="1"/>
        <v>333.3</v>
      </c>
      <c r="P23" s="19">
        <f>AVERAGE(O23:O29)</f>
        <v>537.2</v>
      </c>
      <c r="Q23" s="19"/>
      <c r="R23" s="19"/>
      <c r="S23" s="19"/>
      <c r="T23" s="19"/>
    </row>
    <row r="24" spans="1:20">
      <c r="A24" s="19"/>
      <c r="B24" s="25" t="s">
        <v>124</v>
      </c>
      <c r="C24" s="27">
        <v>3.1</v>
      </c>
      <c r="D24" s="27">
        <v>25.6</v>
      </c>
      <c r="E24" s="27">
        <v>6.9</v>
      </c>
      <c r="F24" s="27">
        <v>23</v>
      </c>
      <c r="G24" s="27">
        <v>36</v>
      </c>
      <c r="H24" s="27">
        <v>20.5</v>
      </c>
      <c r="I24" s="27">
        <v>171</v>
      </c>
      <c r="J24" s="27">
        <v>178</v>
      </c>
      <c r="K24" s="27">
        <v>63</v>
      </c>
      <c r="L24" s="27">
        <v>0</v>
      </c>
      <c r="M24" s="27">
        <v>24</v>
      </c>
      <c r="N24" s="27">
        <v>0</v>
      </c>
      <c r="O24" s="36">
        <f t="shared" si="1"/>
        <v>551.1</v>
      </c>
      <c r="P24" s="19"/>
      <c r="Q24" s="19">
        <v>1241282547.36</v>
      </c>
      <c r="R24" s="19">
        <f>(0.65+0.14)/2</f>
        <v>0.395</v>
      </c>
      <c r="S24" s="19">
        <f>P23*Q24*R24*0.001</f>
        <v>263392708.854508</v>
      </c>
      <c r="T24" s="19">
        <f>S24*0.0001</f>
        <v>26339.2708854508</v>
      </c>
    </row>
    <row r="25" spans="1:20">
      <c r="A25" s="19"/>
      <c r="B25" s="25" t="s">
        <v>125</v>
      </c>
      <c r="C25" s="27">
        <v>2.7</v>
      </c>
      <c r="D25" s="27">
        <v>20</v>
      </c>
      <c r="E25" s="27">
        <v>7.3</v>
      </c>
      <c r="F25" s="27">
        <v>17.5</v>
      </c>
      <c r="G25" s="27">
        <v>34</v>
      </c>
      <c r="H25" s="27">
        <v>15</v>
      </c>
      <c r="I25" s="27">
        <v>130.5</v>
      </c>
      <c r="J25" s="27">
        <v>237.5</v>
      </c>
      <c r="K25" s="27">
        <v>54</v>
      </c>
      <c r="L25" s="27">
        <v>0</v>
      </c>
      <c r="M25" s="27">
        <v>21.8</v>
      </c>
      <c r="N25" s="27">
        <v>0</v>
      </c>
      <c r="O25" s="36">
        <f t="shared" si="1"/>
        <v>540.3</v>
      </c>
      <c r="P25" s="19"/>
      <c r="Q25" s="19"/>
      <c r="R25" s="19"/>
      <c r="S25" s="19"/>
      <c r="T25" s="19"/>
    </row>
    <row r="26" spans="1:20">
      <c r="A26" s="19"/>
      <c r="B26" s="25" t="s">
        <v>126</v>
      </c>
      <c r="C26" s="27">
        <v>3.4</v>
      </c>
      <c r="D26" s="27">
        <v>28.2</v>
      </c>
      <c r="E26" s="27">
        <v>8.2</v>
      </c>
      <c r="F26" s="27">
        <v>29.7</v>
      </c>
      <c r="G26" s="27">
        <v>42.4</v>
      </c>
      <c r="H26" s="27">
        <v>20.9</v>
      </c>
      <c r="I26" s="27">
        <v>145.8</v>
      </c>
      <c r="J26" s="27">
        <v>220.8</v>
      </c>
      <c r="K26" s="27">
        <v>49</v>
      </c>
      <c r="L26" s="27">
        <v>0.1</v>
      </c>
      <c r="M26" s="27">
        <v>27.2</v>
      </c>
      <c r="N26" s="27">
        <v>0</v>
      </c>
      <c r="O26" s="36">
        <f t="shared" si="1"/>
        <v>575.7</v>
      </c>
      <c r="P26" s="19"/>
      <c r="Q26" s="19"/>
      <c r="R26" s="19"/>
      <c r="S26" s="19"/>
      <c r="T26" s="19"/>
    </row>
    <row r="27" spans="1:20">
      <c r="A27" s="19"/>
      <c r="B27" s="25" t="s">
        <v>127</v>
      </c>
      <c r="C27" s="27">
        <v>4.8</v>
      </c>
      <c r="D27" s="27">
        <v>26.4</v>
      </c>
      <c r="E27" s="27">
        <v>7.8</v>
      </c>
      <c r="F27" s="27">
        <v>19.7</v>
      </c>
      <c r="G27" s="27">
        <v>41.3</v>
      </c>
      <c r="H27" s="27">
        <v>43.5</v>
      </c>
      <c r="I27" s="27">
        <v>136.2</v>
      </c>
      <c r="J27" s="27">
        <v>294.2</v>
      </c>
      <c r="K27" s="27">
        <v>47.7</v>
      </c>
      <c r="L27" s="27">
        <v>0</v>
      </c>
      <c r="M27" s="27">
        <v>24.8</v>
      </c>
      <c r="N27" s="27">
        <v>0.6</v>
      </c>
      <c r="O27" s="36">
        <f t="shared" si="1"/>
        <v>647</v>
      </c>
      <c r="P27" s="19"/>
      <c r="Q27" s="19"/>
      <c r="R27" s="19"/>
      <c r="S27" s="19"/>
      <c r="T27" s="19"/>
    </row>
    <row r="28" spans="1:20">
      <c r="A28" s="19"/>
      <c r="B28" s="25" t="s">
        <v>128</v>
      </c>
      <c r="C28" s="27">
        <v>2.3</v>
      </c>
      <c r="D28" s="27">
        <v>21.2</v>
      </c>
      <c r="E28" s="27">
        <v>5.5</v>
      </c>
      <c r="F28" s="27">
        <v>29</v>
      </c>
      <c r="G28" s="27">
        <v>46</v>
      </c>
      <c r="H28" s="27">
        <v>24.5</v>
      </c>
      <c r="I28" s="27">
        <v>133</v>
      </c>
      <c r="J28" s="27">
        <v>180</v>
      </c>
      <c r="K28" s="27">
        <v>53.5</v>
      </c>
      <c r="L28" s="27">
        <v>0</v>
      </c>
      <c r="M28" s="27">
        <v>22</v>
      </c>
      <c r="N28" s="27">
        <v>0</v>
      </c>
      <c r="O28" s="36">
        <f t="shared" si="1"/>
        <v>517</v>
      </c>
      <c r="P28" s="19"/>
      <c r="Q28" s="19"/>
      <c r="R28" s="19"/>
      <c r="S28" s="19"/>
      <c r="T28" s="19"/>
    </row>
    <row r="29" spans="1:20">
      <c r="A29" s="19"/>
      <c r="B29" s="25" t="s">
        <v>129</v>
      </c>
      <c r="C29" s="27">
        <v>4.1</v>
      </c>
      <c r="D29" s="27">
        <v>26.1</v>
      </c>
      <c r="E29" s="27">
        <v>12.3</v>
      </c>
      <c r="F29" s="27">
        <v>24.5</v>
      </c>
      <c r="G29" s="27">
        <v>34.5</v>
      </c>
      <c r="H29" s="27">
        <v>37.5</v>
      </c>
      <c r="I29" s="27">
        <v>176</v>
      </c>
      <c r="J29" s="27">
        <v>224.5</v>
      </c>
      <c r="K29" s="27">
        <v>47</v>
      </c>
      <c r="L29" s="27">
        <v>0</v>
      </c>
      <c r="M29" s="27">
        <v>9.5</v>
      </c>
      <c r="N29" s="27">
        <v>0</v>
      </c>
      <c r="O29" s="36">
        <f t="shared" si="1"/>
        <v>596</v>
      </c>
      <c r="P29" s="19"/>
      <c r="Q29" s="19"/>
      <c r="R29" s="19"/>
      <c r="S29" s="19"/>
      <c r="T29" s="19"/>
    </row>
    <row r="30" spans="1:20">
      <c r="A30" s="19" t="s">
        <v>12</v>
      </c>
      <c r="B30" s="25" t="s">
        <v>123</v>
      </c>
      <c r="C30" s="33">
        <v>0.8</v>
      </c>
      <c r="D30" s="33">
        <v>6.9</v>
      </c>
      <c r="E30" s="33">
        <v>33.2</v>
      </c>
      <c r="F30" s="33">
        <v>1.65</v>
      </c>
      <c r="G30" s="33">
        <v>17.12</v>
      </c>
      <c r="H30" s="33">
        <v>37.74</v>
      </c>
      <c r="I30" s="33">
        <v>234.9</v>
      </c>
      <c r="J30" s="33">
        <v>123.9</v>
      </c>
      <c r="K30" s="33">
        <v>103.5</v>
      </c>
      <c r="L30" s="33">
        <v>41.2</v>
      </c>
      <c r="M30" s="33">
        <v>19.7</v>
      </c>
      <c r="N30" s="33">
        <v>2.8</v>
      </c>
      <c r="O30" s="36">
        <f t="shared" si="1"/>
        <v>623.41</v>
      </c>
      <c r="P30" s="19">
        <f>AVERAGE(O30:O36)</f>
        <v>942.501428571429</v>
      </c>
      <c r="Q30" s="19"/>
      <c r="R30" s="19"/>
      <c r="S30" s="19"/>
      <c r="T30" s="19"/>
    </row>
    <row r="31" spans="1:20">
      <c r="A31" s="19"/>
      <c r="B31" s="25" t="s">
        <v>124</v>
      </c>
      <c r="C31" s="27">
        <v>1.5</v>
      </c>
      <c r="D31" s="27">
        <v>12.4</v>
      </c>
      <c r="E31" s="27">
        <v>25.2</v>
      </c>
      <c r="F31" s="27">
        <v>4.5</v>
      </c>
      <c r="G31" s="27">
        <v>31.5</v>
      </c>
      <c r="H31" s="27">
        <v>62</v>
      </c>
      <c r="I31" s="27">
        <v>538.5</v>
      </c>
      <c r="J31" s="27">
        <v>99.5</v>
      </c>
      <c r="K31" s="27">
        <v>152.5</v>
      </c>
      <c r="L31" s="27">
        <v>43</v>
      </c>
      <c r="M31" s="27">
        <v>24.1</v>
      </c>
      <c r="N31" s="27">
        <v>0.6</v>
      </c>
      <c r="O31" s="36">
        <f t="shared" si="1"/>
        <v>995.3</v>
      </c>
      <c r="P31" s="19"/>
      <c r="Q31" s="19">
        <v>1241282547.36</v>
      </c>
      <c r="R31" s="19">
        <f>(0.65+0.14)/2</f>
        <v>0.395</v>
      </c>
      <c r="S31" s="19">
        <f>P30*Q31*R31*0.001</f>
        <v>462114676.788295</v>
      </c>
      <c r="T31" s="19">
        <f>S31*0.0001</f>
        <v>46211.4676788295</v>
      </c>
    </row>
    <row r="32" spans="1:20">
      <c r="A32" s="19"/>
      <c r="B32" s="25" t="s">
        <v>125</v>
      </c>
      <c r="C32" s="27">
        <v>1.3</v>
      </c>
      <c r="D32" s="27">
        <v>13.6</v>
      </c>
      <c r="E32" s="27">
        <v>32.2</v>
      </c>
      <c r="F32" s="27">
        <v>5</v>
      </c>
      <c r="G32" s="27">
        <v>41</v>
      </c>
      <c r="H32" s="27">
        <v>44.5</v>
      </c>
      <c r="I32" s="27">
        <v>541.5</v>
      </c>
      <c r="J32" s="27">
        <v>156.5</v>
      </c>
      <c r="K32" s="27">
        <v>168</v>
      </c>
      <c r="L32" s="27">
        <v>39</v>
      </c>
      <c r="M32" s="27">
        <v>18</v>
      </c>
      <c r="N32" s="27">
        <v>1</v>
      </c>
      <c r="O32" s="36">
        <f t="shared" si="1"/>
        <v>1061.6</v>
      </c>
      <c r="P32" s="19"/>
      <c r="Q32" s="19"/>
      <c r="R32" s="19"/>
      <c r="S32" s="19"/>
      <c r="T32" s="19"/>
    </row>
    <row r="33" spans="1:20">
      <c r="A33" s="19"/>
      <c r="B33" s="25" t="s">
        <v>126</v>
      </c>
      <c r="C33" s="27">
        <v>1.9</v>
      </c>
      <c r="D33" s="27">
        <v>15.3</v>
      </c>
      <c r="E33" s="27">
        <v>29.1</v>
      </c>
      <c r="F33" s="27">
        <v>5.3</v>
      </c>
      <c r="G33" s="27">
        <v>30.7</v>
      </c>
      <c r="H33" s="27">
        <v>77.9</v>
      </c>
      <c r="I33" s="27">
        <v>450.1</v>
      </c>
      <c r="J33" s="27">
        <v>177.6</v>
      </c>
      <c r="K33" s="27">
        <v>162.9</v>
      </c>
      <c r="L33" s="27">
        <v>38.6</v>
      </c>
      <c r="M33" s="27">
        <v>25.5</v>
      </c>
      <c r="N33" s="27">
        <v>1.6</v>
      </c>
      <c r="O33" s="36">
        <f t="shared" si="1"/>
        <v>1016.5</v>
      </c>
      <c r="P33" s="19"/>
      <c r="Q33" s="19"/>
      <c r="R33" s="19"/>
      <c r="S33" s="19"/>
      <c r="T33" s="19"/>
    </row>
    <row r="34" spans="1:20">
      <c r="A34" s="19"/>
      <c r="B34" s="25" t="s">
        <v>127</v>
      </c>
      <c r="C34" s="27">
        <v>1</v>
      </c>
      <c r="D34" s="27">
        <v>11.9</v>
      </c>
      <c r="E34" s="27">
        <v>27.1</v>
      </c>
      <c r="F34" s="27">
        <v>2.2</v>
      </c>
      <c r="G34" s="27">
        <v>24</v>
      </c>
      <c r="H34" s="27">
        <v>92.1</v>
      </c>
      <c r="I34" s="27">
        <v>444.6</v>
      </c>
      <c r="J34" s="27">
        <v>199.4</v>
      </c>
      <c r="K34" s="27">
        <v>140.3</v>
      </c>
      <c r="L34" s="27">
        <v>35</v>
      </c>
      <c r="M34" s="27">
        <v>18.7</v>
      </c>
      <c r="N34" s="27">
        <v>1.1</v>
      </c>
      <c r="O34" s="36">
        <f t="shared" si="1"/>
        <v>997.4</v>
      </c>
      <c r="P34" s="19"/>
      <c r="Q34" s="19"/>
      <c r="R34" s="19"/>
      <c r="S34" s="19"/>
      <c r="T34" s="19"/>
    </row>
    <row r="35" spans="1:20">
      <c r="A35" s="19"/>
      <c r="B35" s="25" t="s">
        <v>128</v>
      </c>
      <c r="C35" s="27">
        <v>0.6</v>
      </c>
      <c r="D35" s="27">
        <v>10.3</v>
      </c>
      <c r="E35" s="27">
        <v>20.6</v>
      </c>
      <c r="F35" s="27">
        <v>4</v>
      </c>
      <c r="G35" s="27">
        <v>32</v>
      </c>
      <c r="H35" s="27">
        <v>58</v>
      </c>
      <c r="I35" s="27">
        <v>459</v>
      </c>
      <c r="J35" s="27">
        <v>81</v>
      </c>
      <c r="K35" s="27">
        <v>170</v>
      </c>
      <c r="L35" s="27">
        <v>42</v>
      </c>
      <c r="M35" s="27">
        <v>13.8</v>
      </c>
      <c r="N35" s="27">
        <v>0.7</v>
      </c>
      <c r="O35" s="36">
        <f t="shared" si="1"/>
        <v>892</v>
      </c>
      <c r="P35" s="19"/>
      <c r="Q35" s="19"/>
      <c r="R35" s="19"/>
      <c r="S35" s="19"/>
      <c r="T35" s="19"/>
    </row>
    <row r="36" spans="1:20">
      <c r="A36" s="19"/>
      <c r="B36" s="25" t="s">
        <v>129</v>
      </c>
      <c r="C36" s="27">
        <v>2.3</v>
      </c>
      <c r="D36" s="27">
        <v>11.6</v>
      </c>
      <c r="E36" s="27">
        <v>12.6</v>
      </c>
      <c r="F36" s="27">
        <v>3.5</v>
      </c>
      <c r="G36" s="27">
        <v>18</v>
      </c>
      <c r="H36" s="27">
        <v>84</v>
      </c>
      <c r="I36" s="27">
        <v>471.5</v>
      </c>
      <c r="J36" s="27">
        <v>173.5</v>
      </c>
      <c r="K36" s="27">
        <v>184.5</v>
      </c>
      <c r="L36" s="27">
        <v>35</v>
      </c>
      <c r="M36" s="27">
        <v>14.1</v>
      </c>
      <c r="N36" s="27">
        <v>0.7</v>
      </c>
      <c r="O36" s="36">
        <f t="shared" si="1"/>
        <v>1011.3</v>
      </c>
      <c r="P36" s="19"/>
      <c r="Q36" s="19"/>
      <c r="R36" s="19"/>
      <c r="S36" s="19"/>
      <c r="T36" s="19"/>
    </row>
    <row r="37" ht="15.6" spans="1:20">
      <c r="A37" s="19" t="s">
        <v>13</v>
      </c>
      <c r="B37" s="25" t="s">
        <v>123</v>
      </c>
      <c r="C37" s="34">
        <v>2.8</v>
      </c>
      <c r="D37" s="34">
        <v>3</v>
      </c>
      <c r="E37" s="34">
        <v>12.1</v>
      </c>
      <c r="F37" s="34">
        <v>13.4</v>
      </c>
      <c r="G37" s="34">
        <v>11.2</v>
      </c>
      <c r="H37" s="34">
        <v>87.6</v>
      </c>
      <c r="I37" s="34">
        <v>302.3</v>
      </c>
      <c r="J37" s="34">
        <v>108.7</v>
      </c>
      <c r="K37" s="34">
        <v>4.2</v>
      </c>
      <c r="L37" s="38">
        <v>6.7</v>
      </c>
      <c r="M37" s="38">
        <v>33.4</v>
      </c>
      <c r="N37" s="38">
        <v>0</v>
      </c>
      <c r="O37" s="36">
        <f t="shared" si="1"/>
        <v>585.4</v>
      </c>
      <c r="P37" s="19">
        <f>AVERAGE(O37:O43)</f>
        <v>561.628571428571</v>
      </c>
      <c r="Q37" s="19"/>
      <c r="R37" s="19"/>
      <c r="S37" s="19"/>
      <c r="T37" s="19"/>
    </row>
    <row r="38" spans="1:20">
      <c r="A38" s="19"/>
      <c r="B38" s="25" t="s">
        <v>124</v>
      </c>
      <c r="C38" s="27">
        <v>5</v>
      </c>
      <c r="D38" s="27">
        <v>9</v>
      </c>
      <c r="E38" s="27">
        <v>19.2</v>
      </c>
      <c r="F38" s="27">
        <v>18.5</v>
      </c>
      <c r="G38" s="27">
        <v>10.5</v>
      </c>
      <c r="H38" s="27">
        <v>114.5</v>
      </c>
      <c r="I38" s="27">
        <v>162.5</v>
      </c>
      <c r="J38" s="27">
        <v>129.5</v>
      </c>
      <c r="K38" s="27">
        <v>10.5</v>
      </c>
      <c r="L38" s="27">
        <v>4.5</v>
      </c>
      <c r="M38" s="27">
        <v>17.7</v>
      </c>
      <c r="N38" s="27">
        <v>0</v>
      </c>
      <c r="O38" s="36">
        <f t="shared" si="1"/>
        <v>501.4</v>
      </c>
      <c r="P38" s="19"/>
      <c r="Q38" s="19">
        <v>1241282547.36</v>
      </c>
      <c r="R38" s="19">
        <f>(0.65+0.14)/2</f>
        <v>0.395</v>
      </c>
      <c r="S38" s="19">
        <f>P37*Q38*R38*0.001</f>
        <v>275370198.806141</v>
      </c>
      <c r="T38" s="19">
        <f>S38*0.0001</f>
        <v>27537.0198806141</v>
      </c>
    </row>
    <row r="39" spans="1:20">
      <c r="A39" s="19"/>
      <c r="B39" s="25" t="s">
        <v>125</v>
      </c>
      <c r="C39" s="27">
        <v>2.8</v>
      </c>
      <c r="D39" s="27">
        <v>2.4</v>
      </c>
      <c r="E39" s="27">
        <v>17.5</v>
      </c>
      <c r="F39" s="27">
        <v>20.5</v>
      </c>
      <c r="G39" s="27">
        <v>10</v>
      </c>
      <c r="H39" s="27">
        <v>157.5</v>
      </c>
      <c r="I39" s="27">
        <v>211.5</v>
      </c>
      <c r="J39" s="27">
        <v>118.5</v>
      </c>
      <c r="K39" s="27">
        <v>9</v>
      </c>
      <c r="L39" s="27">
        <v>2.5</v>
      </c>
      <c r="M39" s="27">
        <v>25</v>
      </c>
      <c r="N39" s="27">
        <v>0</v>
      </c>
      <c r="O39" s="36">
        <f t="shared" si="1"/>
        <v>577.2</v>
      </c>
      <c r="P39" s="19"/>
      <c r="Q39" s="19"/>
      <c r="R39" s="19"/>
      <c r="S39" s="19"/>
      <c r="T39" s="19"/>
    </row>
    <row r="40" spans="1:20">
      <c r="A40" s="19"/>
      <c r="B40" s="25" t="s">
        <v>126</v>
      </c>
      <c r="C40" s="27">
        <v>4.1</v>
      </c>
      <c r="D40" s="27">
        <v>6</v>
      </c>
      <c r="E40" s="27">
        <v>22.9</v>
      </c>
      <c r="F40" s="27">
        <v>13.3</v>
      </c>
      <c r="G40" s="27">
        <v>6.8</v>
      </c>
      <c r="H40" s="27">
        <v>97.2</v>
      </c>
      <c r="I40" s="27">
        <v>252.4</v>
      </c>
      <c r="J40" s="27">
        <v>130</v>
      </c>
      <c r="K40" s="27">
        <v>20.9</v>
      </c>
      <c r="L40" s="27">
        <v>4.1</v>
      </c>
      <c r="M40" s="27">
        <v>24.9</v>
      </c>
      <c r="N40" s="27">
        <v>0</v>
      </c>
      <c r="O40" s="36">
        <f t="shared" si="1"/>
        <v>582.6</v>
      </c>
      <c r="P40" s="19"/>
      <c r="Q40" s="19"/>
      <c r="R40" s="19"/>
      <c r="S40" s="19"/>
      <c r="T40" s="19"/>
    </row>
    <row r="41" spans="1:20">
      <c r="A41" s="19"/>
      <c r="B41" s="25" t="s">
        <v>127</v>
      </c>
      <c r="C41" s="27">
        <v>5.7</v>
      </c>
      <c r="D41" s="27">
        <v>7.6</v>
      </c>
      <c r="E41" s="27">
        <v>19.9</v>
      </c>
      <c r="F41" s="27">
        <v>9.8</v>
      </c>
      <c r="G41" s="27">
        <v>8.4</v>
      </c>
      <c r="H41" s="27">
        <v>145.4</v>
      </c>
      <c r="I41" s="27">
        <v>256.4</v>
      </c>
      <c r="J41" s="27">
        <v>128.1</v>
      </c>
      <c r="K41" s="27">
        <v>14.3</v>
      </c>
      <c r="L41" s="27">
        <v>4.2</v>
      </c>
      <c r="M41" s="27">
        <v>28.4</v>
      </c>
      <c r="N41" s="27">
        <v>0</v>
      </c>
      <c r="O41" s="36">
        <f t="shared" si="1"/>
        <v>628.2</v>
      </c>
      <c r="P41" s="19"/>
      <c r="Q41" s="19"/>
      <c r="R41" s="19"/>
      <c r="S41" s="19"/>
      <c r="T41" s="19"/>
    </row>
    <row r="42" spans="1:20">
      <c r="A42" s="19"/>
      <c r="B42" s="25" t="s">
        <v>128</v>
      </c>
      <c r="C42" s="27">
        <v>2.7</v>
      </c>
      <c r="D42" s="27">
        <v>3</v>
      </c>
      <c r="E42" s="27">
        <v>14.4</v>
      </c>
      <c r="F42" s="27">
        <v>17.6</v>
      </c>
      <c r="G42" s="27">
        <v>10.3</v>
      </c>
      <c r="H42" s="27">
        <v>83.9</v>
      </c>
      <c r="I42" s="27">
        <v>158</v>
      </c>
      <c r="J42" s="27">
        <v>134</v>
      </c>
      <c r="K42" s="27">
        <v>16.5</v>
      </c>
      <c r="L42" s="27">
        <v>4</v>
      </c>
      <c r="M42" s="27">
        <v>14.3</v>
      </c>
      <c r="N42" s="27">
        <v>0</v>
      </c>
      <c r="O42" s="36">
        <f t="shared" si="1"/>
        <v>458.7</v>
      </c>
      <c r="P42" s="19"/>
      <c r="Q42" s="19"/>
      <c r="R42" s="19"/>
      <c r="S42" s="19"/>
      <c r="T42" s="19"/>
    </row>
    <row r="43" spans="1:20">
      <c r="A43" s="19"/>
      <c r="B43" s="25" t="s">
        <v>129</v>
      </c>
      <c r="C43" s="27">
        <v>6.7</v>
      </c>
      <c r="D43" s="27">
        <v>6.4</v>
      </c>
      <c r="E43" s="27">
        <v>24</v>
      </c>
      <c r="F43" s="27">
        <v>13</v>
      </c>
      <c r="G43" s="27">
        <v>4.5</v>
      </c>
      <c r="H43" s="27">
        <v>162.5</v>
      </c>
      <c r="I43" s="27">
        <v>208.5</v>
      </c>
      <c r="J43" s="27">
        <v>134</v>
      </c>
      <c r="K43" s="27">
        <v>10.5</v>
      </c>
      <c r="L43" s="27">
        <v>6</v>
      </c>
      <c r="M43" s="27">
        <v>21.8</v>
      </c>
      <c r="N43" s="27">
        <v>0</v>
      </c>
      <c r="O43" s="36">
        <f t="shared" si="1"/>
        <v>597.9</v>
      </c>
      <c r="P43" s="19"/>
      <c r="Q43" s="19"/>
      <c r="R43" s="19"/>
      <c r="S43" s="19"/>
      <c r="T43" s="19"/>
    </row>
  </sheetData>
  <mergeCells count="36">
    <mergeCell ref="A2:A8"/>
    <mergeCell ref="A9:A15"/>
    <mergeCell ref="A16:A22"/>
    <mergeCell ref="A23:A29"/>
    <mergeCell ref="A30:A36"/>
    <mergeCell ref="A37:A43"/>
    <mergeCell ref="P2:P8"/>
    <mergeCell ref="P9:P15"/>
    <mergeCell ref="P16:P22"/>
    <mergeCell ref="P23:P29"/>
    <mergeCell ref="P30:P36"/>
    <mergeCell ref="P37:P43"/>
    <mergeCell ref="Q3:Q8"/>
    <mergeCell ref="Q10:Q15"/>
    <mergeCell ref="Q17:Q22"/>
    <mergeCell ref="Q24:Q29"/>
    <mergeCell ref="Q31:Q36"/>
    <mergeCell ref="Q38:Q43"/>
    <mergeCell ref="R3:R8"/>
    <mergeCell ref="R10:R15"/>
    <mergeCell ref="R17:R22"/>
    <mergeCell ref="R24:R29"/>
    <mergeCell ref="R31:R36"/>
    <mergeCell ref="R38:R43"/>
    <mergeCell ref="S3:S8"/>
    <mergeCell ref="S10:S15"/>
    <mergeCell ref="S17:S22"/>
    <mergeCell ref="S24:S29"/>
    <mergeCell ref="S31:S36"/>
    <mergeCell ref="S38:S43"/>
    <mergeCell ref="T3:T8"/>
    <mergeCell ref="T10:T15"/>
    <mergeCell ref="T17:T22"/>
    <mergeCell ref="T24:T29"/>
    <mergeCell ref="T31:T36"/>
    <mergeCell ref="T38:T43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5"/>
  <sheetViews>
    <sheetView tabSelected="1" topLeftCell="C67" workbookViewId="0">
      <selection activeCell="D90" sqref="D90"/>
    </sheetView>
  </sheetViews>
  <sheetFormatPr defaultColWidth="8.88888888888889" defaultRowHeight="14.4"/>
  <cols>
    <col min="3" max="3" width="12" customWidth="1"/>
    <col min="4" max="4" width="11.7777777777778"/>
  </cols>
  <sheetData>
    <row r="1" spans="1:11">
      <c r="A1" s="14" t="s">
        <v>103</v>
      </c>
      <c r="B1" s="14" t="s">
        <v>130</v>
      </c>
      <c r="C1" s="14" t="s">
        <v>131</v>
      </c>
      <c r="D1" s="19" t="s">
        <v>132</v>
      </c>
      <c r="E1" s="19" t="s">
        <v>133</v>
      </c>
      <c r="H1" t="s">
        <v>134</v>
      </c>
      <c r="K1" t="s">
        <v>135</v>
      </c>
    </row>
    <row r="2" spans="1:10">
      <c r="A2">
        <v>2018</v>
      </c>
      <c r="B2">
        <v>12</v>
      </c>
      <c r="C2">
        <v>26.5664</v>
      </c>
      <c r="D2">
        <f>C3-C2</f>
        <v>0.0201999999999991</v>
      </c>
      <c r="H2" s="18">
        <v>28.51</v>
      </c>
      <c r="I2">
        <v>1</v>
      </c>
      <c r="J2">
        <v>2016</v>
      </c>
    </row>
    <row r="3" spans="1:11">
      <c r="A3">
        <v>2019</v>
      </c>
      <c r="B3">
        <v>1</v>
      </c>
      <c r="C3">
        <v>26.5866</v>
      </c>
      <c r="D3">
        <f>C4-C3</f>
        <v>0.444575999999998</v>
      </c>
      <c r="H3" s="18">
        <v>28.29</v>
      </c>
      <c r="I3">
        <v>2</v>
      </c>
      <c r="K3">
        <f>H3-H2</f>
        <v>-0.220000000000002</v>
      </c>
    </row>
    <row r="4" spans="1:11">
      <c r="A4">
        <v>2019</v>
      </c>
      <c r="B4">
        <v>2</v>
      </c>
      <c r="C4">
        <v>27.031176</v>
      </c>
      <c r="D4">
        <f t="shared" ref="D3:D34" si="0">C5-C4</f>
        <v>-0.100391999999999</v>
      </c>
      <c r="H4" s="18">
        <v>28.7</v>
      </c>
      <c r="I4">
        <v>3</v>
      </c>
      <c r="K4">
        <f>H4-H3</f>
        <v>0.41</v>
      </c>
    </row>
    <row r="5" spans="1:11">
      <c r="A5">
        <v>2019</v>
      </c>
      <c r="B5">
        <v>3</v>
      </c>
      <c r="C5">
        <v>26.930784</v>
      </c>
      <c r="D5">
        <f t="shared" si="0"/>
        <v>-0.678431</v>
      </c>
      <c r="H5" s="18">
        <v>29.13</v>
      </c>
      <c r="I5">
        <v>4</v>
      </c>
      <c r="K5">
        <f>H5-H4</f>
        <v>0.43</v>
      </c>
    </row>
    <row r="6" spans="1:11">
      <c r="A6">
        <v>2019</v>
      </c>
      <c r="B6">
        <v>4</v>
      </c>
      <c r="C6">
        <v>26.252353</v>
      </c>
      <c r="D6">
        <f t="shared" si="0"/>
        <v>0.254118000000002</v>
      </c>
      <c r="H6" s="18">
        <v>29.39</v>
      </c>
      <c r="I6">
        <v>5</v>
      </c>
      <c r="K6">
        <f>H6-H5</f>
        <v>0.260000000000002</v>
      </c>
    </row>
    <row r="7" spans="1:11">
      <c r="A7">
        <v>2019</v>
      </c>
      <c r="B7">
        <v>5</v>
      </c>
      <c r="C7">
        <v>26.506471</v>
      </c>
      <c r="D7">
        <f t="shared" si="0"/>
        <v>-0.849412000000001</v>
      </c>
      <c r="H7" s="18">
        <v>29.81</v>
      </c>
      <c r="I7">
        <v>6</v>
      </c>
      <c r="K7">
        <f>H7-H6</f>
        <v>0.419999999999998</v>
      </c>
    </row>
    <row r="8" spans="1:11">
      <c r="A8">
        <v>2019</v>
      </c>
      <c r="B8">
        <v>6</v>
      </c>
      <c r="C8">
        <v>25.657059</v>
      </c>
      <c r="D8">
        <f t="shared" si="0"/>
        <v>-0.51549</v>
      </c>
      <c r="H8" s="18">
        <v>29.21</v>
      </c>
      <c r="I8">
        <v>7</v>
      </c>
      <c r="K8">
        <f>H8-H7</f>
        <v>-0.599999999999998</v>
      </c>
    </row>
    <row r="9" spans="1:11">
      <c r="A9">
        <v>2019</v>
      </c>
      <c r="B9">
        <v>7</v>
      </c>
      <c r="C9">
        <v>25.141569</v>
      </c>
      <c r="D9">
        <f t="shared" si="0"/>
        <v>0.861764000000001</v>
      </c>
      <c r="H9" s="18">
        <v>29.09</v>
      </c>
      <c r="I9">
        <v>8</v>
      </c>
      <c r="K9">
        <f>H9-H8</f>
        <v>-0.120000000000001</v>
      </c>
    </row>
    <row r="10" spans="1:11">
      <c r="A10">
        <v>2019</v>
      </c>
      <c r="B10">
        <v>8</v>
      </c>
      <c r="C10">
        <v>26.003333</v>
      </c>
      <c r="D10">
        <f t="shared" si="0"/>
        <v>0.280784999999998</v>
      </c>
      <c r="H10" s="18">
        <v>28.65</v>
      </c>
      <c r="I10">
        <v>9</v>
      </c>
      <c r="K10">
        <f>H10-H9</f>
        <v>-0.440000000000001</v>
      </c>
    </row>
    <row r="11" spans="1:11">
      <c r="A11">
        <v>2019</v>
      </c>
      <c r="B11">
        <v>9</v>
      </c>
      <c r="C11">
        <v>26.284118</v>
      </c>
      <c r="D11">
        <f t="shared" si="0"/>
        <v>0.432157</v>
      </c>
      <c r="H11" s="18">
        <v>28.01</v>
      </c>
      <c r="I11">
        <v>10</v>
      </c>
      <c r="K11">
        <f>H11-H10</f>
        <v>-0.639999999999997</v>
      </c>
    </row>
    <row r="12" spans="1:11">
      <c r="A12">
        <v>2019</v>
      </c>
      <c r="B12">
        <v>10</v>
      </c>
      <c r="C12">
        <v>26.716275</v>
      </c>
      <c r="D12">
        <f t="shared" si="0"/>
        <v>0.475097999999999</v>
      </c>
      <c r="H12" s="18">
        <v>27.93</v>
      </c>
      <c r="I12">
        <v>11</v>
      </c>
      <c r="K12">
        <f>H12-H11</f>
        <v>-0.0800000000000018</v>
      </c>
    </row>
    <row r="13" spans="1:11">
      <c r="A13">
        <v>2019</v>
      </c>
      <c r="B13">
        <v>11</v>
      </c>
      <c r="C13">
        <v>27.191373</v>
      </c>
      <c r="D13">
        <f t="shared" si="0"/>
        <v>-0.163529999999998</v>
      </c>
      <c r="H13" s="18">
        <v>27.62</v>
      </c>
      <c r="I13">
        <v>12</v>
      </c>
      <c r="K13">
        <f>H13-H12</f>
        <v>-0.309999999999999</v>
      </c>
    </row>
    <row r="14" spans="1:11">
      <c r="A14">
        <v>2019</v>
      </c>
      <c r="B14">
        <v>12</v>
      </c>
      <c r="C14">
        <v>27.027843</v>
      </c>
      <c r="D14">
        <f t="shared" si="0"/>
        <v>0.0309810000000006</v>
      </c>
      <c r="H14" s="18">
        <v>29.2</v>
      </c>
      <c r="I14">
        <v>1</v>
      </c>
      <c r="J14">
        <v>2017</v>
      </c>
      <c r="K14" s="18">
        <v>1.58</v>
      </c>
    </row>
    <row r="15" spans="1:11">
      <c r="A15">
        <v>2020</v>
      </c>
      <c r="B15">
        <v>1</v>
      </c>
      <c r="C15">
        <v>27.058824</v>
      </c>
      <c r="D15">
        <f t="shared" si="0"/>
        <v>0.383528999999999</v>
      </c>
      <c r="H15" s="18">
        <v>29.08</v>
      </c>
      <c r="I15">
        <v>2</v>
      </c>
      <c r="K15" s="18">
        <v>-0.120000000000001</v>
      </c>
    </row>
    <row r="16" spans="1:11">
      <c r="A16">
        <v>2020</v>
      </c>
      <c r="B16">
        <v>2</v>
      </c>
      <c r="C16">
        <v>27.442353</v>
      </c>
      <c r="D16">
        <f t="shared" si="0"/>
        <v>0.244902</v>
      </c>
      <c r="H16" s="18">
        <v>29.15</v>
      </c>
      <c r="I16">
        <v>3</v>
      </c>
      <c r="K16" s="18">
        <v>0.0700000000000003</v>
      </c>
    </row>
    <row r="17" spans="1:11">
      <c r="A17">
        <v>2020</v>
      </c>
      <c r="B17">
        <v>3</v>
      </c>
      <c r="C17">
        <v>27.687255</v>
      </c>
      <c r="D17">
        <f t="shared" si="0"/>
        <v>-0.454454999999999</v>
      </c>
      <c r="H17" s="18">
        <v>29.29</v>
      </c>
      <c r="I17">
        <v>4</v>
      </c>
      <c r="K17" s="18">
        <v>0.140000000000001</v>
      </c>
    </row>
    <row r="18" spans="1:11">
      <c r="A18">
        <v>2020</v>
      </c>
      <c r="B18">
        <v>4</v>
      </c>
      <c r="C18">
        <v>27.2328</v>
      </c>
      <c r="D18">
        <f t="shared" si="0"/>
        <v>-0.389600000000002</v>
      </c>
      <c r="H18" s="18">
        <v>29.76</v>
      </c>
      <c r="I18">
        <v>5</v>
      </c>
      <c r="K18" s="18">
        <v>0.470000000000002</v>
      </c>
    </row>
    <row r="19" spans="1:11">
      <c r="A19">
        <v>2020</v>
      </c>
      <c r="B19">
        <v>5</v>
      </c>
      <c r="C19">
        <v>26.8432</v>
      </c>
      <c r="D19">
        <f t="shared" si="0"/>
        <v>0.679400000000001</v>
      </c>
      <c r="H19" s="18">
        <v>29.72</v>
      </c>
      <c r="I19">
        <v>6</v>
      </c>
      <c r="K19" s="18">
        <v>-0.0400000000000027</v>
      </c>
    </row>
    <row r="20" spans="1:11">
      <c r="A20">
        <v>2020</v>
      </c>
      <c r="B20">
        <v>6</v>
      </c>
      <c r="C20">
        <v>27.5226</v>
      </c>
      <c r="D20">
        <f t="shared" si="0"/>
        <v>-0.435200000000002</v>
      </c>
      <c r="H20" s="18">
        <v>28.95</v>
      </c>
      <c r="I20">
        <v>7</v>
      </c>
      <c r="K20" s="18">
        <v>-0.77</v>
      </c>
    </row>
    <row r="21" spans="1:11">
      <c r="A21">
        <v>2020</v>
      </c>
      <c r="B21">
        <v>7</v>
      </c>
      <c r="C21">
        <v>27.0874</v>
      </c>
      <c r="D21">
        <f t="shared" si="0"/>
        <v>-0.550868999999999</v>
      </c>
      <c r="H21" s="18">
        <v>28.48</v>
      </c>
      <c r="I21">
        <v>8</v>
      </c>
      <c r="K21" s="18">
        <v>-0.469999999999999</v>
      </c>
    </row>
    <row r="22" spans="1:11">
      <c r="A22">
        <v>2020</v>
      </c>
      <c r="B22">
        <v>8</v>
      </c>
      <c r="C22">
        <v>26.536531</v>
      </c>
      <c r="D22">
        <f t="shared" si="0"/>
        <v>1.671069</v>
      </c>
      <c r="H22" s="18">
        <v>28.67</v>
      </c>
      <c r="I22">
        <v>9</v>
      </c>
      <c r="K22" s="18">
        <v>0.190000000000001</v>
      </c>
    </row>
    <row r="23" spans="1:11">
      <c r="A23">
        <v>2020</v>
      </c>
      <c r="B23">
        <v>9</v>
      </c>
      <c r="C23">
        <v>28.2076</v>
      </c>
      <c r="D23">
        <f t="shared" si="0"/>
        <v>0.117094000000002</v>
      </c>
      <c r="H23" s="18">
        <v>28.22</v>
      </c>
      <c r="I23">
        <v>10</v>
      </c>
      <c r="K23" s="18">
        <v>-0.450000000000003</v>
      </c>
    </row>
    <row r="24" spans="1:11">
      <c r="A24">
        <v>2020</v>
      </c>
      <c r="B24">
        <v>10</v>
      </c>
      <c r="C24">
        <v>28.324694</v>
      </c>
      <c r="D24">
        <f t="shared" si="0"/>
        <v>-0.394694000000001</v>
      </c>
      <c r="H24" s="18">
        <v>28.03</v>
      </c>
      <c r="I24">
        <v>11</v>
      </c>
      <c r="K24" s="18">
        <v>-0.189999999999998</v>
      </c>
    </row>
    <row r="25" spans="1:11">
      <c r="A25">
        <v>2020</v>
      </c>
      <c r="B25">
        <v>11</v>
      </c>
      <c r="C25">
        <v>27.93</v>
      </c>
      <c r="D25">
        <f t="shared" si="0"/>
        <v>-0.154313999999999</v>
      </c>
      <c r="H25" s="18">
        <v>27.79</v>
      </c>
      <c r="I25">
        <v>12</v>
      </c>
      <c r="K25" s="18">
        <v>-0.240000000000002</v>
      </c>
    </row>
    <row r="26" spans="1:11">
      <c r="A26">
        <v>2020</v>
      </c>
      <c r="B26">
        <v>12</v>
      </c>
      <c r="C26">
        <v>27.775686</v>
      </c>
      <c r="D26">
        <f t="shared" si="0"/>
        <v>0.780435999999998</v>
      </c>
      <c r="H26" s="18">
        <v>28.07</v>
      </c>
      <c r="I26">
        <v>1</v>
      </c>
      <c r="J26">
        <v>2018</v>
      </c>
      <c r="K26" s="18">
        <v>0.280000000000001</v>
      </c>
    </row>
    <row r="27" spans="1:11">
      <c r="A27">
        <v>2021</v>
      </c>
      <c r="B27">
        <v>1</v>
      </c>
      <c r="C27">
        <v>28.556122</v>
      </c>
      <c r="D27">
        <f t="shared" si="0"/>
        <v>-0.335922</v>
      </c>
      <c r="H27" s="18">
        <v>27.91</v>
      </c>
      <c r="I27">
        <v>2</v>
      </c>
      <c r="K27" s="18">
        <v>-0.16</v>
      </c>
    </row>
    <row r="28" spans="1:11">
      <c r="A28">
        <v>2021</v>
      </c>
      <c r="B28">
        <v>2</v>
      </c>
      <c r="C28">
        <v>28.2202</v>
      </c>
      <c r="D28">
        <f t="shared" si="0"/>
        <v>0.391369000000001</v>
      </c>
      <c r="H28" s="18">
        <v>28.35</v>
      </c>
      <c r="I28">
        <v>3</v>
      </c>
      <c r="K28" s="18">
        <v>0.440000000000001</v>
      </c>
    </row>
    <row r="29" spans="1:11">
      <c r="A29">
        <v>2021</v>
      </c>
      <c r="B29">
        <v>3</v>
      </c>
      <c r="C29">
        <v>28.611569</v>
      </c>
      <c r="D29">
        <f t="shared" si="0"/>
        <v>-1.402034</v>
      </c>
      <c r="H29" s="18">
        <v>28.55</v>
      </c>
      <c r="I29">
        <v>4</v>
      </c>
      <c r="K29" s="18">
        <v>0.199999999999999</v>
      </c>
    </row>
    <row r="30" spans="1:11">
      <c r="A30">
        <v>2021</v>
      </c>
      <c r="B30">
        <v>4</v>
      </c>
      <c r="C30">
        <v>27.209535</v>
      </c>
      <c r="D30">
        <f t="shared" si="0"/>
        <v>-1.713208</v>
      </c>
      <c r="H30" s="18">
        <v>29</v>
      </c>
      <c r="I30">
        <v>5</v>
      </c>
      <c r="K30" s="18">
        <v>0.449999999999999</v>
      </c>
    </row>
    <row r="31" spans="1:11">
      <c r="A31">
        <v>2021</v>
      </c>
      <c r="B31">
        <v>5</v>
      </c>
      <c r="C31">
        <v>25.496327</v>
      </c>
      <c r="D31">
        <f t="shared" si="0"/>
        <v>1.414065</v>
      </c>
      <c r="H31" s="18">
        <v>29.37</v>
      </c>
      <c r="I31">
        <v>6</v>
      </c>
      <c r="K31" s="18">
        <v>0.370000000000001</v>
      </c>
    </row>
    <row r="32" spans="1:11">
      <c r="A32">
        <v>2021</v>
      </c>
      <c r="B32">
        <v>6</v>
      </c>
      <c r="C32">
        <v>26.910392</v>
      </c>
      <c r="D32">
        <f t="shared" si="0"/>
        <v>0.210391999999999</v>
      </c>
      <c r="H32" s="18">
        <v>28.84</v>
      </c>
      <c r="I32">
        <v>7</v>
      </c>
      <c r="K32" s="18">
        <v>-0.530000000000001</v>
      </c>
    </row>
    <row r="33" spans="1:11">
      <c r="A33">
        <v>2021</v>
      </c>
      <c r="B33">
        <v>7</v>
      </c>
      <c r="C33">
        <v>27.120784</v>
      </c>
      <c r="D33">
        <f t="shared" si="0"/>
        <v>3.342758</v>
      </c>
      <c r="H33" s="18">
        <v>28.34</v>
      </c>
      <c r="I33">
        <v>8</v>
      </c>
      <c r="K33" s="18">
        <v>-0.5</v>
      </c>
    </row>
    <row r="34" spans="1:11">
      <c r="A34">
        <v>2021</v>
      </c>
      <c r="B34">
        <v>8</v>
      </c>
      <c r="C34">
        <v>30.463542</v>
      </c>
      <c r="D34">
        <f t="shared" si="0"/>
        <v>1.482658</v>
      </c>
      <c r="H34" s="18">
        <v>28.52</v>
      </c>
      <c r="I34">
        <v>9</v>
      </c>
      <c r="K34" s="18">
        <v>0.18</v>
      </c>
    </row>
    <row r="35" spans="1:11">
      <c r="A35">
        <v>2021</v>
      </c>
      <c r="B35">
        <v>9</v>
      </c>
      <c r="C35">
        <v>31.9462</v>
      </c>
      <c r="D35">
        <f t="shared" ref="D35:D51" si="1">C36-C35</f>
        <v>1.4842</v>
      </c>
      <c r="H35" s="18">
        <v>28.16</v>
      </c>
      <c r="I35">
        <v>10</v>
      </c>
      <c r="K35" s="18">
        <v>-0.359999999999999</v>
      </c>
    </row>
    <row r="36" spans="1:11">
      <c r="A36">
        <v>2021</v>
      </c>
      <c r="B36">
        <v>10</v>
      </c>
      <c r="C36">
        <v>33.4304</v>
      </c>
      <c r="D36">
        <f t="shared" si="1"/>
        <v>-0.0589999999999975</v>
      </c>
      <c r="H36" s="18">
        <v>28.25</v>
      </c>
      <c r="I36">
        <v>11</v>
      </c>
      <c r="K36" s="18">
        <v>0.0899999999999999</v>
      </c>
    </row>
    <row r="37" spans="1:11">
      <c r="A37">
        <v>2021</v>
      </c>
      <c r="B37">
        <v>11</v>
      </c>
      <c r="C37">
        <v>33.3714</v>
      </c>
      <c r="D37">
        <f t="shared" si="1"/>
        <v>0.491399999999999</v>
      </c>
      <c r="H37" s="18">
        <v>28.08</v>
      </c>
      <c r="I37">
        <v>12</v>
      </c>
      <c r="K37" s="18">
        <v>-0.170000000000002</v>
      </c>
    </row>
    <row r="38" spans="1:11">
      <c r="A38">
        <v>2021</v>
      </c>
      <c r="B38">
        <v>12</v>
      </c>
      <c r="C38">
        <v>33.8628</v>
      </c>
      <c r="D38">
        <f t="shared" si="1"/>
        <v>0.447788000000003</v>
      </c>
      <c r="H38" s="20">
        <v>26.59</v>
      </c>
      <c r="I38">
        <v>1</v>
      </c>
      <c r="J38">
        <v>2019</v>
      </c>
      <c r="K38" s="18">
        <v>-1.49</v>
      </c>
    </row>
    <row r="39" spans="1:11">
      <c r="A39">
        <v>2022</v>
      </c>
      <c r="B39">
        <v>1</v>
      </c>
      <c r="C39">
        <v>34.310588</v>
      </c>
      <c r="D39">
        <f t="shared" si="1"/>
        <v>-0.0176470000000037</v>
      </c>
      <c r="H39" s="20">
        <v>27.03</v>
      </c>
      <c r="I39">
        <v>2</v>
      </c>
      <c r="K39" s="18">
        <v>0.440000000000001</v>
      </c>
    </row>
    <row r="40" spans="1:11">
      <c r="A40">
        <v>2022</v>
      </c>
      <c r="B40">
        <v>2</v>
      </c>
      <c r="C40">
        <v>34.292941</v>
      </c>
      <c r="D40">
        <f t="shared" si="1"/>
        <v>-0.0401409999999984</v>
      </c>
      <c r="H40" s="20">
        <v>26.93</v>
      </c>
      <c r="I40">
        <v>3</v>
      </c>
      <c r="K40" s="18">
        <v>-0.100000000000001</v>
      </c>
    </row>
    <row r="41" spans="1:11">
      <c r="A41">
        <v>2022</v>
      </c>
      <c r="B41">
        <v>3</v>
      </c>
      <c r="C41">
        <v>34.2528</v>
      </c>
      <c r="D41">
        <f t="shared" si="1"/>
        <v>0.339999999999996</v>
      </c>
      <c r="H41" s="20">
        <v>26.25</v>
      </c>
      <c r="I41">
        <v>4</v>
      </c>
      <c r="K41" s="18">
        <v>-0.68</v>
      </c>
    </row>
    <row r="42" spans="1:11">
      <c r="A42">
        <v>2022</v>
      </c>
      <c r="B42">
        <v>4</v>
      </c>
      <c r="C42">
        <v>34.5928</v>
      </c>
      <c r="D42">
        <f t="shared" si="1"/>
        <v>-0.877309999999994</v>
      </c>
      <c r="H42" s="20">
        <v>26.51</v>
      </c>
      <c r="I42">
        <v>5</v>
      </c>
      <c r="K42" s="18">
        <v>0.260000000000002</v>
      </c>
    </row>
    <row r="43" spans="1:11">
      <c r="A43">
        <v>2022</v>
      </c>
      <c r="B43">
        <v>5</v>
      </c>
      <c r="C43">
        <v>33.71549</v>
      </c>
      <c r="D43">
        <f t="shared" si="1"/>
        <v>-0.637647000000001</v>
      </c>
      <c r="H43" s="20">
        <v>25.66</v>
      </c>
      <c r="I43">
        <v>6</v>
      </c>
      <c r="K43" s="18">
        <v>-0.850000000000001</v>
      </c>
    </row>
    <row r="44" spans="1:11">
      <c r="A44">
        <v>2022</v>
      </c>
      <c r="B44">
        <v>6</v>
      </c>
      <c r="C44">
        <v>33.077843</v>
      </c>
      <c r="D44">
        <f t="shared" si="1"/>
        <v>0.655293999999998</v>
      </c>
      <c r="H44" s="20">
        <v>25.14</v>
      </c>
      <c r="I44">
        <v>7</v>
      </c>
      <c r="K44" s="18">
        <v>-0.52</v>
      </c>
    </row>
    <row r="45" spans="1:11">
      <c r="A45">
        <v>2022</v>
      </c>
      <c r="B45">
        <v>7</v>
      </c>
      <c r="C45">
        <v>33.733137</v>
      </c>
      <c r="D45">
        <f t="shared" si="1"/>
        <v>0.549216000000001</v>
      </c>
      <c r="H45" s="20">
        <v>26</v>
      </c>
      <c r="I45">
        <v>8</v>
      </c>
      <c r="K45" s="18">
        <v>0.859999999999999</v>
      </c>
    </row>
    <row r="46" spans="1:11">
      <c r="A46">
        <v>2022</v>
      </c>
      <c r="B46">
        <v>8</v>
      </c>
      <c r="C46">
        <v>34.282353</v>
      </c>
      <c r="D46">
        <f t="shared" si="1"/>
        <v>0.544705999999998</v>
      </c>
      <c r="H46" s="20">
        <v>26.28</v>
      </c>
      <c r="I46">
        <v>9</v>
      </c>
      <c r="K46" s="18">
        <v>0.280000000000001</v>
      </c>
    </row>
    <row r="47" spans="1:11">
      <c r="A47">
        <v>2022</v>
      </c>
      <c r="B47">
        <v>9</v>
      </c>
      <c r="C47">
        <v>34.827059</v>
      </c>
      <c r="D47">
        <f t="shared" si="1"/>
        <v>-0.38353</v>
      </c>
      <c r="H47" s="20">
        <v>26.72</v>
      </c>
      <c r="I47">
        <v>10</v>
      </c>
      <c r="K47" s="18">
        <v>0.439999999999998</v>
      </c>
    </row>
    <row r="48" spans="1:11">
      <c r="A48">
        <v>2022</v>
      </c>
      <c r="B48">
        <v>10</v>
      </c>
      <c r="C48">
        <v>34.443529</v>
      </c>
      <c r="D48">
        <f t="shared" si="1"/>
        <v>-0.824791999999995</v>
      </c>
      <c r="H48" s="20">
        <v>27.19</v>
      </c>
      <c r="I48">
        <v>11</v>
      </c>
      <c r="K48" s="18">
        <v>0.470000000000002</v>
      </c>
    </row>
    <row r="49" spans="1:11">
      <c r="A49">
        <v>2022</v>
      </c>
      <c r="B49">
        <v>11</v>
      </c>
      <c r="C49">
        <v>33.618737</v>
      </c>
      <c r="D49">
        <f t="shared" si="1"/>
        <v>-0.0476730000000032</v>
      </c>
      <c r="H49" s="20">
        <v>27.03</v>
      </c>
      <c r="I49">
        <v>12</v>
      </c>
      <c r="K49" s="18">
        <v>-0.16</v>
      </c>
    </row>
    <row r="50" spans="1:11">
      <c r="A50">
        <v>2022</v>
      </c>
      <c r="B50">
        <v>12</v>
      </c>
      <c r="C50">
        <v>33.571064</v>
      </c>
      <c r="D50">
        <f t="shared" si="1"/>
        <v>0.238720999999998</v>
      </c>
      <c r="H50" s="20">
        <v>27.06</v>
      </c>
      <c r="I50">
        <v>1</v>
      </c>
      <c r="J50">
        <v>2020</v>
      </c>
      <c r="K50" s="18">
        <v>0.0299999999999976</v>
      </c>
    </row>
    <row r="51" spans="1:11">
      <c r="A51">
        <v>2023</v>
      </c>
      <c r="B51">
        <v>1</v>
      </c>
      <c r="C51">
        <v>33.809785</v>
      </c>
      <c r="D51">
        <f t="shared" si="1"/>
        <v>-33.809785</v>
      </c>
      <c r="H51" s="20">
        <v>27.44</v>
      </c>
      <c r="I51">
        <v>2</v>
      </c>
      <c r="K51" s="18">
        <v>0.380000000000003</v>
      </c>
    </row>
    <row r="52" spans="8:11">
      <c r="H52" s="20">
        <v>27.69</v>
      </c>
      <c r="I52">
        <v>3</v>
      </c>
      <c r="K52" s="18">
        <v>0.25</v>
      </c>
    </row>
    <row r="53" spans="8:11">
      <c r="H53" s="20">
        <v>27.23</v>
      </c>
      <c r="I53">
        <v>4</v>
      </c>
      <c r="K53" s="18">
        <v>-0.460000000000001</v>
      </c>
    </row>
    <row r="54" spans="8:11">
      <c r="H54" s="20">
        <v>26.84</v>
      </c>
      <c r="I54">
        <v>5</v>
      </c>
      <c r="K54" s="18">
        <v>-0.390000000000001</v>
      </c>
    </row>
    <row r="55" spans="8:11">
      <c r="H55" s="20">
        <v>27.52</v>
      </c>
      <c r="I55">
        <v>6</v>
      </c>
      <c r="K55" s="18">
        <v>0.68</v>
      </c>
    </row>
    <row r="56" spans="8:11">
      <c r="H56" s="20">
        <v>27.09</v>
      </c>
      <c r="I56">
        <v>7</v>
      </c>
      <c r="K56" s="18">
        <v>-0.43</v>
      </c>
    </row>
    <row r="57" spans="8:11">
      <c r="H57" s="20">
        <v>26.54</v>
      </c>
      <c r="I57">
        <v>8</v>
      </c>
      <c r="K57" s="18">
        <v>-0.550000000000001</v>
      </c>
    </row>
    <row r="58" spans="8:11">
      <c r="H58" s="20">
        <v>28.21</v>
      </c>
      <c r="I58">
        <v>9</v>
      </c>
      <c r="K58" s="18">
        <v>1.67</v>
      </c>
    </row>
    <row r="59" spans="8:11">
      <c r="H59" s="20">
        <v>28.32</v>
      </c>
      <c r="I59">
        <v>10</v>
      </c>
      <c r="K59" s="18">
        <v>0.109999999999999</v>
      </c>
    </row>
    <row r="60" spans="8:11">
      <c r="H60" s="20">
        <v>27.93</v>
      </c>
      <c r="I60">
        <v>11</v>
      </c>
      <c r="K60" s="18">
        <v>-0.390000000000001</v>
      </c>
    </row>
    <row r="61" spans="8:11">
      <c r="H61" s="20">
        <v>27.78</v>
      </c>
      <c r="I61">
        <v>12</v>
      </c>
      <c r="K61" s="18">
        <v>-0.149999999999999</v>
      </c>
    </row>
    <row r="62" spans="8:11">
      <c r="H62" s="21">
        <v>28.56</v>
      </c>
      <c r="I62">
        <v>1</v>
      </c>
      <c r="J62">
        <v>2021</v>
      </c>
      <c r="K62" s="18">
        <v>0.779999999999998</v>
      </c>
    </row>
    <row r="63" spans="8:11">
      <c r="H63" s="21">
        <v>28.22</v>
      </c>
      <c r="I63">
        <v>2</v>
      </c>
      <c r="K63" s="18">
        <v>-0.34</v>
      </c>
    </row>
    <row r="64" spans="8:11">
      <c r="H64" s="21">
        <v>28.61</v>
      </c>
      <c r="I64">
        <v>3</v>
      </c>
      <c r="K64" s="18">
        <v>0.390000000000001</v>
      </c>
    </row>
    <row r="65" spans="8:11">
      <c r="H65" s="21">
        <v>27.21</v>
      </c>
      <c r="I65">
        <v>4</v>
      </c>
      <c r="K65" s="18">
        <v>-1.4</v>
      </c>
    </row>
    <row r="66" spans="8:11">
      <c r="H66" s="21">
        <v>25.5</v>
      </c>
      <c r="I66">
        <v>5</v>
      </c>
      <c r="K66" s="18">
        <v>-1.71</v>
      </c>
    </row>
    <row r="67" spans="8:11">
      <c r="H67" s="21">
        <v>26.91</v>
      </c>
      <c r="I67">
        <v>6</v>
      </c>
      <c r="K67" s="18">
        <v>1.41</v>
      </c>
    </row>
    <row r="68" spans="8:11">
      <c r="H68" s="21">
        <v>27.12</v>
      </c>
      <c r="I68">
        <v>7</v>
      </c>
      <c r="K68" s="18">
        <v>0.210000000000001</v>
      </c>
    </row>
    <row r="69" spans="8:11">
      <c r="H69" s="21">
        <v>30.46</v>
      </c>
      <c r="I69">
        <v>8</v>
      </c>
      <c r="K69" s="18">
        <v>3.34</v>
      </c>
    </row>
    <row r="70" spans="8:11">
      <c r="H70" s="21">
        <v>31.95</v>
      </c>
      <c r="I70">
        <v>9</v>
      </c>
      <c r="K70" s="18">
        <v>1.49</v>
      </c>
    </row>
    <row r="71" spans="8:11">
      <c r="H71" s="21">
        <v>33.43</v>
      </c>
      <c r="I71">
        <v>10</v>
      </c>
      <c r="K71" s="18">
        <v>1.48</v>
      </c>
    </row>
    <row r="72" spans="8:11">
      <c r="H72" s="21">
        <v>33.37</v>
      </c>
      <c r="I72">
        <v>11</v>
      </c>
      <c r="K72" s="18">
        <v>-0.0600000000000023</v>
      </c>
    </row>
    <row r="73" spans="8:11">
      <c r="H73" s="21">
        <v>33.86</v>
      </c>
      <c r="I73">
        <v>12</v>
      </c>
      <c r="K73" s="18">
        <v>0.490000000000002</v>
      </c>
    </row>
    <row r="74" spans="8:11">
      <c r="H74" s="17">
        <v>34.31</v>
      </c>
      <c r="I74">
        <v>1</v>
      </c>
      <c r="J74">
        <v>2022</v>
      </c>
      <c r="K74" s="22">
        <v>0.450000000000003</v>
      </c>
    </row>
    <row r="75" spans="8:11">
      <c r="H75" s="17">
        <v>34.29</v>
      </c>
      <c r="I75">
        <v>2</v>
      </c>
      <c r="K75" s="22">
        <v>-0.0200000000000031</v>
      </c>
    </row>
    <row r="76" spans="8:11">
      <c r="H76" s="17">
        <v>34.25</v>
      </c>
      <c r="I76">
        <v>3</v>
      </c>
      <c r="K76" s="22">
        <v>-0.0399999999999991</v>
      </c>
    </row>
    <row r="77" spans="8:11">
      <c r="H77" s="17">
        <v>34.59</v>
      </c>
      <c r="I77">
        <v>4</v>
      </c>
      <c r="K77" s="22">
        <v>0.340000000000003</v>
      </c>
    </row>
    <row r="78" spans="8:11">
      <c r="H78" s="17">
        <v>33.72</v>
      </c>
      <c r="I78">
        <v>5</v>
      </c>
      <c r="K78" s="22">
        <v>-0.870000000000005</v>
      </c>
    </row>
    <row r="79" spans="8:11">
      <c r="H79" s="17">
        <v>33.08</v>
      </c>
      <c r="I79">
        <v>6</v>
      </c>
      <c r="K79" s="22">
        <v>-0.640000000000001</v>
      </c>
    </row>
    <row r="80" spans="8:11">
      <c r="H80" s="17">
        <v>33.73</v>
      </c>
      <c r="I80">
        <v>7</v>
      </c>
      <c r="K80" s="22">
        <v>0.649999999999999</v>
      </c>
    </row>
    <row r="81" spans="8:11">
      <c r="H81" s="17">
        <v>34.28</v>
      </c>
      <c r="I81">
        <v>8</v>
      </c>
      <c r="K81" s="22">
        <v>0.550000000000004</v>
      </c>
    </row>
    <row r="82" spans="8:11">
      <c r="H82" s="17">
        <v>34.83</v>
      </c>
      <c r="I82">
        <v>9</v>
      </c>
      <c r="K82" s="22">
        <v>0.549999999999997</v>
      </c>
    </row>
    <row r="83" spans="8:11">
      <c r="H83" s="17">
        <v>34.44</v>
      </c>
      <c r="I83">
        <v>10</v>
      </c>
      <c r="K83" s="22">
        <v>-0.390000000000001</v>
      </c>
    </row>
    <row r="84" spans="8:11">
      <c r="H84" s="17">
        <v>33.62</v>
      </c>
      <c r="I84">
        <v>11</v>
      </c>
      <c r="K84" s="22">
        <v>-0.82</v>
      </c>
    </row>
    <row r="85" spans="8:11">
      <c r="H85" s="17">
        <v>33.57</v>
      </c>
      <c r="I85">
        <v>12</v>
      </c>
      <c r="K85" s="22">
        <v>-0.0499999999999972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topLeftCell="A43" workbookViewId="0">
      <selection activeCell="C3" sqref="C3:C50"/>
    </sheetView>
  </sheetViews>
  <sheetFormatPr defaultColWidth="8.88888888888889" defaultRowHeight="14.4" outlineLevelCol="4"/>
  <cols>
    <col min="3" max="3" width="12" style="13" customWidth="1"/>
    <col min="4" max="4" width="11.7777777777778" style="13"/>
  </cols>
  <sheetData>
    <row r="1" spans="1:4">
      <c r="A1" s="14" t="s">
        <v>103</v>
      </c>
      <c r="B1" s="14" t="s">
        <v>130</v>
      </c>
      <c r="C1" s="15" t="s">
        <v>136</v>
      </c>
      <c r="D1" s="16" t="s">
        <v>137</v>
      </c>
    </row>
    <row r="2" spans="1:4">
      <c r="A2">
        <v>2018</v>
      </c>
      <c r="B2">
        <v>12</v>
      </c>
      <c r="C2" s="17">
        <v>26.57</v>
      </c>
      <c r="D2" s="17">
        <v>0.02</v>
      </c>
    </row>
    <row r="3" spans="1:5">
      <c r="A3">
        <v>2019</v>
      </c>
      <c r="B3">
        <v>1</v>
      </c>
      <c r="C3" s="17">
        <v>26.59</v>
      </c>
      <c r="D3" s="17">
        <v>0.44</v>
      </c>
      <c r="E3" s="18">
        <v>26.59</v>
      </c>
    </row>
    <row r="4" spans="1:5">
      <c r="A4">
        <v>2019</v>
      </c>
      <c r="B4">
        <v>2</v>
      </c>
      <c r="C4" s="17">
        <v>27.03</v>
      </c>
      <c r="D4" s="17">
        <v>-0.1</v>
      </c>
      <c r="E4" s="18">
        <v>27.03</v>
      </c>
    </row>
    <row r="5" spans="1:5">
      <c r="A5">
        <v>2019</v>
      </c>
      <c r="B5">
        <v>3</v>
      </c>
      <c r="C5" s="17">
        <v>26.93</v>
      </c>
      <c r="D5" s="17">
        <v>-0.68</v>
      </c>
      <c r="E5" s="18">
        <v>26.93</v>
      </c>
    </row>
    <row r="6" spans="1:5">
      <c r="A6">
        <v>2019</v>
      </c>
      <c r="B6">
        <v>4</v>
      </c>
      <c r="C6" s="17">
        <v>26.25</v>
      </c>
      <c r="D6" s="17">
        <v>0.25</v>
      </c>
      <c r="E6" s="18">
        <v>26.25</v>
      </c>
    </row>
    <row r="7" spans="1:5">
      <c r="A7">
        <v>2019</v>
      </c>
      <c r="B7">
        <v>5</v>
      </c>
      <c r="C7" s="17">
        <v>26.51</v>
      </c>
      <c r="D7" s="17">
        <v>-0.85</v>
      </c>
      <c r="E7" s="18">
        <v>26.51</v>
      </c>
    </row>
    <row r="8" spans="1:5">
      <c r="A8">
        <v>2019</v>
      </c>
      <c r="B8">
        <v>6</v>
      </c>
      <c r="C8" s="17">
        <v>25.66</v>
      </c>
      <c r="D8" s="17">
        <v>-0.52</v>
      </c>
      <c r="E8" s="18">
        <v>25.66</v>
      </c>
    </row>
    <row r="9" spans="1:5">
      <c r="A9">
        <v>2019</v>
      </c>
      <c r="B9">
        <v>7</v>
      </c>
      <c r="C9" s="17">
        <v>25.14</v>
      </c>
      <c r="D9" s="17">
        <v>0.86</v>
      </c>
      <c r="E9" s="18">
        <v>25.14</v>
      </c>
    </row>
    <row r="10" spans="1:5">
      <c r="A10">
        <v>2019</v>
      </c>
      <c r="B10">
        <v>8</v>
      </c>
      <c r="C10" s="17">
        <v>26</v>
      </c>
      <c r="D10" s="17">
        <v>0.28</v>
      </c>
      <c r="E10" s="18">
        <v>26</v>
      </c>
    </row>
    <row r="11" spans="1:5">
      <c r="A11">
        <v>2019</v>
      </c>
      <c r="B11">
        <v>9</v>
      </c>
      <c r="C11" s="17">
        <v>26.28</v>
      </c>
      <c r="D11" s="17">
        <v>0.43</v>
      </c>
      <c r="E11" s="18">
        <v>26.28</v>
      </c>
    </row>
    <row r="12" spans="1:5">
      <c r="A12">
        <v>2019</v>
      </c>
      <c r="B12">
        <v>10</v>
      </c>
      <c r="C12" s="17">
        <v>26.72</v>
      </c>
      <c r="D12" s="17">
        <v>0.48</v>
      </c>
      <c r="E12" s="18">
        <v>26.72</v>
      </c>
    </row>
    <row r="13" spans="1:5">
      <c r="A13">
        <v>2019</v>
      </c>
      <c r="B13">
        <v>11</v>
      </c>
      <c r="C13" s="17">
        <v>27.19</v>
      </c>
      <c r="D13" s="17">
        <v>-0.16</v>
      </c>
      <c r="E13" s="18">
        <v>27.19</v>
      </c>
    </row>
    <row r="14" spans="1:5">
      <c r="A14">
        <v>2019</v>
      </c>
      <c r="B14">
        <v>12</v>
      </c>
      <c r="C14" s="17">
        <v>27.03</v>
      </c>
      <c r="D14" s="17">
        <v>0.03</v>
      </c>
      <c r="E14" s="18">
        <v>27.03</v>
      </c>
    </row>
    <row r="15" spans="1:5">
      <c r="A15">
        <v>2020</v>
      </c>
      <c r="B15">
        <v>1</v>
      </c>
      <c r="C15" s="17">
        <v>27.06</v>
      </c>
      <c r="D15" s="17">
        <v>0.38</v>
      </c>
      <c r="E15" s="18">
        <v>27.06</v>
      </c>
    </row>
    <row r="16" spans="1:5">
      <c r="A16">
        <v>2020</v>
      </c>
      <c r="B16">
        <v>2</v>
      </c>
      <c r="C16" s="17">
        <v>27.44</v>
      </c>
      <c r="D16" s="17">
        <v>0.24</v>
      </c>
      <c r="E16" s="18">
        <v>27.44</v>
      </c>
    </row>
    <row r="17" spans="1:5">
      <c r="A17">
        <v>2020</v>
      </c>
      <c r="B17">
        <v>3</v>
      </c>
      <c r="C17" s="17">
        <v>27.69</v>
      </c>
      <c r="D17" s="17">
        <v>-0.45</v>
      </c>
      <c r="E17" s="18">
        <v>27.69</v>
      </c>
    </row>
    <row r="18" spans="1:5">
      <c r="A18">
        <v>2020</v>
      </c>
      <c r="B18">
        <v>4</v>
      </c>
      <c r="C18" s="17">
        <v>27.23</v>
      </c>
      <c r="D18" s="17">
        <v>-0.39</v>
      </c>
      <c r="E18" s="18">
        <v>27.23</v>
      </c>
    </row>
    <row r="19" spans="1:5">
      <c r="A19">
        <v>2020</v>
      </c>
      <c r="B19">
        <v>5</v>
      </c>
      <c r="C19" s="17">
        <v>26.84</v>
      </c>
      <c r="D19" s="17">
        <v>0.68</v>
      </c>
      <c r="E19" s="18">
        <v>26.84</v>
      </c>
    </row>
    <row r="20" spans="1:5">
      <c r="A20">
        <v>2020</v>
      </c>
      <c r="B20">
        <v>6</v>
      </c>
      <c r="C20" s="17">
        <v>27.52</v>
      </c>
      <c r="D20" s="17">
        <v>-0.44</v>
      </c>
      <c r="E20" s="18">
        <v>27.52</v>
      </c>
    </row>
    <row r="21" spans="1:5">
      <c r="A21">
        <v>2020</v>
      </c>
      <c r="B21">
        <v>7</v>
      </c>
      <c r="C21" s="17">
        <v>27.09</v>
      </c>
      <c r="D21" s="17">
        <v>-0.55</v>
      </c>
      <c r="E21" s="18">
        <v>27.09</v>
      </c>
    </row>
    <row r="22" spans="1:5">
      <c r="A22">
        <v>2020</v>
      </c>
      <c r="B22">
        <v>8</v>
      </c>
      <c r="C22" s="17">
        <v>26.54</v>
      </c>
      <c r="D22" s="17">
        <v>1.67</v>
      </c>
      <c r="E22" s="18">
        <v>26.54</v>
      </c>
    </row>
    <row r="23" spans="1:5">
      <c r="A23">
        <v>2020</v>
      </c>
      <c r="B23">
        <v>9</v>
      </c>
      <c r="C23" s="17">
        <v>28.21</v>
      </c>
      <c r="D23" s="17">
        <v>0.12</v>
      </c>
      <c r="E23" s="18">
        <v>28.21</v>
      </c>
    </row>
    <row r="24" spans="1:5">
      <c r="A24">
        <v>2020</v>
      </c>
      <c r="B24">
        <v>10</v>
      </c>
      <c r="C24" s="17">
        <v>28.32</v>
      </c>
      <c r="D24" s="17">
        <v>-0.39</v>
      </c>
      <c r="E24" s="18">
        <v>28.32</v>
      </c>
    </row>
    <row r="25" spans="1:5">
      <c r="A25">
        <v>2020</v>
      </c>
      <c r="B25">
        <v>11</v>
      </c>
      <c r="C25" s="17">
        <v>27.93</v>
      </c>
      <c r="D25" s="17">
        <v>-0.15</v>
      </c>
      <c r="E25" s="18">
        <v>27.93</v>
      </c>
    </row>
    <row r="26" spans="1:5">
      <c r="A26">
        <v>2020</v>
      </c>
      <c r="B26">
        <v>12</v>
      </c>
      <c r="C26" s="17">
        <v>27.78</v>
      </c>
      <c r="D26" s="17">
        <v>0.78</v>
      </c>
      <c r="E26" s="18">
        <v>27.78</v>
      </c>
    </row>
    <row r="27" spans="1:5">
      <c r="A27">
        <v>2021</v>
      </c>
      <c r="B27">
        <v>1</v>
      </c>
      <c r="C27" s="17">
        <v>28.56</v>
      </c>
      <c r="D27" s="17">
        <v>-0.34</v>
      </c>
      <c r="E27" s="18">
        <v>28.56</v>
      </c>
    </row>
    <row r="28" spans="1:5">
      <c r="A28">
        <v>2021</v>
      </c>
      <c r="B28">
        <v>2</v>
      </c>
      <c r="C28" s="17">
        <v>28.22</v>
      </c>
      <c r="D28" s="17">
        <v>0.39</v>
      </c>
      <c r="E28" s="18">
        <v>28.22</v>
      </c>
    </row>
    <row r="29" spans="1:5">
      <c r="A29">
        <v>2021</v>
      </c>
      <c r="B29">
        <v>3</v>
      </c>
      <c r="C29" s="17">
        <v>28.61</v>
      </c>
      <c r="D29" s="17">
        <v>-1.4</v>
      </c>
      <c r="E29" s="18">
        <v>28.61</v>
      </c>
    </row>
    <row r="30" spans="1:5">
      <c r="A30">
        <v>2021</v>
      </c>
      <c r="B30">
        <v>4</v>
      </c>
      <c r="C30" s="17">
        <v>27.21</v>
      </c>
      <c r="D30" s="17">
        <v>-1.71</v>
      </c>
      <c r="E30" s="18">
        <v>27.21</v>
      </c>
    </row>
    <row r="31" spans="1:5">
      <c r="A31">
        <v>2021</v>
      </c>
      <c r="B31">
        <v>5</v>
      </c>
      <c r="C31" s="17">
        <v>25.5</v>
      </c>
      <c r="D31" s="17">
        <v>1.41</v>
      </c>
      <c r="E31" s="18">
        <v>25.5</v>
      </c>
    </row>
    <row r="32" spans="1:5">
      <c r="A32">
        <v>2021</v>
      </c>
      <c r="B32">
        <v>6</v>
      </c>
      <c r="C32" s="17">
        <v>26.91</v>
      </c>
      <c r="D32" s="17">
        <v>0.21</v>
      </c>
      <c r="E32" s="18">
        <v>26.91</v>
      </c>
    </row>
    <row r="33" spans="1:5">
      <c r="A33">
        <v>2021</v>
      </c>
      <c r="B33">
        <v>7</v>
      </c>
      <c r="C33" s="17">
        <v>27.12</v>
      </c>
      <c r="D33" s="17">
        <v>3.34</v>
      </c>
      <c r="E33" s="18">
        <v>27.12</v>
      </c>
    </row>
    <row r="34" spans="1:5">
      <c r="A34">
        <v>2021</v>
      </c>
      <c r="B34">
        <v>8</v>
      </c>
      <c r="C34" s="17">
        <v>30.46</v>
      </c>
      <c r="D34" s="17">
        <v>1.48</v>
      </c>
      <c r="E34" s="18">
        <v>30.46</v>
      </c>
    </row>
    <row r="35" spans="1:5">
      <c r="A35">
        <v>2021</v>
      </c>
      <c r="B35">
        <v>9</v>
      </c>
      <c r="C35" s="17">
        <v>31.95</v>
      </c>
      <c r="D35" s="17">
        <v>1.48</v>
      </c>
      <c r="E35" s="18">
        <v>31.95</v>
      </c>
    </row>
    <row r="36" spans="1:5">
      <c r="A36">
        <v>2021</v>
      </c>
      <c r="B36">
        <v>10</v>
      </c>
      <c r="C36" s="17">
        <v>33.43</v>
      </c>
      <c r="D36" s="17">
        <v>-0.06</v>
      </c>
      <c r="E36" s="18">
        <v>33.43</v>
      </c>
    </row>
    <row r="37" spans="1:5">
      <c r="A37">
        <v>2021</v>
      </c>
      <c r="B37">
        <v>11</v>
      </c>
      <c r="C37" s="17">
        <v>33.37</v>
      </c>
      <c r="D37" s="17">
        <v>0.49</v>
      </c>
      <c r="E37" s="18">
        <v>33.37</v>
      </c>
    </row>
    <row r="38" spans="1:5">
      <c r="A38">
        <v>2021</v>
      </c>
      <c r="B38">
        <v>12</v>
      </c>
      <c r="C38" s="17">
        <v>33.86</v>
      </c>
      <c r="D38" s="17">
        <v>0.45</v>
      </c>
      <c r="E38" s="18">
        <v>33.86</v>
      </c>
    </row>
    <row r="39" spans="1:5">
      <c r="A39">
        <v>2022</v>
      </c>
      <c r="B39">
        <v>1</v>
      </c>
      <c r="C39" s="17">
        <v>34.31</v>
      </c>
      <c r="D39" s="17">
        <v>-0.02</v>
      </c>
      <c r="E39">
        <v>34.31</v>
      </c>
    </row>
    <row r="40" spans="1:5">
      <c r="A40">
        <v>2022</v>
      </c>
      <c r="B40">
        <v>2</v>
      </c>
      <c r="C40" s="17">
        <v>34.29</v>
      </c>
      <c r="D40" s="17">
        <v>-0.04</v>
      </c>
      <c r="E40">
        <v>34.29</v>
      </c>
    </row>
    <row r="41" spans="1:5">
      <c r="A41">
        <v>2022</v>
      </c>
      <c r="B41">
        <v>3</v>
      </c>
      <c r="C41" s="17">
        <v>34.25</v>
      </c>
      <c r="D41" s="17">
        <v>0.34</v>
      </c>
      <c r="E41">
        <v>34.25</v>
      </c>
    </row>
    <row r="42" spans="1:5">
      <c r="A42">
        <v>2022</v>
      </c>
      <c r="B42">
        <v>4</v>
      </c>
      <c r="C42" s="17">
        <v>34.59</v>
      </c>
      <c r="D42" s="17">
        <v>-0.88</v>
      </c>
      <c r="E42">
        <v>34.59</v>
      </c>
    </row>
    <row r="43" spans="1:5">
      <c r="A43">
        <v>2022</v>
      </c>
      <c r="B43">
        <v>5</v>
      </c>
      <c r="C43" s="17">
        <v>33.72</v>
      </c>
      <c r="D43" s="17">
        <v>-0.64</v>
      </c>
      <c r="E43">
        <v>33.72</v>
      </c>
    </row>
    <row r="44" spans="1:5">
      <c r="A44">
        <v>2022</v>
      </c>
      <c r="B44">
        <v>6</v>
      </c>
      <c r="C44" s="17">
        <v>33.08</v>
      </c>
      <c r="D44" s="17">
        <v>0.66</v>
      </c>
      <c r="E44">
        <v>33.08</v>
      </c>
    </row>
    <row r="45" spans="1:5">
      <c r="A45">
        <v>2022</v>
      </c>
      <c r="B45">
        <v>7</v>
      </c>
      <c r="C45" s="17">
        <v>33.73</v>
      </c>
      <c r="D45" s="17">
        <v>0.55</v>
      </c>
      <c r="E45">
        <v>33.73</v>
      </c>
    </row>
    <row r="46" spans="1:5">
      <c r="A46">
        <v>2022</v>
      </c>
      <c r="B46">
        <v>8</v>
      </c>
      <c r="C46" s="17">
        <v>34.28</v>
      </c>
      <c r="D46" s="17">
        <v>0.54</v>
      </c>
      <c r="E46">
        <v>34.28</v>
      </c>
    </row>
    <row r="47" spans="1:5">
      <c r="A47">
        <v>2022</v>
      </c>
      <c r="B47">
        <v>9</v>
      </c>
      <c r="C47" s="17">
        <v>34.83</v>
      </c>
      <c r="D47" s="17">
        <v>-0.38</v>
      </c>
      <c r="E47">
        <v>34.83</v>
      </c>
    </row>
    <row r="48" spans="1:5">
      <c r="A48">
        <v>2022</v>
      </c>
      <c r="B48">
        <v>10</v>
      </c>
      <c r="C48" s="17">
        <v>34.44</v>
      </c>
      <c r="D48" s="17">
        <v>-0.82</v>
      </c>
      <c r="E48">
        <v>34.44</v>
      </c>
    </row>
    <row r="49" spans="1:5">
      <c r="A49">
        <v>2022</v>
      </c>
      <c r="B49">
        <v>11</v>
      </c>
      <c r="C49" s="17">
        <v>33.62</v>
      </c>
      <c r="D49" s="17">
        <v>-0.05</v>
      </c>
      <c r="E49">
        <v>33.62</v>
      </c>
    </row>
    <row r="50" spans="1:5">
      <c r="A50">
        <v>2022</v>
      </c>
      <c r="B50">
        <v>12</v>
      </c>
      <c r="C50" s="17">
        <v>33.57</v>
      </c>
      <c r="D50" s="17">
        <v>0.24</v>
      </c>
      <c r="E50">
        <v>33.57</v>
      </c>
    </row>
    <row r="51" spans="5:5">
      <c r="E51">
        <v>34.31</v>
      </c>
    </row>
    <row r="52" spans="5:5">
      <c r="E52">
        <v>34.29</v>
      </c>
    </row>
    <row r="53" spans="5:5">
      <c r="E53">
        <v>34.25</v>
      </c>
    </row>
    <row r="54" spans="5:5">
      <c r="E54">
        <v>34.59</v>
      </c>
    </row>
    <row r="55" spans="5:5">
      <c r="E55">
        <v>33.72</v>
      </c>
    </row>
    <row r="56" spans="5:5">
      <c r="E56">
        <v>33.08</v>
      </c>
    </row>
    <row r="57" spans="5:5">
      <c r="E57">
        <v>33.73</v>
      </c>
    </row>
    <row r="58" spans="5:5">
      <c r="E58">
        <v>34.28</v>
      </c>
    </row>
    <row r="59" spans="5:5">
      <c r="E59">
        <v>34.83</v>
      </c>
    </row>
    <row r="60" spans="5:5">
      <c r="E60">
        <v>34.44</v>
      </c>
    </row>
    <row r="61" spans="5:5">
      <c r="E61">
        <v>33.62</v>
      </c>
    </row>
    <row r="62" spans="5:5">
      <c r="E62">
        <v>33.57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D14" sqref="D14"/>
    </sheetView>
  </sheetViews>
  <sheetFormatPr defaultColWidth="8.88888888888889" defaultRowHeight="14.4" outlineLevelCol="6"/>
  <cols>
    <col min="1" max="1" width="21.5555555555556" customWidth="1"/>
    <col min="2" max="2" width="14.4444444444444" customWidth="1"/>
    <col min="3" max="3" width="13.7777777777778" customWidth="1"/>
    <col min="5" max="6" width="12.8888888888889"/>
  </cols>
  <sheetData>
    <row r="1" spans="1:3">
      <c r="A1" t="s">
        <v>138</v>
      </c>
      <c r="B1">
        <v>15461.9235414198</v>
      </c>
      <c r="C1">
        <v>15461.924</v>
      </c>
    </row>
    <row r="2" spans="1:3">
      <c r="A2" t="s">
        <v>139</v>
      </c>
      <c r="B2">
        <v>13636.9235414198</v>
      </c>
      <c r="C2">
        <v>13636.924</v>
      </c>
    </row>
    <row r="3" spans="1:3">
      <c r="A3" t="s">
        <v>140</v>
      </c>
      <c r="B3">
        <v>11811.9235414198</v>
      </c>
      <c r="C3">
        <v>11811.924</v>
      </c>
    </row>
    <row r="4" spans="1:3">
      <c r="A4" t="s">
        <v>141</v>
      </c>
      <c r="B4">
        <v>9986.9235414198</v>
      </c>
      <c r="C4">
        <v>9986.924</v>
      </c>
    </row>
    <row r="6" spans="1:1">
      <c r="A6" t="s">
        <v>142</v>
      </c>
    </row>
    <row r="7" spans="1:7">
      <c r="A7" s="11">
        <v>0.25</v>
      </c>
      <c r="B7">
        <v>626.85</v>
      </c>
      <c r="C7">
        <v>1241282547.36</v>
      </c>
      <c r="D7">
        <v>0.395</v>
      </c>
      <c r="E7">
        <f>B7*C7*D7*0.001</f>
        <v>307348696.100983</v>
      </c>
      <c r="F7">
        <v>30734.87</v>
      </c>
      <c r="G7" t="s">
        <v>143</v>
      </c>
    </row>
    <row r="8" spans="1:7">
      <c r="A8" s="11">
        <v>0.5</v>
      </c>
      <c r="B8">
        <v>523.08</v>
      </c>
      <c r="C8">
        <v>1241282547.36</v>
      </c>
      <c r="D8">
        <v>0.395</v>
      </c>
      <c r="E8">
        <f>B8*C8*D8*0.001</f>
        <v>256469579.574862</v>
      </c>
      <c r="F8">
        <v>25646.96</v>
      </c>
      <c r="G8" t="s">
        <v>144</v>
      </c>
    </row>
    <row r="9" spans="1:7">
      <c r="A9" s="11">
        <v>0.75</v>
      </c>
      <c r="B9">
        <v>452.82</v>
      </c>
      <c r="C9">
        <v>1241282547.36</v>
      </c>
      <c r="D9">
        <v>0.395</v>
      </c>
      <c r="E9">
        <f>B9*C9*D9*0.001</f>
        <v>222020637.422744</v>
      </c>
      <c r="F9">
        <v>22202.06</v>
      </c>
      <c r="G9" t="s">
        <v>145</v>
      </c>
    </row>
    <row r="10" spans="1:2">
      <c r="A10" t="s">
        <v>146</v>
      </c>
      <c r="B10">
        <v>0.940772</v>
      </c>
    </row>
    <row r="12" spans="1:4">
      <c r="A12" t="s">
        <v>147</v>
      </c>
      <c r="B12" t="s">
        <v>148</v>
      </c>
      <c r="C12" t="s">
        <v>149</v>
      </c>
      <c r="D12" t="s">
        <v>150</v>
      </c>
    </row>
    <row r="13" spans="1:4">
      <c r="A13" t="s">
        <v>151</v>
      </c>
      <c r="B13">
        <v>0</v>
      </c>
      <c r="C13">
        <v>0</v>
      </c>
      <c r="D13">
        <v>0</v>
      </c>
    </row>
    <row r="14" spans="1:4">
      <c r="A14" t="s">
        <v>152</v>
      </c>
      <c r="B14">
        <v>644.7</v>
      </c>
      <c r="C14">
        <v>55.8</v>
      </c>
      <c r="D14">
        <v>416.5</v>
      </c>
    </row>
    <row r="15" ht="21" spans="1:4">
      <c r="A15" t="s">
        <v>153</v>
      </c>
      <c r="B15" s="12">
        <v>2000</v>
      </c>
      <c r="C15">
        <v>3000</v>
      </c>
      <c r="D15" s="12">
        <v>900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F6" sqref="F6"/>
    </sheetView>
  </sheetViews>
  <sheetFormatPr defaultColWidth="8.88888888888889" defaultRowHeight="14.4" outlineLevelCol="5"/>
  <cols>
    <col min="3" max="6" width="42.2222222222222" customWidth="1"/>
  </cols>
  <sheetData>
    <row r="1" ht="32.7" customHeight="1" spans="1:6">
      <c r="A1" s="2"/>
      <c r="B1" s="3"/>
      <c r="C1" s="4" t="s">
        <v>154</v>
      </c>
      <c r="D1" s="4"/>
      <c r="E1" s="4"/>
      <c r="F1" s="4"/>
    </row>
    <row r="2" ht="16.35" spans="1:6">
      <c r="A2" s="5"/>
      <c r="B2" s="6"/>
      <c r="C2" s="7" t="s">
        <v>155</v>
      </c>
      <c r="D2" s="4" t="s">
        <v>156</v>
      </c>
      <c r="E2" s="4" t="s">
        <v>157</v>
      </c>
      <c r="F2" s="4" t="s">
        <v>158</v>
      </c>
    </row>
    <row r="3" ht="16.35" spans="1:6">
      <c r="A3" s="8" t="s">
        <v>159</v>
      </c>
      <c r="B3" s="9" t="s">
        <v>160</v>
      </c>
      <c r="C3" s="6" t="s">
        <v>161</v>
      </c>
      <c r="D3" s="6" t="s">
        <v>162</v>
      </c>
      <c r="E3" s="6" t="s">
        <v>163</v>
      </c>
      <c r="F3" s="6" t="s">
        <v>164</v>
      </c>
    </row>
    <row r="4" ht="16.35" spans="1:6">
      <c r="A4" s="10"/>
      <c r="B4" s="9" t="s">
        <v>165</v>
      </c>
      <c r="C4" s="6" t="s">
        <v>166</v>
      </c>
      <c r="D4" s="6" t="s">
        <v>167</v>
      </c>
      <c r="E4" s="6" t="s">
        <v>168</v>
      </c>
      <c r="F4" s="6" t="s">
        <v>169</v>
      </c>
    </row>
    <row r="5" ht="16.35" spans="1:6">
      <c r="A5" s="5"/>
      <c r="B5" s="9" t="s">
        <v>170</v>
      </c>
      <c r="C5" s="6" t="s">
        <v>171</v>
      </c>
      <c r="D5" s="6" t="s">
        <v>172</v>
      </c>
      <c r="E5" s="6" t="s">
        <v>173</v>
      </c>
      <c r="F5" s="6" t="s">
        <v>174</v>
      </c>
    </row>
    <row r="6" ht="31.95" spans="1:6">
      <c r="A6" s="8" t="s">
        <v>175</v>
      </c>
      <c r="B6" s="9" t="s">
        <v>160</v>
      </c>
      <c r="C6" s="6" t="s">
        <v>176</v>
      </c>
      <c r="D6" s="6" t="s">
        <v>177</v>
      </c>
      <c r="E6" s="6" t="s">
        <v>178</v>
      </c>
      <c r="F6" s="6" t="s">
        <v>179</v>
      </c>
    </row>
    <row r="7" ht="16.35" spans="1:6">
      <c r="A7" s="10"/>
      <c r="B7" s="9" t="s">
        <v>165</v>
      </c>
      <c r="C7" s="6" t="s">
        <v>180</v>
      </c>
      <c r="D7" s="6" t="s">
        <v>181</v>
      </c>
      <c r="E7" s="6" t="s">
        <v>182</v>
      </c>
      <c r="F7" s="6" t="s">
        <v>183</v>
      </c>
    </row>
    <row r="8" ht="16.35" spans="1:6">
      <c r="A8" s="5"/>
      <c r="B8" s="9" t="s">
        <v>170</v>
      </c>
      <c r="C8" s="6" t="s">
        <v>184</v>
      </c>
      <c r="D8" s="6" t="s">
        <v>185</v>
      </c>
      <c r="E8" s="6" t="s">
        <v>186</v>
      </c>
      <c r="F8" s="6" t="s">
        <v>187</v>
      </c>
    </row>
    <row r="9" ht="31.95" spans="1:6">
      <c r="A9" s="8" t="s">
        <v>188</v>
      </c>
      <c r="B9" s="9" t="s">
        <v>160</v>
      </c>
      <c r="C9" s="6" t="s">
        <v>189</v>
      </c>
      <c r="D9" s="6" t="s">
        <v>190</v>
      </c>
      <c r="E9" s="6" t="s">
        <v>191</v>
      </c>
      <c r="F9" s="6" t="s">
        <v>192</v>
      </c>
    </row>
    <row r="10" ht="16.35" spans="1:6">
      <c r="A10" s="10"/>
      <c r="B10" s="9" t="s">
        <v>165</v>
      </c>
      <c r="C10" s="6" t="s">
        <v>193</v>
      </c>
      <c r="D10" s="6" t="s">
        <v>194</v>
      </c>
      <c r="E10" s="6" t="s">
        <v>195</v>
      </c>
      <c r="F10" s="6" t="s">
        <v>196</v>
      </c>
    </row>
    <row r="11" ht="16.35" spans="1:6">
      <c r="A11" s="5"/>
      <c r="B11" s="9" t="s">
        <v>170</v>
      </c>
      <c r="C11" s="6" t="s">
        <v>197</v>
      </c>
      <c r="D11" s="6" t="s">
        <v>198</v>
      </c>
      <c r="E11" s="6" t="s">
        <v>199</v>
      </c>
      <c r="F11" s="6" t="s">
        <v>200</v>
      </c>
    </row>
    <row r="14" spans="3:3">
      <c r="C14" t="s">
        <v>201</v>
      </c>
    </row>
    <row r="16" spans="3:4">
      <c r="C16" t="s">
        <v>202</v>
      </c>
      <c r="D16">
        <v>51.6</v>
      </c>
    </row>
  </sheetData>
  <mergeCells count="1">
    <mergeCell ref="C1:F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"/>
  <sheetViews>
    <sheetView topLeftCell="A10" workbookViewId="0">
      <selection activeCell="F1" sqref="F$1:F$1048576"/>
    </sheetView>
  </sheetViews>
  <sheetFormatPr defaultColWidth="8.88888888888889" defaultRowHeight="14.4" outlineLevelCol="6"/>
  <cols>
    <col min="3" max="3" width="18.7777777777778" customWidth="1"/>
    <col min="6" max="6" width="9.66666666666667"/>
  </cols>
  <sheetData>
    <row r="1" s="1" customFormat="1" spans="1:7">
      <c r="A1" t="s">
        <v>203</v>
      </c>
      <c r="B1" t="s">
        <v>204</v>
      </c>
      <c r="C1" t="s">
        <v>205</v>
      </c>
      <c r="D1" t="s">
        <v>103</v>
      </c>
      <c r="E1" t="s">
        <v>206</v>
      </c>
      <c r="F1"/>
      <c r="G1"/>
    </row>
    <row r="2" spans="1:6">
      <c r="A2">
        <v>554</v>
      </c>
      <c r="B2" t="s">
        <v>207</v>
      </c>
      <c r="C2" t="s">
        <v>208</v>
      </c>
      <c r="D2" t="s">
        <v>209</v>
      </c>
      <c r="E2">
        <v>447.6</v>
      </c>
      <c r="F2">
        <f>AVERAGE(E2:E9)</f>
        <v>427.9</v>
      </c>
    </row>
    <row r="3" spans="1:5">
      <c r="A3">
        <v>680</v>
      </c>
      <c r="B3" t="s">
        <v>123</v>
      </c>
      <c r="C3" t="s">
        <v>210</v>
      </c>
      <c r="D3" t="s">
        <v>209</v>
      </c>
      <c r="E3">
        <v>428.8</v>
      </c>
    </row>
    <row r="4" spans="1:5">
      <c r="A4">
        <v>743</v>
      </c>
      <c r="B4" t="s">
        <v>211</v>
      </c>
      <c r="C4" t="s">
        <v>212</v>
      </c>
      <c r="D4" t="s">
        <v>209</v>
      </c>
      <c r="E4">
        <v>457</v>
      </c>
    </row>
    <row r="5" spans="1:5">
      <c r="A5">
        <v>995</v>
      </c>
      <c r="B5" t="s">
        <v>213</v>
      </c>
      <c r="C5" t="s">
        <v>214</v>
      </c>
      <c r="D5" t="s">
        <v>209</v>
      </c>
      <c r="E5">
        <v>371.8</v>
      </c>
    </row>
    <row r="6" spans="1:5">
      <c r="A6">
        <v>1058</v>
      </c>
      <c r="B6" t="s">
        <v>126</v>
      </c>
      <c r="C6" t="s">
        <v>215</v>
      </c>
      <c r="D6" t="s">
        <v>209</v>
      </c>
      <c r="E6">
        <v>408.4</v>
      </c>
    </row>
    <row r="7" spans="1:5">
      <c r="A7">
        <v>1121</v>
      </c>
      <c r="B7" t="s">
        <v>216</v>
      </c>
      <c r="C7" t="s">
        <v>217</v>
      </c>
      <c r="D7" t="s">
        <v>209</v>
      </c>
      <c r="E7">
        <v>452.3</v>
      </c>
    </row>
    <row r="8" spans="1:5">
      <c r="A8">
        <v>1310</v>
      </c>
      <c r="B8" t="s">
        <v>218</v>
      </c>
      <c r="C8" t="s">
        <v>219</v>
      </c>
      <c r="D8" t="s">
        <v>209</v>
      </c>
      <c r="E8">
        <v>453.5</v>
      </c>
    </row>
    <row r="9" spans="1:5">
      <c r="A9">
        <v>1373</v>
      </c>
      <c r="B9" t="s">
        <v>220</v>
      </c>
      <c r="C9" t="s">
        <v>221</v>
      </c>
      <c r="D9" t="s">
        <v>209</v>
      </c>
      <c r="E9">
        <v>403.8</v>
      </c>
    </row>
    <row r="10" spans="1:6">
      <c r="A10">
        <v>555</v>
      </c>
      <c r="B10" t="s">
        <v>207</v>
      </c>
      <c r="C10" t="s">
        <v>208</v>
      </c>
      <c r="D10" t="s">
        <v>222</v>
      </c>
      <c r="E10">
        <v>325.4</v>
      </c>
      <c r="F10">
        <f>AVERAGE(E10:E17)</f>
        <v>468.0375</v>
      </c>
    </row>
    <row r="11" spans="1:5">
      <c r="A11">
        <v>681</v>
      </c>
      <c r="B11" t="s">
        <v>123</v>
      </c>
      <c r="C11" t="s">
        <v>210</v>
      </c>
      <c r="D11" t="s">
        <v>222</v>
      </c>
      <c r="E11">
        <v>436.6</v>
      </c>
    </row>
    <row r="12" spans="1:5">
      <c r="A12">
        <v>744</v>
      </c>
      <c r="B12" t="s">
        <v>211</v>
      </c>
      <c r="C12" t="s">
        <v>212</v>
      </c>
      <c r="D12" t="s">
        <v>222</v>
      </c>
      <c r="E12">
        <v>516.8</v>
      </c>
    </row>
    <row r="13" spans="1:5">
      <c r="A13">
        <v>996</v>
      </c>
      <c r="B13" t="s">
        <v>213</v>
      </c>
      <c r="C13" t="s">
        <v>214</v>
      </c>
      <c r="D13" t="s">
        <v>222</v>
      </c>
      <c r="E13">
        <v>360</v>
      </c>
    </row>
    <row r="14" spans="1:5">
      <c r="A14">
        <v>1059</v>
      </c>
      <c r="B14" t="s">
        <v>126</v>
      </c>
      <c r="C14" t="s">
        <v>215</v>
      </c>
      <c r="D14" t="s">
        <v>222</v>
      </c>
      <c r="E14">
        <v>763.7</v>
      </c>
    </row>
    <row r="15" spans="1:5">
      <c r="A15">
        <v>1122</v>
      </c>
      <c r="B15" t="s">
        <v>216</v>
      </c>
      <c r="C15" t="s">
        <v>217</v>
      </c>
      <c r="D15" t="s">
        <v>222</v>
      </c>
      <c r="E15">
        <v>427.7</v>
      </c>
    </row>
    <row r="16" spans="1:5">
      <c r="A16">
        <v>1311</v>
      </c>
      <c r="B16" t="s">
        <v>218</v>
      </c>
      <c r="C16" t="s">
        <v>219</v>
      </c>
      <c r="D16" t="s">
        <v>222</v>
      </c>
      <c r="E16">
        <v>491.9</v>
      </c>
    </row>
    <row r="17" spans="1:5">
      <c r="A17">
        <v>1374</v>
      </c>
      <c r="B17" t="s">
        <v>220</v>
      </c>
      <c r="C17" t="s">
        <v>221</v>
      </c>
      <c r="D17" t="s">
        <v>222</v>
      </c>
      <c r="E17">
        <v>422.2</v>
      </c>
    </row>
    <row r="18" spans="1:6">
      <c r="A18">
        <v>556</v>
      </c>
      <c r="B18" t="s">
        <v>207</v>
      </c>
      <c r="C18" t="s">
        <v>208</v>
      </c>
      <c r="D18" t="s">
        <v>223</v>
      </c>
      <c r="E18">
        <v>397.8</v>
      </c>
      <c r="F18">
        <f>AVERAGE(E18:E25)</f>
        <v>508.65</v>
      </c>
    </row>
    <row r="19" spans="1:5">
      <c r="A19">
        <v>682</v>
      </c>
      <c r="B19" t="s">
        <v>123</v>
      </c>
      <c r="C19" t="s">
        <v>210</v>
      </c>
      <c r="D19" t="s">
        <v>223</v>
      </c>
      <c r="E19">
        <v>462.5</v>
      </c>
    </row>
    <row r="20" spans="1:5">
      <c r="A20">
        <v>745</v>
      </c>
      <c r="B20" t="s">
        <v>211</v>
      </c>
      <c r="C20" t="s">
        <v>212</v>
      </c>
      <c r="D20" t="s">
        <v>223</v>
      </c>
      <c r="E20">
        <v>466.7</v>
      </c>
    </row>
    <row r="21" spans="1:5">
      <c r="A21">
        <v>997</v>
      </c>
      <c r="B21" t="s">
        <v>213</v>
      </c>
      <c r="C21" t="s">
        <v>214</v>
      </c>
      <c r="D21" t="s">
        <v>223</v>
      </c>
      <c r="E21">
        <v>413.3</v>
      </c>
    </row>
    <row r="22" spans="1:5">
      <c r="A22">
        <v>1060</v>
      </c>
      <c r="B22" t="s">
        <v>126</v>
      </c>
      <c r="C22" t="s">
        <v>215</v>
      </c>
      <c r="D22" t="s">
        <v>223</v>
      </c>
      <c r="E22">
        <v>615.2</v>
      </c>
    </row>
    <row r="23" spans="1:5">
      <c r="A23">
        <v>1123</v>
      </c>
      <c r="B23" t="s">
        <v>216</v>
      </c>
      <c r="C23" t="s">
        <v>217</v>
      </c>
      <c r="D23" t="s">
        <v>223</v>
      </c>
      <c r="E23">
        <v>526.7</v>
      </c>
    </row>
    <row r="24" spans="1:5">
      <c r="A24">
        <v>1312</v>
      </c>
      <c r="B24" t="s">
        <v>218</v>
      </c>
      <c r="C24" t="s">
        <v>219</v>
      </c>
      <c r="D24" t="s">
        <v>223</v>
      </c>
      <c r="E24">
        <v>609.5</v>
      </c>
    </row>
    <row r="25" spans="1:5">
      <c r="A25">
        <v>1375</v>
      </c>
      <c r="B25" t="s">
        <v>220</v>
      </c>
      <c r="C25" t="s">
        <v>221</v>
      </c>
      <c r="D25" t="s">
        <v>223</v>
      </c>
      <c r="E25">
        <v>577.5</v>
      </c>
    </row>
    <row r="26" spans="1:6">
      <c r="A26">
        <v>557</v>
      </c>
      <c r="B26" t="s">
        <v>207</v>
      </c>
      <c r="C26" t="s">
        <v>208</v>
      </c>
      <c r="D26" t="s">
        <v>224</v>
      </c>
      <c r="E26">
        <v>678.1</v>
      </c>
      <c r="F26">
        <f>AVERAGE(E26:E33)</f>
        <v>654.2125</v>
      </c>
    </row>
    <row r="27" spans="1:5">
      <c r="A27">
        <v>683</v>
      </c>
      <c r="B27" t="s">
        <v>123</v>
      </c>
      <c r="C27" t="s">
        <v>210</v>
      </c>
      <c r="D27" t="s">
        <v>224</v>
      </c>
      <c r="E27">
        <v>684</v>
      </c>
    </row>
    <row r="28" spans="1:5">
      <c r="A28">
        <v>746</v>
      </c>
      <c r="B28" t="s">
        <v>211</v>
      </c>
      <c r="C28" t="s">
        <v>212</v>
      </c>
      <c r="D28" t="s">
        <v>224</v>
      </c>
      <c r="E28">
        <v>691.3</v>
      </c>
    </row>
    <row r="29" spans="1:5">
      <c r="A29">
        <v>998</v>
      </c>
      <c r="B29" t="s">
        <v>213</v>
      </c>
      <c r="C29" t="s">
        <v>214</v>
      </c>
      <c r="D29" t="s">
        <v>224</v>
      </c>
      <c r="E29">
        <v>519.6</v>
      </c>
    </row>
    <row r="30" spans="1:5">
      <c r="A30">
        <v>1061</v>
      </c>
      <c r="B30" t="s">
        <v>126</v>
      </c>
      <c r="C30" t="s">
        <v>215</v>
      </c>
      <c r="D30" t="s">
        <v>224</v>
      </c>
      <c r="E30">
        <v>678.3</v>
      </c>
    </row>
    <row r="31" spans="1:5">
      <c r="A31">
        <v>1124</v>
      </c>
      <c r="B31" t="s">
        <v>216</v>
      </c>
      <c r="C31" t="s">
        <v>217</v>
      </c>
      <c r="D31" t="s">
        <v>224</v>
      </c>
      <c r="E31">
        <v>710.9</v>
      </c>
    </row>
    <row r="32" spans="1:5">
      <c r="A32">
        <v>1313</v>
      </c>
      <c r="B32" t="s">
        <v>218</v>
      </c>
      <c r="C32" t="s">
        <v>219</v>
      </c>
      <c r="D32" t="s">
        <v>224</v>
      </c>
      <c r="E32">
        <v>708.5</v>
      </c>
    </row>
    <row r="33" spans="1:5">
      <c r="A33">
        <v>1376</v>
      </c>
      <c r="B33" t="s">
        <v>220</v>
      </c>
      <c r="C33" t="s">
        <v>221</v>
      </c>
      <c r="D33" t="s">
        <v>224</v>
      </c>
      <c r="E33">
        <v>563</v>
      </c>
    </row>
    <row r="34" spans="1:6">
      <c r="A34">
        <v>558</v>
      </c>
      <c r="B34" t="s">
        <v>207</v>
      </c>
      <c r="C34" t="s">
        <v>208</v>
      </c>
      <c r="D34" t="s">
        <v>225</v>
      </c>
      <c r="E34">
        <v>252.3</v>
      </c>
      <c r="F34">
        <f>AVERAGE(E34:E41)</f>
        <v>410.8</v>
      </c>
    </row>
    <row r="35" spans="1:5">
      <c r="A35">
        <v>684</v>
      </c>
      <c r="B35" t="s">
        <v>123</v>
      </c>
      <c r="C35" t="s">
        <v>210</v>
      </c>
      <c r="D35" t="s">
        <v>225</v>
      </c>
      <c r="E35">
        <v>414.4</v>
      </c>
    </row>
    <row r="36" spans="1:5">
      <c r="A36">
        <v>747</v>
      </c>
      <c r="B36" t="s">
        <v>211</v>
      </c>
      <c r="C36" t="s">
        <v>212</v>
      </c>
      <c r="D36" t="s">
        <v>225</v>
      </c>
      <c r="E36">
        <v>508.8</v>
      </c>
    </row>
    <row r="37" spans="1:5">
      <c r="A37">
        <v>999</v>
      </c>
      <c r="B37" t="s">
        <v>213</v>
      </c>
      <c r="C37" t="s">
        <v>214</v>
      </c>
      <c r="D37" t="s">
        <v>225</v>
      </c>
      <c r="E37">
        <v>333.4</v>
      </c>
    </row>
    <row r="38" spans="1:5">
      <c r="A38">
        <v>1062</v>
      </c>
      <c r="B38" t="s">
        <v>126</v>
      </c>
      <c r="C38" t="s">
        <v>215</v>
      </c>
      <c r="D38" t="s">
        <v>225</v>
      </c>
      <c r="E38">
        <v>408.7</v>
      </c>
    </row>
    <row r="39" spans="1:5">
      <c r="A39">
        <v>1125</v>
      </c>
      <c r="B39" t="s">
        <v>216</v>
      </c>
      <c r="C39" t="s">
        <v>217</v>
      </c>
      <c r="D39" t="s">
        <v>225</v>
      </c>
      <c r="E39">
        <v>573.3</v>
      </c>
    </row>
    <row r="40" spans="1:5">
      <c r="A40">
        <v>1314</v>
      </c>
      <c r="B40" t="s">
        <v>218</v>
      </c>
      <c r="C40" t="s">
        <v>219</v>
      </c>
      <c r="D40" t="s">
        <v>225</v>
      </c>
      <c r="E40">
        <v>383</v>
      </c>
    </row>
    <row r="41" spans="1:5">
      <c r="A41">
        <v>1377</v>
      </c>
      <c r="B41" t="s">
        <v>220</v>
      </c>
      <c r="C41" t="s">
        <v>221</v>
      </c>
      <c r="D41" t="s">
        <v>225</v>
      </c>
      <c r="E41">
        <v>412.5</v>
      </c>
    </row>
    <row r="42" spans="1:6">
      <c r="A42">
        <v>559</v>
      </c>
      <c r="B42" t="s">
        <v>207</v>
      </c>
      <c r="C42" t="s">
        <v>208</v>
      </c>
      <c r="D42" t="s">
        <v>226</v>
      </c>
      <c r="E42">
        <v>466.3</v>
      </c>
      <c r="F42">
        <f>AVERAGE(E42:E49)</f>
        <v>430.8375</v>
      </c>
    </row>
    <row r="43" spans="1:5">
      <c r="A43">
        <v>685</v>
      </c>
      <c r="B43" t="s">
        <v>123</v>
      </c>
      <c r="C43" t="s">
        <v>210</v>
      </c>
      <c r="D43" t="s">
        <v>226</v>
      </c>
      <c r="E43">
        <v>384.3</v>
      </c>
    </row>
    <row r="44" spans="1:5">
      <c r="A44">
        <v>748</v>
      </c>
      <c r="B44" t="s">
        <v>211</v>
      </c>
      <c r="C44" t="s">
        <v>212</v>
      </c>
      <c r="D44" t="s">
        <v>226</v>
      </c>
      <c r="E44">
        <v>454.7</v>
      </c>
    </row>
    <row r="45" spans="1:5">
      <c r="A45">
        <v>1000</v>
      </c>
      <c r="B45" t="s">
        <v>213</v>
      </c>
      <c r="C45" t="s">
        <v>214</v>
      </c>
      <c r="D45" t="s">
        <v>226</v>
      </c>
      <c r="E45">
        <v>464.5</v>
      </c>
    </row>
    <row r="46" spans="1:5">
      <c r="A46">
        <v>1063</v>
      </c>
      <c r="B46" t="s">
        <v>126</v>
      </c>
      <c r="C46" t="s">
        <v>215</v>
      </c>
      <c r="D46" t="s">
        <v>226</v>
      </c>
      <c r="E46">
        <v>432.8</v>
      </c>
    </row>
    <row r="47" spans="1:5">
      <c r="A47">
        <v>1126</v>
      </c>
      <c r="B47" t="s">
        <v>216</v>
      </c>
      <c r="C47" t="s">
        <v>217</v>
      </c>
      <c r="D47" t="s">
        <v>226</v>
      </c>
      <c r="E47">
        <v>426.4</v>
      </c>
    </row>
    <row r="48" spans="1:5">
      <c r="A48">
        <v>1315</v>
      </c>
      <c r="B48" t="s">
        <v>218</v>
      </c>
      <c r="C48" t="s">
        <v>219</v>
      </c>
      <c r="D48" t="s">
        <v>226</v>
      </c>
      <c r="E48">
        <v>459.9</v>
      </c>
    </row>
    <row r="49" spans="1:5">
      <c r="A49">
        <v>1378</v>
      </c>
      <c r="B49" t="s">
        <v>220</v>
      </c>
      <c r="C49" t="s">
        <v>221</v>
      </c>
      <c r="D49" t="s">
        <v>226</v>
      </c>
      <c r="E49">
        <v>357.8</v>
      </c>
    </row>
    <row r="50" spans="1:6">
      <c r="A50">
        <v>560</v>
      </c>
      <c r="B50" t="s">
        <v>207</v>
      </c>
      <c r="C50" t="s">
        <v>208</v>
      </c>
      <c r="D50" t="s">
        <v>227</v>
      </c>
      <c r="E50">
        <v>438.1</v>
      </c>
      <c r="F50">
        <f>AVERAGE(E50:E57)</f>
        <v>585.7625</v>
      </c>
    </row>
    <row r="51" spans="1:5">
      <c r="A51">
        <v>686</v>
      </c>
      <c r="B51" t="s">
        <v>123</v>
      </c>
      <c r="C51" t="s">
        <v>210</v>
      </c>
      <c r="D51" t="s">
        <v>227</v>
      </c>
      <c r="E51">
        <v>780.3</v>
      </c>
    </row>
    <row r="52" spans="1:5">
      <c r="A52">
        <v>749</v>
      </c>
      <c r="B52" t="s">
        <v>211</v>
      </c>
      <c r="C52" t="s">
        <v>212</v>
      </c>
      <c r="D52" t="s">
        <v>227</v>
      </c>
      <c r="E52">
        <v>778.4</v>
      </c>
    </row>
    <row r="53" spans="1:5">
      <c r="A53">
        <v>1001</v>
      </c>
      <c r="B53" t="s">
        <v>213</v>
      </c>
      <c r="C53" t="s">
        <v>214</v>
      </c>
      <c r="D53" t="s">
        <v>227</v>
      </c>
      <c r="E53">
        <v>364.5</v>
      </c>
    </row>
    <row r="54" spans="1:5">
      <c r="A54">
        <v>1064</v>
      </c>
      <c r="B54" t="s">
        <v>126</v>
      </c>
      <c r="C54" t="s">
        <v>215</v>
      </c>
      <c r="D54" t="s">
        <v>227</v>
      </c>
      <c r="E54">
        <v>598.7</v>
      </c>
    </row>
    <row r="55" spans="1:5">
      <c r="A55">
        <v>1127</v>
      </c>
      <c r="B55" t="s">
        <v>216</v>
      </c>
      <c r="C55" t="s">
        <v>217</v>
      </c>
      <c r="D55" t="s">
        <v>227</v>
      </c>
      <c r="E55">
        <v>570.3</v>
      </c>
    </row>
    <row r="56" spans="1:5">
      <c r="A56">
        <v>1316</v>
      </c>
      <c r="B56" t="s">
        <v>218</v>
      </c>
      <c r="C56" t="s">
        <v>219</v>
      </c>
      <c r="D56" t="s">
        <v>227</v>
      </c>
      <c r="E56">
        <v>443.3</v>
      </c>
    </row>
    <row r="57" spans="1:5">
      <c r="A57">
        <v>1379</v>
      </c>
      <c r="B57" t="s">
        <v>220</v>
      </c>
      <c r="C57" t="s">
        <v>221</v>
      </c>
      <c r="D57" t="s">
        <v>227</v>
      </c>
      <c r="E57">
        <v>712.5</v>
      </c>
    </row>
    <row r="58" spans="1:6">
      <c r="A58">
        <v>561</v>
      </c>
      <c r="B58" t="s">
        <v>207</v>
      </c>
      <c r="C58" t="s">
        <v>208</v>
      </c>
      <c r="D58" t="s">
        <v>228</v>
      </c>
      <c r="E58">
        <v>639.2</v>
      </c>
      <c r="F58">
        <f>AVERAGE(E58:E65)</f>
        <v>808.1875</v>
      </c>
    </row>
    <row r="59" spans="1:5">
      <c r="A59">
        <v>687</v>
      </c>
      <c r="B59" t="s">
        <v>123</v>
      </c>
      <c r="C59" t="s">
        <v>210</v>
      </c>
      <c r="D59" t="s">
        <v>228</v>
      </c>
      <c r="E59">
        <v>757.2</v>
      </c>
    </row>
    <row r="60" spans="1:5">
      <c r="A60">
        <v>750</v>
      </c>
      <c r="B60" t="s">
        <v>211</v>
      </c>
      <c r="C60" t="s">
        <v>212</v>
      </c>
      <c r="D60" t="s">
        <v>228</v>
      </c>
      <c r="E60">
        <v>903.2</v>
      </c>
    </row>
    <row r="61" spans="1:5">
      <c r="A61">
        <v>1002</v>
      </c>
      <c r="B61" t="s">
        <v>213</v>
      </c>
      <c r="C61" t="s">
        <v>214</v>
      </c>
      <c r="D61" t="s">
        <v>228</v>
      </c>
      <c r="E61">
        <v>475.9</v>
      </c>
    </row>
    <row r="62" spans="1:5">
      <c r="A62">
        <v>1065</v>
      </c>
      <c r="B62" t="s">
        <v>126</v>
      </c>
      <c r="C62" t="s">
        <v>215</v>
      </c>
      <c r="D62" t="s">
        <v>228</v>
      </c>
      <c r="E62">
        <v>932.1</v>
      </c>
    </row>
    <row r="63" spans="1:5">
      <c r="A63">
        <v>1128</v>
      </c>
      <c r="B63" t="s">
        <v>216</v>
      </c>
      <c r="C63" t="s">
        <v>217</v>
      </c>
      <c r="D63" t="s">
        <v>228</v>
      </c>
      <c r="E63">
        <v>877.9</v>
      </c>
    </row>
    <row r="64" spans="1:5">
      <c r="A64">
        <v>1317</v>
      </c>
      <c r="B64" t="s">
        <v>218</v>
      </c>
      <c r="C64" t="s">
        <v>219</v>
      </c>
      <c r="D64" t="s">
        <v>228</v>
      </c>
      <c r="E64">
        <v>867.5</v>
      </c>
    </row>
    <row r="65" spans="1:5">
      <c r="A65">
        <v>1380</v>
      </c>
      <c r="B65" t="s">
        <v>220</v>
      </c>
      <c r="C65" t="s">
        <v>221</v>
      </c>
      <c r="D65" t="s">
        <v>228</v>
      </c>
      <c r="E65">
        <v>1012.5</v>
      </c>
    </row>
    <row r="66" spans="1:6">
      <c r="A66">
        <v>562</v>
      </c>
      <c r="B66" t="s">
        <v>207</v>
      </c>
      <c r="C66" t="s">
        <v>208</v>
      </c>
      <c r="D66" t="s">
        <v>229</v>
      </c>
      <c r="E66">
        <v>479.8</v>
      </c>
      <c r="F66">
        <f>AVERAGE(E66:E73)</f>
        <v>514.425</v>
      </c>
    </row>
    <row r="67" spans="1:5">
      <c r="A67">
        <v>688</v>
      </c>
      <c r="B67" t="s">
        <v>123</v>
      </c>
      <c r="C67" t="s">
        <v>210</v>
      </c>
      <c r="D67" t="s">
        <v>229</v>
      </c>
      <c r="E67">
        <v>509.9</v>
      </c>
    </row>
    <row r="68" spans="1:5">
      <c r="A68">
        <v>751</v>
      </c>
      <c r="B68" t="s">
        <v>211</v>
      </c>
      <c r="C68" t="s">
        <v>212</v>
      </c>
      <c r="D68" t="s">
        <v>229</v>
      </c>
      <c r="E68">
        <v>518.9</v>
      </c>
    </row>
    <row r="69" spans="1:5">
      <c r="A69">
        <v>1003</v>
      </c>
      <c r="B69" t="s">
        <v>213</v>
      </c>
      <c r="C69" t="s">
        <v>214</v>
      </c>
      <c r="D69" t="s">
        <v>229</v>
      </c>
      <c r="E69">
        <v>408.7</v>
      </c>
    </row>
    <row r="70" spans="1:5">
      <c r="A70">
        <v>1066</v>
      </c>
      <c r="B70" t="s">
        <v>126</v>
      </c>
      <c r="C70" t="s">
        <v>215</v>
      </c>
      <c r="D70" t="s">
        <v>229</v>
      </c>
      <c r="E70">
        <v>417</v>
      </c>
    </row>
    <row r="71" spans="1:5">
      <c r="A71">
        <v>1129</v>
      </c>
      <c r="B71" t="s">
        <v>216</v>
      </c>
      <c r="C71" t="s">
        <v>217</v>
      </c>
      <c r="D71" t="s">
        <v>229</v>
      </c>
      <c r="E71">
        <v>516.2</v>
      </c>
    </row>
    <row r="72" spans="1:5">
      <c r="A72">
        <v>1318</v>
      </c>
      <c r="B72" t="s">
        <v>218</v>
      </c>
      <c r="C72" t="s">
        <v>219</v>
      </c>
      <c r="D72" t="s">
        <v>229</v>
      </c>
      <c r="E72">
        <v>629.9</v>
      </c>
    </row>
    <row r="73" spans="1:5">
      <c r="A73">
        <v>1381</v>
      </c>
      <c r="B73" t="s">
        <v>220</v>
      </c>
      <c r="C73" t="s">
        <v>221</v>
      </c>
      <c r="D73" t="s">
        <v>229</v>
      </c>
      <c r="E73">
        <v>635</v>
      </c>
    </row>
    <row r="74" spans="1:6">
      <c r="A74">
        <v>563</v>
      </c>
      <c r="B74" t="s">
        <v>207</v>
      </c>
      <c r="C74" t="s">
        <v>208</v>
      </c>
      <c r="D74" t="s">
        <v>230</v>
      </c>
      <c r="E74">
        <v>320.7</v>
      </c>
      <c r="F74">
        <f>AVERAGE(E74:E81)</f>
        <v>380.375</v>
      </c>
    </row>
    <row r="75" spans="1:5">
      <c r="A75">
        <v>689</v>
      </c>
      <c r="B75" t="s">
        <v>123</v>
      </c>
      <c r="C75" t="s">
        <v>210</v>
      </c>
      <c r="D75" t="s">
        <v>230</v>
      </c>
      <c r="E75">
        <v>447.9</v>
      </c>
    </row>
    <row r="76" spans="1:5">
      <c r="A76">
        <v>752</v>
      </c>
      <c r="B76" t="s">
        <v>211</v>
      </c>
      <c r="C76" t="s">
        <v>212</v>
      </c>
      <c r="D76" t="s">
        <v>230</v>
      </c>
      <c r="E76">
        <v>543.7</v>
      </c>
    </row>
    <row r="77" spans="1:5">
      <c r="A77">
        <v>1004</v>
      </c>
      <c r="B77" t="s">
        <v>213</v>
      </c>
      <c r="C77" t="s">
        <v>214</v>
      </c>
      <c r="D77" t="s">
        <v>230</v>
      </c>
      <c r="E77">
        <v>379.8</v>
      </c>
    </row>
    <row r="78" spans="1:5">
      <c r="A78">
        <v>1067</v>
      </c>
      <c r="B78" t="s">
        <v>126</v>
      </c>
      <c r="C78" t="s">
        <v>215</v>
      </c>
      <c r="D78" t="s">
        <v>230</v>
      </c>
      <c r="E78">
        <v>276.5</v>
      </c>
    </row>
    <row r="79" spans="1:5">
      <c r="A79">
        <v>1130</v>
      </c>
      <c r="B79" t="s">
        <v>216</v>
      </c>
      <c r="C79" t="s">
        <v>217</v>
      </c>
      <c r="D79" t="s">
        <v>230</v>
      </c>
      <c r="E79">
        <v>327.4</v>
      </c>
    </row>
    <row r="80" spans="1:5">
      <c r="A80">
        <v>1319</v>
      </c>
      <c r="B80" t="s">
        <v>218</v>
      </c>
      <c r="C80" t="s">
        <v>219</v>
      </c>
      <c r="D80" t="s">
        <v>230</v>
      </c>
      <c r="E80">
        <v>402.5</v>
      </c>
    </row>
    <row r="81" spans="1:5">
      <c r="A81">
        <v>1382</v>
      </c>
      <c r="B81" t="s">
        <v>220</v>
      </c>
      <c r="C81" t="s">
        <v>221</v>
      </c>
      <c r="D81" t="s">
        <v>230</v>
      </c>
      <c r="E81">
        <v>344.5</v>
      </c>
    </row>
    <row r="82" spans="1:6">
      <c r="A82">
        <v>564</v>
      </c>
      <c r="B82" t="s">
        <v>207</v>
      </c>
      <c r="C82" t="s">
        <v>208</v>
      </c>
      <c r="D82" t="s">
        <v>231</v>
      </c>
      <c r="E82">
        <v>706.5</v>
      </c>
      <c r="F82">
        <f>AVERAGE(E82:E89)</f>
        <v>589.3125</v>
      </c>
    </row>
    <row r="83" spans="1:5">
      <c r="A83">
        <v>690</v>
      </c>
      <c r="B83" t="s">
        <v>123</v>
      </c>
      <c r="C83" t="s">
        <v>210</v>
      </c>
      <c r="D83" t="s">
        <v>231</v>
      </c>
      <c r="E83">
        <v>611.6</v>
      </c>
    </row>
    <row r="84" spans="1:5">
      <c r="A84">
        <v>753</v>
      </c>
      <c r="B84" t="s">
        <v>211</v>
      </c>
      <c r="C84" t="s">
        <v>212</v>
      </c>
      <c r="D84" t="s">
        <v>231</v>
      </c>
      <c r="E84">
        <v>591.1</v>
      </c>
    </row>
    <row r="85" spans="1:5">
      <c r="A85">
        <v>1005</v>
      </c>
      <c r="B85" t="s">
        <v>213</v>
      </c>
      <c r="C85" t="s">
        <v>214</v>
      </c>
      <c r="D85" t="s">
        <v>231</v>
      </c>
      <c r="E85">
        <v>478.1</v>
      </c>
    </row>
    <row r="86" spans="1:5">
      <c r="A86">
        <v>1068</v>
      </c>
      <c r="B86" t="s">
        <v>126</v>
      </c>
      <c r="C86" t="s">
        <v>215</v>
      </c>
      <c r="D86" t="s">
        <v>231</v>
      </c>
      <c r="E86">
        <v>621.5</v>
      </c>
    </row>
    <row r="87" spans="1:5">
      <c r="A87">
        <v>1131</v>
      </c>
      <c r="B87" t="s">
        <v>216</v>
      </c>
      <c r="C87" t="s">
        <v>217</v>
      </c>
      <c r="D87" t="s">
        <v>231</v>
      </c>
      <c r="E87">
        <v>661</v>
      </c>
    </row>
    <row r="88" spans="1:5">
      <c r="A88">
        <v>1320</v>
      </c>
      <c r="B88" t="s">
        <v>218</v>
      </c>
      <c r="C88" t="s">
        <v>219</v>
      </c>
      <c r="D88" t="s">
        <v>231</v>
      </c>
      <c r="E88">
        <v>555.7</v>
      </c>
    </row>
    <row r="89" spans="1:5">
      <c r="A89">
        <v>1383</v>
      </c>
      <c r="B89" t="s">
        <v>220</v>
      </c>
      <c r="C89" t="s">
        <v>221</v>
      </c>
      <c r="D89" t="s">
        <v>231</v>
      </c>
      <c r="E89">
        <v>489</v>
      </c>
    </row>
    <row r="90" spans="1:6">
      <c r="A90">
        <v>565</v>
      </c>
      <c r="B90" t="s">
        <v>207</v>
      </c>
      <c r="C90" t="s">
        <v>208</v>
      </c>
      <c r="D90" t="s">
        <v>232</v>
      </c>
      <c r="E90">
        <v>573.8</v>
      </c>
      <c r="F90">
        <f>AVERAGE(E90:E97)</f>
        <v>658.1</v>
      </c>
    </row>
    <row r="91" spans="1:5">
      <c r="A91">
        <v>691</v>
      </c>
      <c r="B91" t="s">
        <v>123</v>
      </c>
      <c r="C91" t="s">
        <v>210</v>
      </c>
      <c r="D91" t="s">
        <v>232</v>
      </c>
      <c r="E91">
        <v>642.3</v>
      </c>
    </row>
    <row r="92" spans="1:5">
      <c r="A92">
        <v>754</v>
      </c>
      <c r="B92" t="s">
        <v>211</v>
      </c>
      <c r="C92" t="s">
        <v>212</v>
      </c>
      <c r="D92" t="s">
        <v>232</v>
      </c>
      <c r="E92">
        <v>700.7</v>
      </c>
    </row>
    <row r="93" spans="1:5">
      <c r="A93">
        <v>1006</v>
      </c>
      <c r="B93" t="s">
        <v>213</v>
      </c>
      <c r="C93" t="s">
        <v>214</v>
      </c>
      <c r="D93" t="s">
        <v>232</v>
      </c>
      <c r="E93">
        <v>574.4</v>
      </c>
    </row>
    <row r="94" spans="1:5">
      <c r="A94">
        <v>1069</v>
      </c>
      <c r="B94" t="s">
        <v>126</v>
      </c>
      <c r="C94" t="s">
        <v>215</v>
      </c>
      <c r="D94" t="s">
        <v>232</v>
      </c>
      <c r="E94">
        <v>656.5</v>
      </c>
    </row>
    <row r="95" spans="1:5">
      <c r="A95">
        <v>1132</v>
      </c>
      <c r="B95" t="s">
        <v>216</v>
      </c>
      <c r="C95" t="s">
        <v>217</v>
      </c>
      <c r="D95" t="s">
        <v>232</v>
      </c>
      <c r="E95">
        <v>697.8</v>
      </c>
    </row>
    <row r="96" spans="1:5">
      <c r="A96">
        <v>1321</v>
      </c>
      <c r="B96" t="s">
        <v>218</v>
      </c>
      <c r="C96" t="s">
        <v>219</v>
      </c>
      <c r="D96" t="s">
        <v>232</v>
      </c>
      <c r="E96">
        <v>759.3</v>
      </c>
    </row>
    <row r="97" spans="1:5">
      <c r="A97">
        <v>1384</v>
      </c>
      <c r="B97" t="s">
        <v>220</v>
      </c>
      <c r="C97" t="s">
        <v>221</v>
      </c>
      <c r="D97" t="s">
        <v>232</v>
      </c>
      <c r="E97">
        <v>660</v>
      </c>
    </row>
  </sheetData>
  <sortState ref="A2:E97">
    <sortCondition ref="D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Sheet6</vt:lpstr>
      <vt:lpstr>补给量</vt:lpstr>
      <vt:lpstr>开采量</vt:lpstr>
      <vt:lpstr>降雨量</vt:lpstr>
      <vt:lpstr>水位</vt:lpstr>
      <vt:lpstr>水位保留两位</vt:lpstr>
      <vt:lpstr>压采量 枯水 开采</vt:lpstr>
      <vt:lpstr>Sheet4</vt:lpstr>
      <vt:lpstr>05-16降雨量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风雨</dc:creator>
  <cp:lastModifiedBy>一土草下方</cp:lastModifiedBy>
  <dcterms:created xsi:type="dcterms:W3CDTF">2024-02-25T10:33:00Z</dcterms:created>
  <dcterms:modified xsi:type="dcterms:W3CDTF">2024-03-01T10:25:23Z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954D8EF36C004AD5867DC0602C5F367A_11</vt:lpwstr>
  </property>
  <property fmtid="{D5CDD505-2E9C-101B-9397-08002B2CF9AE}" pid="3" name="KSOProductBuildVer">
    <vt:lpwstr>2052-12.1.0.16399</vt:lpwstr>
  </property>
</Properties>
</file>