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08" yWindow="-108" windowWidth="25824" windowHeight="15504"/>
  </bookViews>
  <sheets>
    <sheet name="양식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1" i="1" l="1"/>
  <c r="G30" i="1"/>
  <c r="G28" i="1"/>
  <c r="G23" i="1"/>
  <c r="G24" i="1"/>
  <c r="G22" i="1"/>
  <c r="G20" i="1"/>
  <c r="G16" i="1"/>
  <c r="F9" i="1"/>
  <c r="G9" i="1" s="1"/>
  <c r="F21" i="1"/>
  <c r="G21" i="1" s="1"/>
  <c r="F25" i="1"/>
  <c r="G25" i="1" s="1"/>
  <c r="F26" i="1"/>
  <c r="G26" i="1" s="1"/>
  <c r="F27" i="1"/>
  <c r="G27" i="1" s="1"/>
  <c r="F29" i="1"/>
  <c r="G29" i="1" s="1"/>
  <c r="G19" i="1"/>
  <c r="G18" i="1"/>
  <c r="G17" i="1"/>
  <c r="G11" i="1"/>
  <c r="G12" i="1"/>
  <c r="G13" i="1"/>
  <c r="G14" i="1"/>
  <c r="G15" i="1"/>
  <c r="G10" i="1"/>
  <c r="G32" i="1" l="1"/>
</calcChain>
</file>

<file path=xl/sharedStrings.xml><?xml version="1.0" encoding="utf-8"?>
<sst xmlns="http://schemas.openxmlformats.org/spreadsheetml/2006/main" count="102" uniqueCount="83">
  <si>
    <t>물 품 명</t>
    <phoneticPr fontId="1" type="noConversion"/>
  </si>
  <si>
    <t>규  격</t>
    <phoneticPr fontId="1" type="noConversion"/>
  </si>
  <si>
    <t>No</t>
    <phoneticPr fontId="1" type="noConversion"/>
  </si>
  <si>
    <t>지도교수</t>
    <phoneticPr fontId="1" type="noConversion"/>
  </si>
  <si>
    <t>학부(과)명: 기계공학부</t>
    <phoneticPr fontId="1" type="noConversion"/>
  </si>
  <si>
    <t>수령일자:</t>
    <phoneticPr fontId="1" type="noConversion"/>
  </si>
  <si>
    <t>수령자:</t>
    <phoneticPr fontId="1" type="noConversion"/>
  </si>
  <si>
    <t>구매
금액</t>
    <phoneticPr fontId="1" type="noConversion"/>
  </si>
  <si>
    <t>단
위</t>
    <phoneticPr fontId="1" type="noConversion"/>
  </si>
  <si>
    <t>수
량</t>
    <phoneticPr fontId="1" type="noConversion"/>
  </si>
  <si>
    <t>수령인 성명 / 연락처:</t>
    <phoneticPr fontId="1" type="noConversion"/>
  </si>
  <si>
    <t>물품구매 사이트 주소 (URL)</t>
    <phoneticPr fontId="1" type="noConversion"/>
  </si>
  <si>
    <t>합 계:</t>
    <phoneticPr fontId="1" type="noConversion"/>
  </si>
  <si>
    <r>
      <t xml:space="preserve">P.S.: </t>
    </r>
    <r>
      <rPr>
        <sz val="6"/>
        <color rgb="FFFF0000"/>
        <rFont val="함초롬돋움"/>
        <family val="3"/>
        <charset val="129"/>
      </rPr>
      <t>구매 시에 참고해야 할 사항이나 요청내용이 있는 경우에만  간단하게 기술하시오.</t>
    </r>
    <phoneticPr fontId="1" type="noConversion"/>
  </si>
  <si>
    <t>팀장이 아닌 경우에만 기재하세요.</t>
    <phoneticPr fontId="1" type="noConversion"/>
  </si>
  <si>
    <t>팀장의 이름 / 연락처</t>
    <phoneticPr fontId="1" type="noConversion"/>
  </si>
  <si>
    <t>2024학년도</t>
    <phoneticPr fontId="1" type="noConversion"/>
  </si>
  <si>
    <t>졸업설계 소요재료 신청서</t>
    <phoneticPr fontId="1" type="noConversion"/>
  </si>
  <si>
    <t>구매사이트 업체 최소화 (배송비 절약 및 빠른 수령)
구매사이드의 재고수량 확인
해외배송 배제(국내에 없거나 가격이 싸지만 배송 문제)
    (배송에 1개월 이상 소요되므로 국내의 물품으로 대체)</t>
    <phoneticPr fontId="1" type="noConversion"/>
  </si>
  <si>
    <t>졸업설계 과제명(국)</t>
    <phoneticPr fontId="1" type="noConversion"/>
  </si>
  <si>
    <t>프로파일 DF3040</t>
    <phoneticPr fontId="1" type="noConversion"/>
  </si>
  <si>
    <t>개</t>
    <phoneticPr fontId="1" type="noConversion"/>
  </si>
  <si>
    <t>https://profileok.com:59110/shop/item.php?it_id=1200000013</t>
    <phoneticPr fontId="1" type="noConversion"/>
  </si>
  <si>
    <t>[모델명]DF3040
[재질]A6N01S-T5orA6063S-T5
[규격]30*40*6050mm
절단 : 850mm</t>
    <phoneticPr fontId="1" type="noConversion"/>
  </si>
  <si>
    <t xml:space="preserve">[모델명] DF3040
[재질] A6N01S-T5 or A6063S-T5
[규격] 30 * 40 * 6050mm
절단 : 720mm </t>
    <phoneticPr fontId="1" type="noConversion"/>
  </si>
  <si>
    <t xml:space="preserve">[모델명]DF3040
[재질]A6N01S-T5orA6063S-T5
[규격]30*40*6050mm
절단 : 740mm </t>
    <phoneticPr fontId="1" type="noConversion"/>
  </si>
  <si>
    <t xml:space="preserve">[모델명] DF3040
[재질] A6N01S-T5 or A6063S-T5
[규격] 30 * 40 * 6050mm
절단 : 410mm </t>
    <phoneticPr fontId="1" type="noConversion"/>
  </si>
  <si>
    <t xml:space="preserve">[모델명]DF3040
[재질]A6N01S-T5orA6063S-T5
[규격]30*40*6050mm
절단 : 390mm 
</t>
    <phoneticPr fontId="1" type="noConversion"/>
  </si>
  <si>
    <t xml:space="preserve">[모델명]DF3040
[재질]A6N01S-T5orA6063S-T5
[규격]30*40*6050mm
절단 : 254mm </t>
    <phoneticPr fontId="1" type="noConversion"/>
  </si>
  <si>
    <t>볼트 류: 셈스렌치볼트 M6x15</t>
    <phoneticPr fontId="1" type="noConversion"/>
  </si>
  <si>
    <t>개</t>
    <phoneticPr fontId="1" type="noConversion"/>
  </si>
  <si>
    <t>다이케스팅 브라켓 3025(30용)
모델명 : DCB 3025</t>
    <phoneticPr fontId="1" type="noConversion"/>
  </si>
  <si>
    <t>너트 류 : 정사각 너트 30 M6</t>
    <phoneticPr fontId="1" type="noConversion"/>
  </si>
  <si>
    <t>135도 AL브라켓</t>
    <phoneticPr fontId="1" type="noConversion"/>
  </si>
  <si>
    <t>135도 AL브라켓 30/60용
모델명 : DAL 13525, 13555</t>
    <phoneticPr fontId="1" type="noConversion"/>
  </si>
  <si>
    <t>판형 스틸 브라켓</t>
    <phoneticPr fontId="1" type="noConversion"/>
  </si>
  <si>
    <t>벨로즈패드</t>
    <phoneticPr fontId="1" type="noConversion"/>
  </si>
  <si>
    <t>https://kr.misumi-ec.com/vona2/detail/110310630179/?KWSearch=%EC%A7%84%EA%B3%B5%ED%8C%A8%EB%93%9C&amp;searchFlow=results2products&amp;list=PageSearchResult</t>
    <phoneticPr fontId="1" type="noConversion"/>
  </si>
  <si>
    <t>경제형 흡착홀더 MV시리즈 벨로즈패드
형번 : E-MVBKE20
브랜드: 미스미 (MISUMI) MISUMI economy 
진공패드 - k형, 흡착패드 직경 20</t>
    <phoneticPr fontId="1" type="noConversion"/>
  </si>
  <si>
    <t xml:space="preserve">     정성조      / 010-5596-4794</t>
    <phoneticPr fontId="1" type="noConversion"/>
  </si>
  <si>
    <t>박성제</t>
    <phoneticPr fontId="1" type="noConversion"/>
  </si>
  <si>
    <t>델타로봇을 이용한 팔레타이징</t>
    <phoneticPr fontId="1" type="noConversion"/>
  </si>
  <si>
    <t>https://www.navimro.com/g/211601/</t>
    <phoneticPr fontId="1" type="noConversion"/>
  </si>
  <si>
    <t>볼 스터드</t>
    <phoneticPr fontId="1" type="noConversion"/>
  </si>
  <si>
    <t>앵글 조인트용 볼 스터드 
모델명 : K0713.1006
D1(mm) : 10
D2(mm) : M6
타입 : C</t>
    <phoneticPr fontId="1" type="noConversion"/>
  </si>
  <si>
    <t>https://kr.misumi-ec.com/vona2/detail/110301997310/?searchFlow=results2products&amp;KWSearch=%EB%84%88%ED%8A%B8&amp;list=PageSearchResult</t>
    <phoneticPr fontId="1" type="noConversion"/>
  </si>
  <si>
    <t>컴팩트 너트</t>
    <phoneticPr fontId="1" type="noConversion"/>
  </si>
  <si>
    <t>인장스프링</t>
    <phoneticPr fontId="1" type="noConversion"/>
  </si>
  <si>
    <t>개</t>
    <phoneticPr fontId="1" type="noConversion"/>
  </si>
  <si>
    <t>https://kr.misumi-ec.com/vona2/detail/110302288510/?searchFlow=results2products&amp;KWSearch=%EC%9D%B8%EC%9E%A5%EC%8A%A4%ED%94%84%EB%A7%81&amp;list=PageSearchResult</t>
    <phoneticPr fontId="1" type="noConversion"/>
  </si>
  <si>
    <t>인장 스프링 -중중하중/중하중 타입-
브랜드 : 미스미(MISUMI)
형번 : AWT20-60
외경D(pi) : 20
RoHS : 10</t>
    <phoneticPr fontId="1" type="noConversion"/>
  </si>
  <si>
    <t>육각렌치볼트</t>
    <phoneticPr fontId="1" type="noConversion"/>
  </si>
  <si>
    <t>https://kr.misumi-ec.com/vona2/detail/221000551286/?KWSearch=M3%20%eb%b3%bc%ed%8a%b8&amp;searchFlow=results2products&amp;list=PageSearchResult</t>
    <phoneticPr fontId="1" type="noConversion"/>
  </si>
  <si>
    <t xml:space="preserve">육각 홀 붙이 볼트(전나사, 반나사)
브랜드 : 산코(SUNCO)
형번 : CSH-SUS-M3-25
</t>
    <phoneticPr fontId="1" type="noConversion"/>
  </si>
  <si>
    <t>육각 홀 붙이 볼트(전나사, 반나사)
브랜드 : 산코(SUNCO)
형번 : CSH-SUS-M3-45</t>
    <phoneticPr fontId="1" type="noConversion"/>
  </si>
  <si>
    <t>https://kr.misumi-ec.com/vona2/detail/221000551286/?KWSearch=M3%20%eb%b3%bc%ed%8a%b8&amp;searchFlow=results2products&amp;list=PageSearchResult</t>
    <phoneticPr fontId="1" type="noConversion"/>
  </si>
  <si>
    <t>https://www.devicemart.co.kr/goods/view?no=1289253</t>
    <phoneticPr fontId="1" type="noConversion"/>
  </si>
  <si>
    <t>테프론튜브</t>
    <phoneticPr fontId="1" type="noConversion"/>
  </si>
  <si>
    <t>테프론튜브 (실리콘)
상품번호 : 1289253
제조사 : SMG-A
사이즈 : 7x10</t>
    <phoneticPr fontId="1" type="noConversion"/>
  </si>
  <si>
    <t>https://hitc.kr/shop/</t>
    <phoneticPr fontId="1" type="noConversion"/>
  </si>
  <si>
    <t>나일론 너트</t>
    <phoneticPr fontId="1" type="noConversion"/>
  </si>
  <si>
    <t>나일론 너트(1종)
브랜드 : 토모에(TOMOE)
형번 : NN1-M3-CB</t>
    <phoneticPr fontId="1" type="noConversion"/>
  </si>
  <si>
    <t>개</t>
    <phoneticPr fontId="1" type="noConversion"/>
  </si>
  <si>
    <t>https://kr.misumi-ec.com/vona2/detail/221000608571/?searchFlow=results2products&amp;KWSearch=%EB%82%98%EC%9D%BC%EB%A1%A0+%EB%84%88%ED%8A%B8&amp;list=PageSearchResult</t>
    <phoneticPr fontId="1" type="noConversion"/>
  </si>
  <si>
    <t>구매
단가</t>
    <phoneticPr fontId="1" type="noConversion"/>
  </si>
  <si>
    <t>다이케스팅 브라켓 2860(30용)
모델명 : DCB 2860</t>
    <phoneticPr fontId="1" type="noConversion"/>
  </si>
  <si>
    <t>다이케스팅 브라켓</t>
    <phoneticPr fontId="1" type="noConversion"/>
  </si>
  <si>
    <t>셈스렌치볼트</t>
    <phoneticPr fontId="1" type="noConversion"/>
  </si>
  <si>
    <t>개</t>
    <phoneticPr fontId="1" type="noConversion"/>
  </si>
  <si>
    <t>카본파이프</t>
    <phoneticPr fontId="1" type="noConversion"/>
  </si>
  <si>
    <t>카본파이프</t>
    <phoneticPr fontId="1" type="noConversion"/>
  </si>
  <si>
    <t>http://carbonmake.co.kr/shop/list.php?goPage=GoodDetail&amp;idx=430&amp;cat_no=70</t>
    <phoneticPr fontId="1" type="noConversion"/>
  </si>
  <si>
    <t xml:space="preserve">카본파이프 외경40X내경36
길이 : 1000mm
**추가가공(절단) : 40X36파이프 188mm 3개절단
</t>
    <phoneticPr fontId="1" type="noConversion"/>
  </si>
  <si>
    <t xml:space="preserve">형번 : PACK-SNTRC6
브랜드 : 미스미(MISUMI)
나사호칭(M) : 6
RoHS : 10
나사산 종류 : 미터일반나사
</t>
    <phoneticPr fontId="1" type="noConversion"/>
  </si>
  <si>
    <t>http://carbonmake.co.kr/shop/list.php?goPage=GoodDetail&amp;idx=1242&amp;cat_no=67</t>
    <phoneticPr fontId="1" type="noConversion"/>
  </si>
  <si>
    <t>카본파이프 외경14X내경12
길이 : 1200mm
**추가가공(절단) : 14X12파이프 560mm 6개절단</t>
    <phoneticPr fontId="1" type="noConversion"/>
  </si>
  <si>
    <t>정성조</t>
    <phoneticPr fontId="1" type="noConversion"/>
  </si>
  <si>
    <t>진공펌프</t>
    <phoneticPr fontId="1" type="noConversion"/>
  </si>
  <si>
    <t xml:space="preserve">VaccumPump-12V ROB-10398
상품코드 : RS-018299
</t>
    <phoneticPr fontId="1" type="noConversion"/>
  </si>
  <si>
    <t>https://www.devicemart.co.kr/goods/view?no=1313216</t>
    <phoneticPr fontId="1" type="noConversion"/>
  </si>
  <si>
    <t>https://www.jenomall.com/goods/goods_view.php?goodsNo=1000009174</t>
    <phoneticPr fontId="1" type="noConversion"/>
  </si>
  <si>
    <t>전원공급장치</t>
    <phoneticPr fontId="1" type="noConversion"/>
  </si>
  <si>
    <t>유니온 SMPS 전원공급장치 AC-DC 12V 1.3A 15W (A-15NR-12)
브랜드 : 제노물
자체상품코드 : A-15NR-12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</si>
</sst>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#,##0_ "/>
    <numFmt numFmtId="177" formatCode="#,##0;[Red]#,##0"/>
  </numFmts>
  <fonts count="15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theme="1"/>
      <name val="함초롬돋움"/>
      <family val="3"/>
      <charset val="129"/>
    </font>
    <font>
      <sz val="22"/>
      <color theme="1"/>
      <name val="함초롬돋움"/>
      <family val="3"/>
      <charset val="129"/>
    </font>
    <font>
      <sz val="9"/>
      <color theme="1"/>
      <name val="함초롬돋움"/>
      <family val="3"/>
      <charset val="129"/>
    </font>
    <font>
      <sz val="9"/>
      <color rgb="FFFF0000"/>
      <name val="함초롬돋움"/>
      <family val="3"/>
      <charset val="129"/>
    </font>
    <font>
      <sz val="9"/>
      <name val="함초롬돋움"/>
      <family val="3"/>
      <charset val="129"/>
    </font>
    <font>
      <sz val="6"/>
      <color rgb="FFFF0000"/>
      <name val="함초롬돋움"/>
      <family val="3"/>
      <charset val="129"/>
    </font>
    <font>
      <sz val="8"/>
      <color theme="1"/>
      <name val="함초롬돋움"/>
      <family val="3"/>
      <charset val="129"/>
    </font>
    <font>
      <sz val="8"/>
      <color rgb="FFFF0000"/>
      <name val="함초롬돋움"/>
      <family val="1"/>
      <charset val="129"/>
    </font>
    <font>
      <sz val="8"/>
      <color theme="1"/>
      <name val="함초롬돋움"/>
      <family val="1"/>
      <charset val="129"/>
    </font>
    <font>
      <u/>
      <sz val="11"/>
      <color theme="10"/>
      <name val="맑은 고딕"/>
      <family val="2"/>
      <scheme val="minor"/>
    </font>
    <font>
      <u/>
      <sz val="8"/>
      <color theme="10"/>
      <name val="맑은 고딕"/>
      <family val="2"/>
      <scheme val="minor"/>
    </font>
    <font>
      <u/>
      <sz val="8"/>
      <color theme="10"/>
      <name val="맑은 고딕"/>
      <family val="3"/>
      <charset val="129"/>
      <scheme val="minor"/>
    </font>
    <font>
      <sz val="9"/>
      <color theme="1"/>
      <name val="함초롬돋움"/>
      <family val="1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94">
    <xf numFmtId="0" fontId="0" fillId="0" borderId="0" xfId="0"/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0" xfId="0" applyFont="1" applyAlignment="1">
      <alignment horizontal="left" vertical="top" wrapText="1"/>
    </xf>
    <xf numFmtId="0" fontId="4" fillId="0" borderId="0" xfId="0" applyFont="1" applyAlignment="1">
      <alignment horizontal="left" vertical="top"/>
    </xf>
    <xf numFmtId="177" fontId="4" fillId="0" borderId="1" xfId="0" applyNumberFormat="1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4" fillId="0" borderId="0" xfId="0" applyFont="1" applyBorder="1" applyAlignment="1">
      <alignment horizontal="right" vertical="center"/>
    </xf>
    <xf numFmtId="0" fontId="7" fillId="0" borderId="0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4" fillId="0" borderId="23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176" fontId="4" fillId="0" borderId="5" xfId="0" applyNumberFormat="1" applyFont="1" applyBorder="1" applyAlignment="1">
      <alignment horizontal="center" vertical="center"/>
    </xf>
    <xf numFmtId="177" fontId="4" fillId="0" borderId="5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177" fontId="10" fillId="0" borderId="1" xfId="0" applyNumberFormat="1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177" fontId="4" fillId="2" borderId="1" xfId="0" applyNumberFormat="1" applyFont="1" applyFill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4" fillId="0" borderId="26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77" fontId="4" fillId="0" borderId="24" xfId="0" applyNumberFormat="1" applyFont="1" applyBorder="1" applyAlignment="1">
      <alignment horizontal="center" vertical="center" wrapText="1"/>
    </xf>
    <xf numFmtId="177" fontId="4" fillId="0" borderId="1" xfId="0" applyNumberFormat="1" applyFont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wrapText="1"/>
    </xf>
    <xf numFmtId="176" fontId="12" fillId="2" borderId="19" xfId="1" applyNumberFormat="1" applyFont="1" applyFill="1" applyBorder="1" applyAlignment="1">
      <alignment horizontal="center" vertical="center" wrapText="1"/>
    </xf>
    <xf numFmtId="176" fontId="12" fillId="2" borderId="20" xfId="1" applyNumberFormat="1" applyFont="1" applyFill="1" applyBorder="1" applyAlignment="1">
      <alignment horizontal="center" vertical="center" wrapText="1"/>
    </xf>
    <xf numFmtId="176" fontId="13" fillId="0" borderId="19" xfId="1" applyNumberFormat="1" applyFont="1" applyBorder="1" applyAlignment="1">
      <alignment horizontal="center" vertical="center" wrapText="1"/>
    </xf>
    <xf numFmtId="176" fontId="13" fillId="0" borderId="20" xfId="1" applyNumberFormat="1" applyFont="1" applyBorder="1" applyAlignment="1">
      <alignment horizontal="center" vertical="center" wrapText="1"/>
    </xf>
    <xf numFmtId="176" fontId="12" fillId="0" borderId="19" xfId="1" applyNumberFormat="1" applyFont="1" applyBorder="1" applyAlignment="1">
      <alignment horizontal="center" vertical="center" wrapText="1"/>
    </xf>
    <xf numFmtId="0" fontId="4" fillId="0" borderId="26" xfId="0" applyFont="1" applyBorder="1" applyAlignment="1">
      <alignment horizontal="center" vertical="center" wrapText="1"/>
    </xf>
    <xf numFmtId="0" fontId="4" fillId="0" borderId="27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10" fillId="0" borderId="25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176" fontId="12" fillId="0" borderId="28" xfId="1" applyNumberFormat="1" applyFont="1" applyBorder="1" applyAlignment="1">
      <alignment horizontal="center" vertical="center" wrapText="1"/>
    </xf>
    <xf numFmtId="176" fontId="13" fillId="0" borderId="29" xfId="1" applyNumberFormat="1" applyFont="1" applyBorder="1" applyAlignment="1">
      <alignment horizontal="center" vertical="center" wrapText="1"/>
    </xf>
    <xf numFmtId="176" fontId="13" fillId="0" borderId="30" xfId="1" applyNumberFormat="1" applyFont="1" applyBorder="1" applyAlignment="1">
      <alignment horizontal="center" vertical="center" wrapText="1"/>
    </xf>
    <xf numFmtId="176" fontId="13" fillId="0" borderId="31" xfId="1" applyNumberFormat="1" applyFont="1" applyBorder="1" applyAlignment="1">
      <alignment horizontal="center" vertical="center" wrapText="1"/>
    </xf>
    <xf numFmtId="176" fontId="13" fillId="0" borderId="32" xfId="1" applyNumberFormat="1" applyFont="1" applyBorder="1" applyAlignment="1">
      <alignment horizontal="center" vertical="center" wrapText="1"/>
    </xf>
    <xf numFmtId="176" fontId="13" fillId="0" borderId="33" xfId="1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left" vertical="center"/>
    </xf>
    <xf numFmtId="0" fontId="4" fillId="0" borderId="14" xfId="0" applyFont="1" applyBorder="1" applyAlignment="1">
      <alignment horizontal="left" vertical="center"/>
    </xf>
    <xf numFmtId="0" fontId="4" fillId="0" borderId="12" xfId="0" applyFont="1" applyBorder="1" applyAlignment="1">
      <alignment horizontal="left" vertical="center"/>
    </xf>
    <xf numFmtId="0" fontId="4" fillId="0" borderId="9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22" xfId="0" applyFont="1" applyBorder="1" applyAlignment="1">
      <alignment horizontal="center" vertical="center" wrapText="1"/>
    </xf>
    <xf numFmtId="176" fontId="7" fillId="0" borderId="13" xfId="0" applyNumberFormat="1" applyFont="1" applyBorder="1" applyAlignment="1">
      <alignment horizontal="left" vertical="center" wrapText="1"/>
    </xf>
    <xf numFmtId="176" fontId="7" fillId="0" borderId="21" xfId="0" applyNumberFormat="1" applyFont="1" applyBorder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left" vertical="top" wrapText="1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12" fillId="0" borderId="17" xfId="1" applyFont="1" applyBorder="1" applyAlignment="1">
      <alignment vertical="center" wrapText="1"/>
    </xf>
    <xf numFmtId="0" fontId="9" fillId="0" borderId="18" xfId="0" applyFont="1" applyBorder="1" applyAlignment="1">
      <alignment vertical="center" wrapText="1"/>
    </xf>
    <xf numFmtId="177" fontId="14" fillId="0" borderId="1" xfId="0" applyNumberFormat="1" applyFont="1" applyBorder="1" applyAlignment="1">
      <alignment horizontal="center" vertical="center" wrapText="1"/>
    </xf>
    <xf numFmtId="177" fontId="8" fillId="0" borderId="1" xfId="0" applyNumberFormat="1" applyFont="1" applyBorder="1" applyAlignment="1">
      <alignment horizontal="center" vertical="center" wrapText="1"/>
    </xf>
    <xf numFmtId="176" fontId="12" fillId="0" borderId="28" xfId="1" applyNumberFormat="1" applyFont="1" applyBorder="1" applyAlignment="1">
      <alignment horizontal="center" vertical="center"/>
    </xf>
    <xf numFmtId="176" fontId="13" fillId="2" borderId="20" xfId="1" applyNumberFormat="1" applyFont="1" applyFill="1" applyBorder="1" applyAlignment="1">
      <alignment horizontal="center" vertical="center" wrapText="1"/>
    </xf>
    <xf numFmtId="0" fontId="8" fillId="0" borderId="24" xfId="0" applyFont="1" applyBorder="1" applyAlignment="1">
      <alignment horizontal="center" vertical="center" wrapText="1"/>
    </xf>
    <xf numFmtId="0" fontId="4" fillId="0" borderId="26" xfId="0" applyFont="1" applyBorder="1" applyAlignment="1">
      <alignment vertical="center" wrapText="1"/>
    </xf>
    <xf numFmtId="0" fontId="10" fillId="0" borderId="24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top" wrapText="1"/>
    </xf>
    <xf numFmtId="176" fontId="12" fillId="0" borderId="29" xfId="1" applyNumberFormat="1" applyFont="1" applyBorder="1" applyAlignment="1">
      <alignment horizontal="center" vertical="center"/>
    </xf>
    <xf numFmtId="176" fontId="12" fillId="0" borderId="30" xfId="1" applyNumberFormat="1" applyFont="1" applyBorder="1" applyAlignment="1">
      <alignment horizontal="center" vertical="center"/>
    </xf>
    <xf numFmtId="176" fontId="12" fillId="0" borderId="31" xfId="1" applyNumberFormat="1" applyFont="1" applyBorder="1" applyAlignment="1">
      <alignment horizontal="center" vertical="center"/>
    </xf>
    <xf numFmtId="176" fontId="12" fillId="0" borderId="32" xfId="1" applyNumberFormat="1" applyFont="1" applyBorder="1" applyAlignment="1">
      <alignment horizontal="center" vertical="center"/>
    </xf>
    <xf numFmtId="176" fontId="12" fillId="0" borderId="33" xfId="1" applyNumberFormat="1" applyFont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top" wrapText="1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evicemart.co.kr/goods/view?no=1289253" TargetMode="External"/><Relationship Id="rId13" Type="http://schemas.openxmlformats.org/officeDocument/2006/relationships/hyperlink" Target="https://www.devicemart.co.kr/goods/view?no=1313216" TargetMode="External"/><Relationship Id="rId3" Type="http://schemas.openxmlformats.org/officeDocument/2006/relationships/hyperlink" Target="https://www.navimro.com/g/211601/" TargetMode="External"/><Relationship Id="rId7" Type="http://schemas.openxmlformats.org/officeDocument/2006/relationships/hyperlink" Target="https://kr.misumi-ec.com/vona2/detail/221000551286/?KWSearch=M3%20%eb%b3%bc%ed%8a%b8&amp;searchFlow=results2products&amp;list=PageSearchResult" TargetMode="External"/><Relationship Id="rId12" Type="http://schemas.openxmlformats.org/officeDocument/2006/relationships/hyperlink" Target="http://carbonmake.co.kr/shop/list.php?goPage=GoodDetail&amp;idx=430&amp;cat_no=70" TargetMode="External"/><Relationship Id="rId2" Type="http://schemas.openxmlformats.org/officeDocument/2006/relationships/hyperlink" Target="https://kr.misumi-ec.com/vona2/detail/110310630179/?KWSearch=%EC%A7%84%EA%B3%B5%ED%8C%A8%EB%93%9C&amp;searchFlow=results2products&amp;list=PageSearchResult" TargetMode="External"/><Relationship Id="rId1" Type="http://schemas.openxmlformats.org/officeDocument/2006/relationships/hyperlink" Target="https://profileok.com:59110/shop/item.php?it_id=1200000013" TargetMode="External"/><Relationship Id="rId6" Type="http://schemas.openxmlformats.org/officeDocument/2006/relationships/hyperlink" Target="https://kr.misumi-ec.com/vona2/detail/221000551286/?KWSearch=M3%20%eb%b3%bc%ed%8a%b8&amp;searchFlow=results2products&amp;list=PageSearchResult" TargetMode="External"/><Relationship Id="rId11" Type="http://schemas.openxmlformats.org/officeDocument/2006/relationships/hyperlink" Target="http://carbonmake.co.kr/shop/list.php?goPage=GoodDetail&amp;idx=1242&amp;cat_no=67" TargetMode="External"/><Relationship Id="rId5" Type="http://schemas.openxmlformats.org/officeDocument/2006/relationships/hyperlink" Target="https://kr.misumi-ec.com/vona2/detail/110302288510/?searchFlow=results2products&amp;KWSearch=%EC%9D%B8%EC%9E%A5%EC%8A%A4%ED%94%84%EB%A7%81&amp;list=PageSearchResult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https://hitc.kr/shop/" TargetMode="External"/><Relationship Id="rId4" Type="http://schemas.openxmlformats.org/officeDocument/2006/relationships/hyperlink" Target="https://kr.misumi-ec.com/vona2/detail/110301997310/?searchFlow=results2products&amp;KWSearch=%EB%84%88%ED%8A%B8&amp;list=PageSearchResult" TargetMode="External"/><Relationship Id="rId9" Type="http://schemas.openxmlformats.org/officeDocument/2006/relationships/hyperlink" Target="https://kr.misumi-ec.com/vona2/detail/221000608571/?searchFlow=results2products&amp;KWSearch=%EB%82%98%EC%9D%BC%EB%A1%A0+%EB%84%88%ED%8A%B8&amp;list=PageSearchResult" TargetMode="External"/><Relationship Id="rId14" Type="http://schemas.openxmlformats.org/officeDocument/2006/relationships/hyperlink" Target="https://www.jenomall.com/goods/goods_view.php?goodsNo=100000917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tabSelected="1" topLeftCell="A16" zoomScale="85" zoomScaleNormal="85" workbookViewId="0">
      <selection activeCell="H32" sqref="H32:I32"/>
    </sheetView>
  </sheetViews>
  <sheetFormatPr defaultColWidth="8.69921875" defaultRowHeight="15" x14ac:dyDescent="0.4"/>
  <cols>
    <col min="1" max="1" width="3.69921875" style="2" bestFit="1" customWidth="1"/>
    <col min="2" max="2" width="11.5" style="2" customWidth="1"/>
    <col min="3" max="3" width="32.5" style="2" customWidth="1"/>
    <col min="4" max="5" width="3.69921875" style="2" customWidth="1"/>
    <col min="6" max="7" width="6.69921875" style="2" customWidth="1"/>
    <col min="8" max="8" width="8.69921875" style="2" customWidth="1"/>
    <col min="9" max="9" width="23.796875" style="2" customWidth="1"/>
    <col min="10" max="16384" width="8.69921875" style="2"/>
  </cols>
  <sheetData>
    <row r="1" spans="1:9" ht="30.45" customHeight="1" x14ac:dyDescent="0.4">
      <c r="A1" s="61" t="s">
        <v>17</v>
      </c>
      <c r="B1" s="61"/>
      <c r="C1" s="61"/>
      <c r="D1" s="61"/>
      <c r="E1" s="61"/>
      <c r="F1" s="61"/>
      <c r="G1" s="61"/>
      <c r="H1" s="61"/>
      <c r="I1" s="61"/>
    </row>
    <row r="2" spans="1:9" ht="10.95" customHeight="1" x14ac:dyDescent="0.4">
      <c r="A2" s="3"/>
      <c r="B2" s="3"/>
      <c r="C2" s="3"/>
      <c r="D2" s="3"/>
      <c r="E2" s="3"/>
      <c r="F2" s="3"/>
      <c r="G2" s="3"/>
      <c r="H2" s="3"/>
      <c r="I2" s="3"/>
    </row>
    <row r="3" spans="1:9" s="10" customFormat="1" ht="22.05" customHeight="1" thickBot="1" x14ac:dyDescent="0.45">
      <c r="A3" s="21" t="s">
        <v>4</v>
      </c>
      <c r="B3" s="21"/>
      <c r="C3" s="21"/>
      <c r="D3" s="2"/>
      <c r="E3" s="2"/>
      <c r="F3" s="2"/>
      <c r="G3" s="2"/>
      <c r="H3" s="2"/>
      <c r="I3" s="1" t="s">
        <v>16</v>
      </c>
    </row>
    <row r="4" spans="1:9" s="10" customFormat="1" ht="43.95" customHeight="1" x14ac:dyDescent="0.4">
      <c r="A4" s="62" t="s">
        <v>19</v>
      </c>
      <c r="B4" s="63"/>
      <c r="C4" s="69" t="s">
        <v>41</v>
      </c>
      <c r="D4" s="70"/>
      <c r="E4" s="70"/>
      <c r="F4" s="70"/>
      <c r="G4" s="70"/>
      <c r="H4" s="70"/>
      <c r="I4" s="71"/>
    </row>
    <row r="5" spans="1:9" s="10" customFormat="1" ht="43.95" customHeight="1" thickBot="1" x14ac:dyDescent="0.45">
      <c r="A5" s="64" t="s">
        <v>15</v>
      </c>
      <c r="B5" s="65"/>
      <c r="C5" s="66" t="s">
        <v>39</v>
      </c>
      <c r="D5" s="67"/>
      <c r="E5" s="67"/>
      <c r="F5" s="67"/>
      <c r="G5" s="68"/>
      <c r="H5" s="11" t="s">
        <v>3</v>
      </c>
      <c r="I5" s="12" t="s">
        <v>40</v>
      </c>
    </row>
    <row r="6" spans="1:9" s="10" customFormat="1" ht="22.05" customHeight="1" x14ac:dyDescent="0.4"/>
    <row r="7" spans="1:9" s="10" customFormat="1" ht="22.05" customHeight="1" thickBot="1" x14ac:dyDescent="0.45">
      <c r="A7" s="16"/>
      <c r="B7" s="17" t="s">
        <v>10</v>
      </c>
      <c r="C7" s="18" t="s">
        <v>14</v>
      </c>
      <c r="D7" s="19"/>
      <c r="E7" s="19"/>
      <c r="F7" s="20"/>
      <c r="G7" s="20"/>
      <c r="H7" s="19"/>
      <c r="I7" s="20"/>
    </row>
    <row r="8" spans="1:9" s="10" customFormat="1" ht="30" customHeight="1" thickBot="1" x14ac:dyDescent="0.45">
      <c r="A8" s="5" t="s">
        <v>2</v>
      </c>
      <c r="B8" s="6" t="s">
        <v>0</v>
      </c>
      <c r="C8" s="6" t="s">
        <v>1</v>
      </c>
      <c r="D8" s="9" t="s">
        <v>8</v>
      </c>
      <c r="E8" s="9" t="s">
        <v>9</v>
      </c>
      <c r="F8" s="9" t="s">
        <v>64</v>
      </c>
      <c r="G8" s="9" t="s">
        <v>7</v>
      </c>
      <c r="H8" s="76" t="s">
        <v>11</v>
      </c>
      <c r="I8" s="77"/>
    </row>
    <row r="9" spans="1:9" s="4" customFormat="1" ht="69.599999999999994" customHeight="1" thickTop="1" x14ac:dyDescent="0.4">
      <c r="A9" s="7">
        <v>1</v>
      </c>
      <c r="B9" s="30" t="s">
        <v>47</v>
      </c>
      <c r="C9" s="28" t="s">
        <v>50</v>
      </c>
      <c r="D9" s="28" t="s">
        <v>48</v>
      </c>
      <c r="E9" s="37">
        <v>6</v>
      </c>
      <c r="F9" s="27">
        <f>2633+140.37</f>
        <v>2773.37</v>
      </c>
      <c r="G9" s="27">
        <f>E9*F9</f>
        <v>16640.22</v>
      </c>
      <c r="H9" s="78" t="s">
        <v>49</v>
      </c>
      <c r="I9" s="79"/>
    </row>
    <row r="10" spans="1:9" s="4" customFormat="1" ht="64.8" customHeight="1" x14ac:dyDescent="0.4">
      <c r="A10" s="49">
        <v>2</v>
      </c>
      <c r="B10" s="52" t="s">
        <v>20</v>
      </c>
      <c r="C10" s="26" t="s">
        <v>23</v>
      </c>
      <c r="D10" s="26" t="s">
        <v>21</v>
      </c>
      <c r="E10" s="37">
        <v>4</v>
      </c>
      <c r="F10" s="27">
        <v>7573</v>
      </c>
      <c r="G10" s="27">
        <f>E10*F10</f>
        <v>30292</v>
      </c>
      <c r="H10" s="55" t="s">
        <v>22</v>
      </c>
      <c r="I10" s="56"/>
    </row>
    <row r="11" spans="1:9" s="4" customFormat="1" ht="61.2" customHeight="1" x14ac:dyDescent="0.4">
      <c r="A11" s="50"/>
      <c r="B11" s="53"/>
      <c r="C11" s="26" t="s">
        <v>24</v>
      </c>
      <c r="D11" s="26" t="s">
        <v>21</v>
      </c>
      <c r="E11" s="37">
        <v>4</v>
      </c>
      <c r="F11" s="27">
        <v>6523</v>
      </c>
      <c r="G11" s="27">
        <f t="shared" ref="G11:G15" si="0">E11*F11</f>
        <v>26092</v>
      </c>
      <c r="H11" s="57"/>
      <c r="I11" s="58"/>
    </row>
    <row r="12" spans="1:9" s="4" customFormat="1" ht="63" customHeight="1" x14ac:dyDescent="0.4">
      <c r="A12" s="50"/>
      <c r="B12" s="53"/>
      <c r="C12" s="8" t="s">
        <v>25</v>
      </c>
      <c r="D12" s="26" t="s">
        <v>21</v>
      </c>
      <c r="E12" s="37">
        <v>4</v>
      </c>
      <c r="F12" s="80">
        <v>6693</v>
      </c>
      <c r="G12" s="27">
        <f t="shared" si="0"/>
        <v>26772</v>
      </c>
      <c r="H12" s="57"/>
      <c r="I12" s="58"/>
    </row>
    <row r="13" spans="1:9" s="4" customFormat="1" ht="51" customHeight="1" x14ac:dyDescent="0.4">
      <c r="A13" s="50"/>
      <c r="B13" s="53"/>
      <c r="C13" s="8" t="s">
        <v>26</v>
      </c>
      <c r="D13" s="26" t="s">
        <v>21</v>
      </c>
      <c r="E13" s="40">
        <v>1</v>
      </c>
      <c r="F13" s="80">
        <v>4023</v>
      </c>
      <c r="G13" s="27">
        <f t="shared" si="0"/>
        <v>4023</v>
      </c>
      <c r="H13" s="57"/>
      <c r="I13" s="58"/>
    </row>
    <row r="14" spans="1:9" s="4" customFormat="1" ht="55.8" customHeight="1" x14ac:dyDescent="0.4">
      <c r="A14" s="50"/>
      <c r="B14" s="53"/>
      <c r="C14" s="87" t="s">
        <v>27</v>
      </c>
      <c r="D14" s="26" t="s">
        <v>21</v>
      </c>
      <c r="E14" s="40">
        <v>2</v>
      </c>
      <c r="F14" s="80">
        <v>3863</v>
      </c>
      <c r="G14" s="27">
        <f t="shared" si="0"/>
        <v>7726</v>
      </c>
      <c r="H14" s="57"/>
      <c r="I14" s="58"/>
    </row>
    <row r="15" spans="1:9" s="4" customFormat="1" ht="60" customHeight="1" x14ac:dyDescent="0.4">
      <c r="A15" s="51"/>
      <c r="B15" s="54"/>
      <c r="C15" s="8" t="s">
        <v>28</v>
      </c>
      <c r="D15" s="26" t="s">
        <v>21</v>
      </c>
      <c r="E15" s="40">
        <v>2</v>
      </c>
      <c r="F15" s="42">
        <v>2763</v>
      </c>
      <c r="G15" s="81">
        <f t="shared" si="0"/>
        <v>5526</v>
      </c>
      <c r="H15" s="59"/>
      <c r="I15" s="60"/>
    </row>
    <row r="16" spans="1:9" s="4" customFormat="1" ht="28.2" customHeight="1" x14ac:dyDescent="0.4">
      <c r="A16" s="85">
        <v>3</v>
      </c>
      <c r="B16" s="86" t="s">
        <v>33</v>
      </c>
      <c r="C16" s="84" t="s">
        <v>34</v>
      </c>
      <c r="D16" s="37" t="s">
        <v>21</v>
      </c>
      <c r="E16" s="39">
        <v>6</v>
      </c>
      <c r="F16" s="41">
        <v>2150</v>
      </c>
      <c r="G16" s="41">
        <f>E16*F16</f>
        <v>12900</v>
      </c>
      <c r="H16" s="82" t="s">
        <v>59</v>
      </c>
      <c r="I16" s="88"/>
    </row>
    <row r="17" spans="1:9" s="4" customFormat="1" ht="33" customHeight="1" x14ac:dyDescent="0.4">
      <c r="A17" s="85">
        <v>4</v>
      </c>
      <c r="B17" s="86" t="s">
        <v>35</v>
      </c>
      <c r="C17" s="39" t="s">
        <v>65</v>
      </c>
      <c r="D17" s="37" t="s">
        <v>21</v>
      </c>
      <c r="E17" s="39">
        <v>8</v>
      </c>
      <c r="F17" s="41">
        <v>1200</v>
      </c>
      <c r="G17" s="41">
        <f t="shared" ref="G17:G18" si="1">E17*F17</f>
        <v>9600</v>
      </c>
      <c r="H17" s="89"/>
      <c r="I17" s="90"/>
    </row>
    <row r="18" spans="1:9" ht="30" customHeight="1" x14ac:dyDescent="0.4">
      <c r="A18" s="38">
        <v>5</v>
      </c>
      <c r="B18" s="36" t="s">
        <v>66</v>
      </c>
      <c r="C18" s="39" t="s">
        <v>31</v>
      </c>
      <c r="D18" s="36" t="s">
        <v>21</v>
      </c>
      <c r="E18" s="39">
        <v>44</v>
      </c>
      <c r="F18" s="41">
        <v>500</v>
      </c>
      <c r="G18" s="41">
        <f t="shared" si="1"/>
        <v>22000</v>
      </c>
      <c r="H18" s="89"/>
      <c r="I18" s="90"/>
    </row>
    <row r="19" spans="1:9" ht="24" customHeight="1" x14ac:dyDescent="0.4">
      <c r="A19" s="49">
        <v>6</v>
      </c>
      <c r="B19" s="52" t="s">
        <v>67</v>
      </c>
      <c r="C19" s="39" t="s">
        <v>29</v>
      </c>
      <c r="D19" s="36" t="s">
        <v>30</v>
      </c>
      <c r="E19" s="39">
        <v>132</v>
      </c>
      <c r="F19" s="41">
        <v>130</v>
      </c>
      <c r="G19" s="41">
        <f>E19*F19</f>
        <v>17160</v>
      </c>
      <c r="H19" s="89"/>
      <c r="I19" s="90"/>
    </row>
    <row r="20" spans="1:9" ht="28.2" customHeight="1" x14ac:dyDescent="0.4">
      <c r="A20" s="51"/>
      <c r="B20" s="54"/>
      <c r="C20" s="40" t="s">
        <v>32</v>
      </c>
      <c r="D20" s="37" t="s">
        <v>68</v>
      </c>
      <c r="E20" s="40">
        <v>132</v>
      </c>
      <c r="F20" s="42">
        <v>50</v>
      </c>
      <c r="G20" s="42">
        <f>E20*F20</f>
        <v>6600</v>
      </c>
      <c r="H20" s="91"/>
      <c r="I20" s="92"/>
    </row>
    <row r="21" spans="1:9" ht="69" customHeight="1" x14ac:dyDescent="0.4">
      <c r="A21" s="7">
        <v>7</v>
      </c>
      <c r="B21" s="28" t="s">
        <v>36</v>
      </c>
      <c r="C21" s="29" t="s">
        <v>38</v>
      </c>
      <c r="D21" s="26" t="s">
        <v>30</v>
      </c>
      <c r="E21" s="40">
        <v>1</v>
      </c>
      <c r="F21" s="15">
        <f>18360+140.37</f>
        <v>18500.37</v>
      </c>
      <c r="G21" s="15">
        <f>E21*F21</f>
        <v>18500.37</v>
      </c>
      <c r="H21" s="46" t="s">
        <v>37</v>
      </c>
      <c r="I21" s="47"/>
    </row>
    <row r="22" spans="1:9" ht="61.2" customHeight="1" x14ac:dyDescent="0.4">
      <c r="A22" s="7">
        <v>8</v>
      </c>
      <c r="B22" s="28" t="s">
        <v>43</v>
      </c>
      <c r="C22" s="30" t="s">
        <v>44</v>
      </c>
      <c r="D22" s="26" t="s">
        <v>30</v>
      </c>
      <c r="E22" s="40">
        <v>12</v>
      </c>
      <c r="F22" s="15">
        <v>3784</v>
      </c>
      <c r="G22" s="42">
        <f>E22*F22</f>
        <v>45408</v>
      </c>
      <c r="H22" s="46" t="s">
        <v>42</v>
      </c>
      <c r="I22" s="47"/>
    </row>
    <row r="23" spans="1:9" ht="59.4" customHeight="1" x14ac:dyDescent="0.25">
      <c r="A23" s="32">
        <v>9</v>
      </c>
      <c r="B23" s="34" t="s">
        <v>69</v>
      </c>
      <c r="C23" s="43" t="s">
        <v>72</v>
      </c>
      <c r="D23" s="34" t="s">
        <v>30</v>
      </c>
      <c r="E23" s="33">
        <v>1</v>
      </c>
      <c r="F23" s="35">
        <v>79750</v>
      </c>
      <c r="G23" s="42">
        <f>E23*F23</f>
        <v>79750</v>
      </c>
      <c r="H23" s="48" t="s">
        <v>71</v>
      </c>
      <c r="I23" s="47"/>
    </row>
    <row r="24" spans="1:9" ht="68.400000000000006" customHeight="1" x14ac:dyDescent="0.4">
      <c r="A24" s="32">
        <v>10</v>
      </c>
      <c r="B24" s="34" t="s">
        <v>70</v>
      </c>
      <c r="C24" s="34" t="s">
        <v>75</v>
      </c>
      <c r="D24" s="34" t="s">
        <v>30</v>
      </c>
      <c r="E24" s="33">
        <v>3</v>
      </c>
      <c r="F24" s="35">
        <v>27500</v>
      </c>
      <c r="G24" s="42">
        <f>E24*F24</f>
        <v>82500</v>
      </c>
      <c r="H24" s="48" t="s">
        <v>74</v>
      </c>
      <c r="I24" s="47"/>
    </row>
    <row r="25" spans="1:9" ht="82.2" customHeight="1" x14ac:dyDescent="0.4">
      <c r="A25" s="32">
        <v>11</v>
      </c>
      <c r="B25" s="34" t="s">
        <v>46</v>
      </c>
      <c r="C25" s="34" t="s">
        <v>73</v>
      </c>
      <c r="D25" s="28" t="s">
        <v>30</v>
      </c>
      <c r="E25" s="33">
        <v>2</v>
      </c>
      <c r="F25" s="35">
        <f>14128+140.37</f>
        <v>14268.37</v>
      </c>
      <c r="G25" s="42">
        <f>E25*F25</f>
        <v>28536.74</v>
      </c>
      <c r="H25" s="44" t="s">
        <v>45</v>
      </c>
      <c r="I25" s="45"/>
    </row>
    <row r="26" spans="1:9" ht="82.2" customHeight="1" x14ac:dyDescent="0.4">
      <c r="A26" s="32">
        <v>12</v>
      </c>
      <c r="B26" s="34" t="s">
        <v>51</v>
      </c>
      <c r="C26" s="34" t="s">
        <v>53</v>
      </c>
      <c r="D26" s="31" t="s">
        <v>21</v>
      </c>
      <c r="E26" s="33">
        <v>12</v>
      </c>
      <c r="F26" s="35">
        <f>116+140.37</f>
        <v>256.37</v>
      </c>
      <c r="G26" s="42">
        <f>E26*F26</f>
        <v>3076.44</v>
      </c>
      <c r="H26" s="44" t="s">
        <v>52</v>
      </c>
      <c r="I26" s="45"/>
    </row>
    <row r="27" spans="1:9" ht="87.6" customHeight="1" x14ac:dyDescent="0.4">
      <c r="A27" s="32">
        <v>13</v>
      </c>
      <c r="B27" s="34" t="s">
        <v>51</v>
      </c>
      <c r="C27" s="34" t="s">
        <v>54</v>
      </c>
      <c r="D27" s="31" t="s">
        <v>21</v>
      </c>
      <c r="E27" s="33">
        <v>12</v>
      </c>
      <c r="F27" s="35">
        <f>301+140.37</f>
        <v>441.37</v>
      </c>
      <c r="G27" s="42">
        <f>E27*F27</f>
        <v>5296.4400000000005</v>
      </c>
      <c r="H27" s="44" t="s">
        <v>55</v>
      </c>
      <c r="I27" s="45"/>
    </row>
    <row r="28" spans="1:9" ht="61.2" customHeight="1" x14ac:dyDescent="0.4">
      <c r="A28" s="32">
        <v>14</v>
      </c>
      <c r="B28" s="34" t="s">
        <v>57</v>
      </c>
      <c r="C28" s="34" t="s">
        <v>58</v>
      </c>
      <c r="D28" s="37" t="s">
        <v>21</v>
      </c>
      <c r="E28" s="33">
        <v>1</v>
      </c>
      <c r="F28" s="35">
        <v>7150</v>
      </c>
      <c r="G28" s="42">
        <f>E28*F28</f>
        <v>7150</v>
      </c>
      <c r="H28" s="44" t="s">
        <v>56</v>
      </c>
      <c r="I28" s="83"/>
    </row>
    <row r="29" spans="1:9" ht="52.8" customHeight="1" x14ac:dyDescent="0.4">
      <c r="A29" s="32">
        <v>15</v>
      </c>
      <c r="B29" s="34" t="s">
        <v>60</v>
      </c>
      <c r="C29" s="34" t="s">
        <v>61</v>
      </c>
      <c r="D29" s="37" t="s">
        <v>62</v>
      </c>
      <c r="E29" s="33">
        <v>18</v>
      </c>
      <c r="F29" s="35">
        <f>140.37+232</f>
        <v>372.37</v>
      </c>
      <c r="G29" s="42">
        <f>E29*F29</f>
        <v>6702.66</v>
      </c>
      <c r="H29" s="44" t="s">
        <v>63</v>
      </c>
      <c r="I29" s="83"/>
    </row>
    <row r="30" spans="1:9" ht="30.6" customHeight="1" x14ac:dyDescent="0.4">
      <c r="A30" s="32">
        <v>16</v>
      </c>
      <c r="B30" s="34" t="s">
        <v>77</v>
      </c>
      <c r="C30" s="93" t="s">
        <v>78</v>
      </c>
      <c r="D30" s="37" t="s">
        <v>21</v>
      </c>
      <c r="E30" s="33">
        <v>1</v>
      </c>
      <c r="F30" s="35">
        <v>36910</v>
      </c>
      <c r="G30" s="35">
        <f>E30*F30</f>
        <v>36910</v>
      </c>
      <c r="H30" s="44" t="s">
        <v>79</v>
      </c>
      <c r="I30" s="45"/>
    </row>
    <row r="31" spans="1:9" ht="45.6" customHeight="1" x14ac:dyDescent="0.4">
      <c r="A31" s="32">
        <v>15</v>
      </c>
      <c r="B31" s="34" t="s">
        <v>81</v>
      </c>
      <c r="C31" s="34" t="s">
        <v>82</v>
      </c>
      <c r="D31" s="37" t="s">
        <v>21</v>
      </c>
      <c r="E31" s="33">
        <v>1</v>
      </c>
      <c r="F31" s="35">
        <v>17700</v>
      </c>
      <c r="G31" s="35">
        <f>E31*F31</f>
        <v>17700</v>
      </c>
      <c r="H31" s="44" t="s">
        <v>80</v>
      </c>
      <c r="I31" s="83"/>
    </row>
    <row r="32" spans="1:9" ht="47.4" customHeight="1" thickBot="1" x14ac:dyDescent="0.45">
      <c r="A32" s="22"/>
      <c r="B32" s="23"/>
      <c r="C32" s="23"/>
      <c r="D32" s="23"/>
      <c r="E32" s="23"/>
      <c r="F32" s="24" t="s">
        <v>12</v>
      </c>
      <c r="G32" s="25">
        <f>SUM(G9:G31)</f>
        <v>516861.86999999994</v>
      </c>
      <c r="H32" s="72" t="s">
        <v>18</v>
      </c>
      <c r="I32" s="73"/>
    </row>
    <row r="33" spans="1:9" x14ac:dyDescent="0.4">
      <c r="A33" s="75" t="s">
        <v>13</v>
      </c>
      <c r="B33" s="75"/>
      <c r="C33" s="75"/>
      <c r="D33" s="75"/>
      <c r="E33" s="75"/>
      <c r="F33" s="75"/>
      <c r="G33" s="75"/>
      <c r="H33" s="75"/>
      <c r="I33" s="75"/>
    </row>
    <row r="34" spans="1:9" x14ac:dyDescent="0.4">
      <c r="A34" s="13"/>
      <c r="B34" s="14"/>
      <c r="C34" s="14"/>
      <c r="D34" s="14"/>
      <c r="E34" s="14"/>
      <c r="F34" s="14"/>
      <c r="G34" s="14"/>
      <c r="H34" s="14"/>
      <c r="I34" s="14"/>
    </row>
    <row r="35" spans="1:9" ht="15" customHeight="1" x14ac:dyDescent="0.4">
      <c r="A35" s="10"/>
      <c r="B35" s="10" t="s">
        <v>5</v>
      </c>
      <c r="C35" s="10"/>
      <c r="D35" s="74" t="s">
        <v>6</v>
      </c>
      <c r="E35" s="74"/>
      <c r="F35" s="10" t="s">
        <v>76</v>
      </c>
      <c r="G35" s="10"/>
      <c r="H35" s="10"/>
      <c r="I35" s="10"/>
    </row>
  </sheetData>
  <mergeCells count="27">
    <mergeCell ref="H16:I20"/>
    <mergeCell ref="A19:A20"/>
    <mergeCell ref="B19:B20"/>
    <mergeCell ref="H31:I31"/>
    <mergeCell ref="H32:I32"/>
    <mergeCell ref="D35:E35"/>
    <mergeCell ref="A33:I33"/>
    <mergeCell ref="H8:I8"/>
    <mergeCell ref="H9:I9"/>
    <mergeCell ref="B10:B15"/>
    <mergeCell ref="A10:A15"/>
    <mergeCell ref="H25:I25"/>
    <mergeCell ref="H10:I15"/>
    <mergeCell ref="A1:I1"/>
    <mergeCell ref="A4:B4"/>
    <mergeCell ref="A5:B5"/>
    <mergeCell ref="C5:G5"/>
    <mergeCell ref="C4:I4"/>
    <mergeCell ref="H26:I26"/>
    <mergeCell ref="H27:I27"/>
    <mergeCell ref="H21:I21"/>
    <mergeCell ref="H22:I22"/>
    <mergeCell ref="H23:I23"/>
    <mergeCell ref="H24:I24"/>
    <mergeCell ref="H28:I28"/>
    <mergeCell ref="H29:I29"/>
    <mergeCell ref="H30:I30"/>
  </mergeCells>
  <phoneticPr fontId="1" type="noConversion"/>
  <hyperlinks>
    <hyperlink ref="H10" r:id="rId1"/>
    <hyperlink ref="H21" r:id="rId2"/>
    <hyperlink ref="H22" r:id="rId3"/>
    <hyperlink ref="H25" r:id="rId4"/>
    <hyperlink ref="H9" r:id="rId5"/>
    <hyperlink ref="H26" r:id="rId6"/>
    <hyperlink ref="H27" r:id="rId7"/>
    <hyperlink ref="H28" r:id="rId8"/>
    <hyperlink ref="H29" r:id="rId9"/>
    <hyperlink ref="H16" r:id="rId10"/>
    <hyperlink ref="H24" r:id="rId11"/>
    <hyperlink ref="H23" r:id="rId12"/>
    <hyperlink ref="H30" r:id="rId13"/>
    <hyperlink ref="H31" r:id="rId14"/>
  </hyperlinks>
  <printOptions horizontalCentered="1"/>
  <pageMargins left="0.39370078740157483" right="0.39370078740157483" top="0.78740157480314965" bottom="0.39370078740157483" header="0.39370078740157483" footer="0.39370078740157483"/>
  <pageSetup paperSize="9" orientation="portrait" r:id="rId1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양식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2024-03-21T14:08:07Z</dcterms:modified>
</cp:coreProperties>
</file>