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evin\Downloads\"/>
    </mc:Choice>
  </mc:AlternateContent>
  <xr:revisionPtr revIDLastSave="0" documentId="13_ncr:1_{3444E96B-699E-4DF9-A318-86C005BBBF75}" xr6:coauthVersionLast="45" xr6:coauthVersionMax="45" xr10:uidLastSave="{00000000-0000-0000-0000-000000000000}"/>
  <bookViews>
    <workbookView xWindow="28680" yWindow="-120" windowWidth="29040" windowHeight="15840" activeTab="4" xr2:uid="{00000000-000D-0000-FFFF-FFFF00000000}"/>
  </bookViews>
  <sheets>
    <sheet name="Problem 1" sheetId="3" r:id="rId1"/>
    <sheet name="Problem 2" sheetId="4" r:id="rId2"/>
    <sheet name="Problem 3" sheetId="5" r:id="rId3"/>
    <sheet name="Problem 4" sheetId="1" r:id="rId4"/>
    <sheet name="Problem 5"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9" i="1" l="1"/>
  <c r="E39" i="1"/>
  <c r="F39" i="1"/>
  <c r="C39" i="1"/>
  <c r="C13" i="5" l="1"/>
  <c r="C29" i="4"/>
  <c r="C30" i="4" s="1"/>
  <c r="D25" i="4"/>
  <c r="E35" i="2" l="1"/>
  <c r="D35" i="2"/>
  <c r="E34" i="2"/>
  <c r="E33" i="2"/>
  <c r="E38" i="2"/>
  <c r="F38" i="2"/>
  <c r="D38" i="2"/>
  <c r="D44" i="2" s="1"/>
  <c r="D30" i="2"/>
  <c r="E44" i="2"/>
  <c r="F44" i="2"/>
  <c r="C44" i="2"/>
  <c r="D43" i="2"/>
  <c r="E43" i="2"/>
  <c r="F43" i="2"/>
  <c r="C43" i="2"/>
  <c r="C41" i="2"/>
  <c r="D40" i="2"/>
  <c r="C40" i="2"/>
  <c r="F40" i="2"/>
  <c r="C36" i="2"/>
  <c r="C35" i="2"/>
  <c r="C32" i="2"/>
  <c r="C31" i="2"/>
  <c r="F41" i="1"/>
  <c r="F32" i="1"/>
  <c r="F33" i="1" s="1"/>
  <c r="D31" i="1"/>
  <c r="C30" i="2"/>
  <c r="C29" i="2"/>
  <c r="C28" i="2"/>
  <c r="C27" i="2"/>
  <c r="F37" i="1" l="1"/>
  <c r="F38" i="1" s="1"/>
  <c r="D36" i="1"/>
  <c r="C36" i="1"/>
  <c r="C35" i="1"/>
  <c r="F30" i="1"/>
  <c r="C29" i="1"/>
  <c r="D30" i="1"/>
  <c r="C30" i="1"/>
  <c r="C28" i="1"/>
  <c r="D27" i="1"/>
  <c r="C27" i="1"/>
  <c r="C34" i="1"/>
  <c r="D28" i="1" l="1"/>
  <c r="D29" i="1" s="1"/>
  <c r="F44" i="1" l="1"/>
  <c r="F43" i="1"/>
  <c r="E22" i="4" l="1"/>
  <c r="C21" i="4"/>
  <c r="E30" i="1" l="1"/>
  <c r="C42" i="1"/>
  <c r="D34" i="1" l="1"/>
  <c r="D35" i="1" s="1"/>
  <c r="E27" i="1" s="1"/>
  <c r="D40" i="1"/>
  <c r="C45" i="1"/>
  <c r="C15" i="3"/>
  <c r="E12" i="3"/>
  <c r="E11" i="3"/>
  <c r="B12" i="3"/>
  <c r="F7" i="3"/>
  <c r="E28" i="1" l="1"/>
  <c r="E29" i="1" s="1"/>
  <c r="E31" i="1" s="1"/>
  <c r="E34" i="1" s="1"/>
  <c r="E35" i="1" s="1"/>
  <c r="E36" i="1"/>
  <c r="F27" i="1" s="1"/>
  <c r="E40" i="1"/>
  <c r="D45" i="1"/>
  <c r="E45" i="1" l="1"/>
  <c r="F28" i="1"/>
  <c r="F29" i="1" s="1"/>
  <c r="F34" i="1" s="1"/>
  <c r="F35" i="1" l="1"/>
  <c r="F36" i="1" s="1"/>
  <c r="F45" i="1"/>
  <c r="F46" i="1" s="1"/>
  <c r="C9" i="1" s="1"/>
  <c r="C39" i="2" l="1"/>
  <c r="D27" i="2" l="1"/>
  <c r="D28" i="2" s="1"/>
  <c r="D29" i="2" s="1"/>
  <c r="E30" i="2" l="1"/>
  <c r="F30" i="2" s="1"/>
  <c r="D31" i="2"/>
  <c r="D32" i="2" s="1"/>
  <c r="C45" i="2"/>
  <c r="F31" i="2" l="1"/>
  <c r="F32" i="2" s="1"/>
  <c r="E31" i="2"/>
  <c r="E32" i="2" s="1"/>
  <c r="D39" i="2"/>
  <c r="F35" i="2" l="1"/>
  <c r="D36" i="2"/>
  <c r="E27" i="2" l="1"/>
  <c r="E28" i="2" s="1"/>
  <c r="E29" i="2" s="1"/>
  <c r="E40" i="2" s="1"/>
  <c r="D41" i="2"/>
  <c r="D45" i="2"/>
  <c r="E39" i="2" l="1"/>
  <c r="E36" i="2" l="1"/>
  <c r="E41" i="2" l="1"/>
  <c r="E45" i="2" s="1"/>
  <c r="F27" i="2"/>
  <c r="F36" i="2" s="1"/>
  <c r="F41" i="2" s="1"/>
  <c r="F28" i="2"/>
  <c r="F29" i="2" s="1"/>
  <c r="F39" i="2" l="1"/>
  <c r="F45" i="2" l="1"/>
  <c r="F46" i="2" s="1"/>
  <c r="C9" i="2" s="1"/>
</calcChain>
</file>

<file path=xl/sharedStrings.xml><?xml version="1.0" encoding="utf-8"?>
<sst xmlns="http://schemas.openxmlformats.org/spreadsheetml/2006/main" count="178" uniqueCount="135">
  <si>
    <t>Relevant information includes:</t>
  </si>
  <si>
    <t>Beginning inventory</t>
  </si>
  <si>
    <t>Time Period</t>
  </si>
  <si>
    <t>Layoff cost</t>
  </si>
  <si>
    <t>Working time (hrs/day)</t>
  </si>
  <si>
    <t>Beginning Inventory</t>
  </si>
  <si>
    <r>
      <t xml:space="preserve">Actual Production </t>
    </r>
    <r>
      <rPr>
        <sz val="10"/>
        <color indexed="8"/>
        <rFont val="Arial"/>
        <family val="2"/>
      </rPr>
      <t>(Production hrs available / Labor hrs required per unit)</t>
    </r>
  </si>
  <si>
    <r>
      <t xml:space="preserve">Ending Inventory </t>
    </r>
    <r>
      <rPr>
        <sz val="10"/>
        <color indexed="8"/>
        <rFont val="Arial"/>
        <family val="2"/>
      </rPr>
      <t>(Beginning inventory + Actual production - Demand forecast)</t>
    </r>
  </si>
  <si>
    <t>Total Cost</t>
  </si>
  <si>
    <t>Fall</t>
  </si>
  <si>
    <t>Winter</t>
  </si>
  <si>
    <t>Spring</t>
  </si>
  <si>
    <t>Summer</t>
  </si>
  <si>
    <t>At the beginning of fall you currently have 30 workers, but you plan to hire temporary workers at the beginning of summer and lay them off at the end of summer.  In addition, you have negotiated</t>
  </si>
  <si>
    <t xml:space="preserve">with the union an option to use the regular workforce on overtime during winter or spring if overtime is necessary to prevent stockouts at the end of those quarters.  Overtime is not available during  </t>
  </si>
  <si>
    <t>the fall.  Relevant costs are hiring, $100 for each temp; layoff $200 for each worker laid off; inventory holding, $5 per unit-quarter; backorder, $10 per unit; straight time, $5 per hour; overtime, $8 per</t>
  </si>
  <si>
    <t>hour.  Assume that the productivity is 0.5 unit per worker hour, with eight hours per day and 60 days per season.</t>
  </si>
  <si>
    <t>Backorder cost</t>
  </si>
  <si>
    <t>Aggregate Production Planning Requirements</t>
  </si>
  <si>
    <t>Backorder cost per unit</t>
  </si>
  <si>
    <t>Hiring cost per worker</t>
  </si>
  <si>
    <t>Layoff cost per worker</t>
  </si>
  <si>
    <t>Production time (hours) per unit</t>
  </si>
  <si>
    <t>Straight time labor cost per hour</t>
  </si>
  <si>
    <t>Overtime labor cost per hour</t>
  </si>
  <si>
    <t>Work days per season</t>
  </si>
  <si>
    <t>Forecast</t>
  </si>
  <si>
    <r>
      <t>Production hours available</t>
    </r>
    <r>
      <rPr>
        <sz val="10"/>
        <rFont val="Arial"/>
        <family val="2"/>
      </rPr>
      <t xml:space="preserve"> (# workers * # hours per day * # days per season)</t>
    </r>
  </si>
  <si>
    <t>Number of Workers</t>
  </si>
  <si>
    <t>Overtime hours</t>
  </si>
  <si>
    <t>Temp worker hours available</t>
  </si>
  <si>
    <t>Total hours available</t>
  </si>
  <si>
    <t>Workers hired</t>
  </si>
  <si>
    <t>Workers laid off</t>
  </si>
  <si>
    <r>
      <t xml:space="preserve">Straight Time </t>
    </r>
    <r>
      <rPr>
        <sz val="10"/>
        <color theme="1"/>
        <rFont val="Arial"/>
        <family val="2"/>
      </rPr>
      <t>(Production hrs available x Straight time labor cost)</t>
    </r>
  </si>
  <si>
    <t xml:space="preserve">Overtime </t>
  </si>
  <si>
    <t>Inventory cost</t>
  </si>
  <si>
    <t>Hiring cost</t>
  </si>
  <si>
    <t>Total costs</t>
  </si>
  <si>
    <t>Holding cost per unit</t>
  </si>
  <si>
    <r>
      <t xml:space="preserve">Temp workers </t>
    </r>
    <r>
      <rPr>
        <sz val="10"/>
        <color theme="1"/>
        <rFont val="Arial"/>
        <family val="2"/>
      </rPr>
      <t>(Production hrs required - Production hours available)/(Overtime cost * # days per season) rounded up</t>
    </r>
  </si>
  <si>
    <t>Plan production for a four-month period: February through May.  For February and March, you should produce to exact demand forecast.  For April and May, you should use overtime and inventory</t>
  </si>
  <si>
    <t>with a stable workforce; stable means that the number of workers needed for March will be held constant through May.  However, government constraints put a maximum of 5,000 hours of overtime</t>
  </si>
  <si>
    <t>labor per month in April and May (zero overtime in February and March). If demand exceeds supply, then backorders occur.  There are 100 workers on January 31.  You are given the following</t>
  </si>
  <si>
    <t>February</t>
  </si>
  <si>
    <t>March</t>
  </si>
  <si>
    <t>April</t>
  </si>
  <si>
    <t>May</t>
  </si>
  <si>
    <t>Work days per month</t>
  </si>
  <si>
    <t>Number of Workers at the end of January</t>
  </si>
  <si>
    <t>Regular workforce</t>
  </si>
  <si>
    <t>Overtime production</t>
  </si>
  <si>
    <r>
      <t xml:space="preserve">Production Required </t>
    </r>
    <r>
      <rPr>
        <sz val="10"/>
        <color theme="1"/>
        <rFont val="Arial"/>
        <family val="2"/>
      </rPr>
      <t>(Forecast - Beginning inventory)</t>
    </r>
  </si>
  <si>
    <r>
      <t>Production hours required</t>
    </r>
    <r>
      <rPr>
        <sz val="10"/>
        <color theme="1"/>
        <rFont val="Arial"/>
        <family val="2"/>
      </rPr>
      <t xml:space="preserve"> (# units * Production Time per unit)</t>
    </r>
  </si>
  <si>
    <t>Created 12/27/19</t>
  </si>
  <si>
    <t>Problem 5</t>
  </si>
  <si>
    <t>3 points</t>
  </si>
  <si>
    <t>Problem 4</t>
  </si>
  <si>
    <t>The following table contains information on this product's task times and precedence relationships</t>
  </si>
  <si>
    <t xml:space="preserve">Activity </t>
  </si>
  <si>
    <t>Task Time (Seconds)</t>
  </si>
  <si>
    <t>Immediate Predecessor</t>
  </si>
  <si>
    <t>A</t>
  </si>
  <si>
    <t>-</t>
  </si>
  <si>
    <t>B</t>
  </si>
  <si>
    <t>C</t>
  </si>
  <si>
    <t>D</t>
  </si>
  <si>
    <t>E</t>
  </si>
  <si>
    <t>B, C</t>
  </si>
  <si>
    <t>F</t>
  </si>
  <si>
    <t>C, D</t>
  </si>
  <si>
    <t>G</t>
  </si>
  <si>
    <t>E, F</t>
  </si>
  <si>
    <t>H</t>
  </si>
  <si>
    <t>Problem 1</t>
  </si>
  <si>
    <t>Problem 2</t>
  </si>
  <si>
    <t>Problem 3</t>
  </si>
  <si>
    <t>If the process makes two units each hour on average and each unit is worth $1,500, what is the reduction in work-in-process value?</t>
  </si>
  <si>
    <t>A firm has redesigned its production process so that it now takes 8 hours for a unit to be made.  Using the old process, it took 10 hours to make a unit.</t>
  </si>
  <si>
    <t>b. Is it feasible for the assembly line to meet their desired output? Why or why not?</t>
  </si>
  <si>
    <t>An assembly line is to operate eight hours per day with a desired output of 300 units per day.</t>
  </si>
  <si>
    <t xml:space="preserve">Aldo Redondo drives his own car on company business.  His employer reimburses him for such travel at the rate of 52 cents per mile.  Aldo estimates costs per year </t>
  </si>
  <si>
    <t>such as taxes, insurance, and depreciation are $3,250.  The direct or variable costs such as gas, oil, and maintenance average about 20 cents per mile.</t>
  </si>
  <si>
    <r>
      <t xml:space="preserve">Straight Time </t>
    </r>
    <r>
      <rPr>
        <sz val="10"/>
        <color theme="1"/>
        <rFont val="Arial"/>
        <family val="2"/>
      </rPr>
      <t>(Production &amp; Temp hrs available x Straight time labor cost)</t>
    </r>
  </si>
  <si>
    <t>Develop a production plan and calculate the annual cost for a firm whose demand forecast is fall, 9,000; winter, 9,500; spring, 7,500; summer, 11,000.  Inventory at the beginning of fall is 500 units.</t>
  </si>
  <si>
    <t xml:space="preserve">demand forecast: February, 75,000; March 68,000; April 80,000; May, 50,000.  Productivity is four units per worker hour, eight hours per day, 20 days per month.  Assume zero inventory on </t>
  </si>
  <si>
    <t>Find the total cost of this plan?</t>
  </si>
  <si>
    <t>February 1.  Costs are hiring, $50 per new worker; layoff, $75 per worker laid off; inventory holding, $10 per unit-month; straight-time labor, $10 per hour; overtime, $15 per hour; backorder, $20 per unit</t>
  </si>
  <si>
    <t>What is the total cost for this plan?</t>
  </si>
  <si>
    <t>How many miles must he drive to break even?</t>
  </si>
  <si>
    <t>a.  What is the workstation cycle time required to produce 300 units per day?</t>
  </si>
  <si>
    <t>We need to find the old and new value based on the numbers given</t>
  </si>
  <si>
    <t>2 per hrs</t>
  </si>
  <si>
    <t xml:space="preserve">* </t>
  </si>
  <si>
    <t>*</t>
  </si>
  <si>
    <t>(old) 10 hrs =</t>
  </si>
  <si>
    <t>(new) 8 hrs =</t>
  </si>
  <si>
    <t>now we multiply that value by the amount worth of each units which is</t>
  </si>
  <si>
    <t>1,500 *</t>
  </si>
  <si>
    <t>=</t>
  </si>
  <si>
    <t xml:space="preserve">now we can subtract those 2 to get the difference(reduction) work in process value which is </t>
  </si>
  <si>
    <t>To find out breakeven we can use this little formula</t>
  </si>
  <si>
    <t>X will be the amount of miles and it calculates both the estimated cost and the vairable/direct cost to the total reimburstment per miles</t>
  </si>
  <si>
    <t>now you can just solve for x to find the total miles</t>
  </si>
  <si>
    <t>x=</t>
  </si>
  <si>
    <t>.52=.20x+3250</t>
  </si>
  <si>
    <t>.52x = .20x + 3250</t>
  </si>
  <si>
    <t>miles</t>
  </si>
  <si>
    <t>Production hr available (I made this)</t>
  </si>
  <si>
    <r>
      <t>Regular(actual) production</t>
    </r>
    <r>
      <rPr>
        <sz val="10"/>
        <rFont val="Arial"/>
        <family val="2"/>
      </rPr>
      <t xml:space="preserve"> (Production hrs available / Labor hrs required per unit)</t>
    </r>
  </si>
  <si>
    <t>fed = hired more ppl and backordered to fullfill exact forecast</t>
  </si>
  <si>
    <t>march = fired some ppl to fullfill exact forecast</t>
  </si>
  <si>
    <t>april = had to ot 3k hours to fullfill forecast</t>
  </si>
  <si>
    <t>may = produced too much due to too many workers and forecast is low</t>
  </si>
  <si>
    <t>tried to follow all rules (fed march no OT, fed march to exact production with backorder, april may OT does not exeed 5k, workers in march is same as april may)</t>
  </si>
  <si>
    <t>seconds</t>
  </si>
  <si>
    <t xml:space="preserve">Divide that by 300 units and you get </t>
  </si>
  <si>
    <t>A)</t>
  </si>
  <si>
    <t>which is</t>
  </si>
  <si>
    <t>To find workstation cycle time we need to convert the hours to seconds, 8hrs*60mins*60sec</t>
  </si>
  <si>
    <t>Total production</t>
  </si>
  <si>
    <t>B) only way I could think about finding out if they might meet their desired output is to use efficiency</t>
  </si>
  <si>
    <t xml:space="preserve">total time for all tasks is </t>
  </si>
  <si>
    <t>then we can divide the chart into 4 different stations</t>
  </si>
  <si>
    <t>DCB</t>
  </si>
  <si>
    <t>FEG</t>
  </si>
  <si>
    <t>then using workstation cycle time, the total task time and the total of stations we can find the efficiency</t>
  </si>
  <si>
    <t>which is T/(NaC)</t>
  </si>
  <si>
    <t>where T is total time, Na is total workstation and C is workstation cycle time</t>
  </si>
  <si>
    <t>multiply that by 100 to get the percentage</t>
  </si>
  <si>
    <t>percent</t>
  </si>
  <si>
    <t>using this I believe that, yes,  it is feasible for them to meet their desired output since the efficiency is so high</t>
  </si>
  <si>
    <t>seconds per wagon cycle time to produce 300 units per day</t>
  </si>
  <si>
    <t>`-&gt; .32x = 3250</t>
  </si>
  <si>
    <t>He must drive 10156 miles per year to break 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</si>
</sst>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00"/>
    <numFmt numFmtId="166" formatCode="&quot;$&quot;#,##0"/>
  </numFmts>
  <fonts count="14" x14ac:knownFonts="1">
    <font>
      <sz val="11"/>
      <color theme="1"/>
      <name val="Calibri"/>
      <family val="2"/>
      <scheme val="minor"/>
    </font>
    <font>
      <sz val="10"/>
      <color theme="1"/>
      <name val="Arial"/>
      <family val="2"/>
    </font>
    <font>
      <b/>
      <sz val="10"/>
      <color theme="1"/>
      <name val="Arial"/>
      <family val="2"/>
    </font>
    <font>
      <b/>
      <sz val="10"/>
      <name val="Arial"/>
      <family val="2"/>
    </font>
    <font>
      <sz val="10"/>
      <name val="Arial"/>
      <family val="2"/>
    </font>
    <font>
      <sz val="10"/>
      <color indexed="8"/>
      <name val="Arial"/>
      <family val="2"/>
    </font>
    <font>
      <i/>
      <sz val="10"/>
      <name val="Arial"/>
      <family val="2"/>
    </font>
    <font>
      <b/>
      <sz val="10"/>
      <color rgb="FF000000"/>
      <name val="Arial"/>
      <family val="2"/>
    </font>
    <font>
      <b/>
      <sz val="11"/>
      <color theme="1"/>
      <name val="Calibri"/>
      <family val="2"/>
      <scheme val="minor"/>
    </font>
    <font>
      <sz val="11"/>
      <color rgb="FFFF0000"/>
      <name val="Calibri"/>
      <family val="2"/>
      <scheme val="minor"/>
    </font>
    <font>
      <sz val="10"/>
      <color rgb="FFFF0000"/>
      <name val="Arial"/>
      <family val="2"/>
    </font>
    <font>
      <b/>
      <sz val="10"/>
      <color rgb="FFC00000"/>
      <name val="Arial"/>
      <family val="2"/>
    </font>
    <font>
      <sz val="11"/>
      <name val="Calibri"/>
      <family val="2"/>
      <scheme val="minor"/>
    </font>
    <font>
      <sz val="11"/>
      <color rgb="FFC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9">
    <border>
      <left/>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right/>
      <top style="thin">
        <color indexed="64"/>
      </top>
      <bottom style="double">
        <color indexed="64"/>
      </bottom>
      <diagonal/>
    </border>
    <border>
      <left/>
      <right/>
      <top style="double">
        <color indexed="64"/>
      </top>
      <bottom style="thin">
        <color indexed="64"/>
      </bottom>
      <diagonal/>
    </border>
    <border>
      <left/>
      <right/>
      <top style="thin">
        <color indexed="64"/>
      </top>
      <bottom style="thin">
        <color indexed="64"/>
      </bottom>
      <diagonal/>
    </border>
  </borders>
  <cellStyleXfs count="1">
    <xf numFmtId="0" fontId="0" fillId="0" borderId="0"/>
  </cellStyleXfs>
  <cellXfs count="66">
    <xf numFmtId="0" fontId="0" fillId="0" borderId="0" xfId="0"/>
    <xf numFmtId="0" fontId="1" fillId="0" borderId="0" xfId="0" applyFont="1"/>
    <xf numFmtId="0" fontId="1" fillId="0" borderId="0" xfId="0" applyFont="1" applyAlignment="1"/>
    <xf numFmtId="0" fontId="2" fillId="0" borderId="0" xfId="0" applyFont="1"/>
    <xf numFmtId="0" fontId="1" fillId="0" borderId="0" xfId="0" applyFont="1" applyAlignment="1">
      <alignment horizontal="left" vertical="center"/>
    </xf>
    <xf numFmtId="0" fontId="2" fillId="3" borderId="2" xfId="0" applyFont="1" applyFill="1" applyBorder="1" applyAlignment="1">
      <alignment horizontal="justify" vertical="center" wrapText="1"/>
    </xf>
    <xf numFmtId="0" fontId="3" fillId="3" borderId="2" xfId="0" applyFont="1" applyFill="1" applyBorder="1" applyAlignment="1">
      <alignment vertical="center" wrapText="1"/>
    </xf>
    <xf numFmtId="0" fontId="2" fillId="3" borderId="2" xfId="0" applyFont="1" applyFill="1" applyBorder="1" applyAlignment="1">
      <alignment wrapText="1"/>
    </xf>
    <xf numFmtId="0" fontId="6" fillId="3" borderId="0" xfId="0" applyFont="1" applyFill="1" applyAlignment="1">
      <alignment wrapText="1"/>
    </xf>
    <xf numFmtId="0" fontId="1" fillId="3" borderId="0" xfId="0" applyFont="1" applyFill="1" applyAlignment="1">
      <alignment wrapText="1"/>
    </xf>
    <xf numFmtId="3" fontId="1" fillId="3" borderId="2" xfId="0" applyNumberFormat="1" applyFont="1" applyFill="1" applyBorder="1" applyAlignment="1">
      <alignment horizontal="center" vertical="center"/>
    </xf>
    <xf numFmtId="3" fontId="1" fillId="3" borderId="2" xfId="0" applyNumberFormat="1" applyFont="1" applyFill="1" applyBorder="1" applyAlignment="1">
      <alignment horizontal="center"/>
    </xf>
    <xf numFmtId="0" fontId="1" fillId="3" borderId="2" xfId="0" applyFont="1" applyFill="1" applyBorder="1" applyAlignment="1">
      <alignment horizontal="center"/>
    </xf>
    <xf numFmtId="166" fontId="1" fillId="3" borderId="2" xfId="0" applyNumberFormat="1" applyFont="1" applyFill="1" applyBorder="1" applyAlignment="1">
      <alignment horizontal="center"/>
    </xf>
    <xf numFmtId="0" fontId="2" fillId="3" borderId="0" xfId="0" applyFont="1" applyFill="1" applyBorder="1" applyAlignment="1"/>
    <xf numFmtId="165" fontId="1" fillId="0" borderId="2" xfId="0" applyNumberFormat="1" applyFont="1" applyFill="1" applyBorder="1" applyAlignment="1">
      <alignment horizontal="center" vertical="center"/>
    </xf>
    <xf numFmtId="164" fontId="1" fillId="0" borderId="2" xfId="0" applyNumberFormat="1" applyFont="1" applyFill="1" applyBorder="1" applyAlignment="1">
      <alignment horizontal="center" vertical="center"/>
    </xf>
    <xf numFmtId="4" fontId="1" fillId="0" borderId="2" xfId="0" applyNumberFormat="1" applyFont="1" applyFill="1" applyBorder="1" applyAlignment="1">
      <alignment horizontal="center" vertical="center"/>
    </xf>
    <xf numFmtId="3" fontId="1" fillId="0" borderId="2" xfId="0" applyNumberFormat="1" applyFont="1" applyFill="1" applyBorder="1" applyAlignment="1">
      <alignment horizontal="center" vertical="center"/>
    </xf>
    <xf numFmtId="166" fontId="2" fillId="2" borderId="2" xfId="0" applyNumberFormat="1" applyFont="1" applyFill="1" applyBorder="1" applyAlignment="1">
      <alignment horizontal="center"/>
    </xf>
    <xf numFmtId="0" fontId="2" fillId="3" borderId="4" xfId="0" applyFont="1" applyFill="1" applyBorder="1" applyAlignment="1">
      <alignment wrapText="1"/>
    </xf>
    <xf numFmtId="0" fontId="2" fillId="3" borderId="5" xfId="0" applyFont="1" applyFill="1" applyBorder="1" applyAlignment="1">
      <alignment wrapText="1"/>
    </xf>
    <xf numFmtId="166" fontId="1" fillId="3" borderId="5" xfId="0" applyNumberFormat="1" applyFont="1" applyFill="1" applyBorder="1" applyAlignment="1">
      <alignment horizontal="center"/>
    </xf>
    <xf numFmtId="3" fontId="1" fillId="3" borderId="4" xfId="0" applyNumberFormat="1" applyFont="1" applyFill="1" applyBorder="1" applyAlignment="1">
      <alignment horizontal="center"/>
    </xf>
    <xf numFmtId="0" fontId="3" fillId="0" borderId="2" xfId="0" applyFont="1" applyFill="1" applyBorder="1" applyAlignment="1">
      <alignment vertical="center"/>
    </xf>
    <xf numFmtId="0" fontId="3" fillId="0" borderId="2" xfId="0" applyFont="1" applyFill="1" applyBorder="1" applyAlignment="1">
      <alignment vertical="center" wrapText="1"/>
    </xf>
    <xf numFmtId="0" fontId="2" fillId="0" borderId="2" xfId="0" applyFont="1" applyFill="1" applyBorder="1" applyAlignment="1">
      <alignment wrapText="1"/>
    </xf>
    <xf numFmtId="0" fontId="2" fillId="0" borderId="4" xfId="0" applyFont="1" applyFill="1" applyBorder="1" applyAlignment="1">
      <alignment wrapText="1"/>
    </xf>
    <xf numFmtId="3" fontId="1" fillId="0" borderId="2" xfId="0" applyNumberFormat="1" applyFont="1" applyFill="1" applyBorder="1" applyAlignment="1">
      <alignment horizontal="center"/>
    </xf>
    <xf numFmtId="0" fontId="1" fillId="0" borderId="2" xfId="0" applyFont="1" applyFill="1" applyBorder="1" applyAlignment="1">
      <alignment horizontal="center"/>
    </xf>
    <xf numFmtId="2" fontId="1" fillId="0" borderId="2" xfId="0" applyNumberFormat="1" applyFont="1" applyFill="1" applyBorder="1" applyAlignment="1">
      <alignment horizontal="center" vertical="center"/>
    </xf>
    <xf numFmtId="0" fontId="2" fillId="0" borderId="2" xfId="0" applyFont="1" applyBorder="1" applyAlignment="1">
      <alignment vertical="center" wrapText="1"/>
    </xf>
    <xf numFmtId="0" fontId="1" fillId="0" borderId="0" xfId="0" applyFont="1" applyFill="1"/>
    <xf numFmtId="0" fontId="2" fillId="0" borderId="0" xfId="0" applyFont="1" applyFill="1"/>
    <xf numFmtId="0" fontId="1" fillId="0" borderId="0" xfId="0" applyFont="1" applyFill="1" applyAlignment="1">
      <alignment vertical="center"/>
    </xf>
    <xf numFmtId="0" fontId="2" fillId="0" borderId="2" xfId="0" applyFont="1" applyFill="1" applyBorder="1" applyAlignment="1">
      <alignment horizontal="justify" vertical="center" wrapText="1"/>
    </xf>
    <xf numFmtId="0" fontId="4" fillId="0" borderId="0" xfId="0" quotePrefix="1" applyFont="1" applyFill="1" applyAlignment="1">
      <alignment vertical="center"/>
    </xf>
    <xf numFmtId="0" fontId="4" fillId="0" borderId="0" xfId="0" applyFont="1" applyFill="1" applyAlignment="1">
      <alignment vertical="center"/>
    </xf>
    <xf numFmtId="0" fontId="3" fillId="0" borderId="0" xfId="0" applyFont="1" applyFill="1" applyBorder="1" applyAlignment="1">
      <alignment vertical="center"/>
    </xf>
    <xf numFmtId="0" fontId="1" fillId="0" borderId="0" xfId="0" applyFont="1" applyFill="1" applyBorder="1" applyAlignment="1">
      <alignment vertical="center"/>
    </xf>
    <xf numFmtId="0" fontId="3" fillId="0" borderId="2" xfId="0" applyFont="1" applyFill="1" applyBorder="1" applyAlignment="1">
      <alignment horizontal="center" vertical="center"/>
    </xf>
    <xf numFmtId="0" fontId="7" fillId="0" borderId="0" xfId="0" applyFont="1" applyAlignment="1">
      <alignment horizontal="right" vertical="center"/>
    </xf>
    <xf numFmtId="0" fontId="3" fillId="0" borderId="0" xfId="0" applyFont="1"/>
    <xf numFmtId="0" fontId="8" fillId="0" borderId="0" xfId="0" applyFont="1"/>
    <xf numFmtId="0" fontId="4" fillId="0" borderId="0" xfId="0" applyFont="1"/>
    <xf numFmtId="0" fontId="0" fillId="0" borderId="6" xfId="0" applyBorder="1" applyAlignment="1">
      <alignment horizontal="center"/>
    </xf>
    <xf numFmtId="0" fontId="4" fillId="0" borderId="6" xfId="0" applyFont="1" applyBorder="1" applyAlignment="1">
      <alignment horizontal="center" wrapText="1"/>
    </xf>
    <xf numFmtId="0" fontId="4" fillId="0" borderId="7" xfId="0" applyFont="1" applyBorder="1" applyAlignment="1">
      <alignment horizontal="center"/>
    </xf>
    <xf numFmtId="0" fontId="4" fillId="0" borderId="7" xfId="0" applyFont="1" applyBorder="1" applyAlignment="1">
      <alignment horizontal="center" wrapText="1"/>
    </xf>
    <xf numFmtId="0" fontId="0" fillId="0" borderId="7" xfId="0" applyBorder="1" applyAlignment="1">
      <alignment horizontal="center"/>
    </xf>
    <xf numFmtId="0" fontId="4" fillId="0" borderId="8" xfId="0" applyFont="1" applyBorder="1" applyAlignment="1">
      <alignment horizontal="center"/>
    </xf>
    <xf numFmtId="0" fontId="4" fillId="0" borderId="8" xfId="0" applyFont="1" applyBorder="1" applyAlignment="1">
      <alignment horizontal="center" wrapText="1"/>
    </xf>
    <xf numFmtId="0" fontId="0" fillId="0" borderId="8" xfId="0" applyBorder="1" applyAlignment="1">
      <alignment horizontal="center"/>
    </xf>
    <xf numFmtId="0" fontId="0" fillId="0" borderId="0" xfId="0" applyFill="1"/>
    <xf numFmtId="0" fontId="4" fillId="0" borderId="0" xfId="0" applyFont="1" applyFill="1"/>
    <xf numFmtId="0" fontId="0" fillId="0" borderId="0" xfId="0" applyFill="1" applyAlignment="1"/>
    <xf numFmtId="0" fontId="9" fillId="0" borderId="0" xfId="0" applyFont="1" applyFill="1"/>
    <xf numFmtId="165" fontId="9" fillId="0" borderId="0" xfId="0" applyNumberFormat="1" applyFont="1" applyFill="1"/>
    <xf numFmtId="0" fontId="10" fillId="0" borderId="0" xfId="0" applyFont="1"/>
    <xf numFmtId="0" fontId="0" fillId="0" borderId="0" xfId="0" applyFont="1"/>
    <xf numFmtId="0" fontId="0" fillId="0" borderId="0" xfId="0" applyFont="1" applyFill="1"/>
    <xf numFmtId="0" fontId="11" fillId="0" borderId="2" xfId="0" applyFont="1" applyFill="1" applyBorder="1" applyAlignment="1">
      <alignment vertical="center" wrapText="1"/>
    </xf>
    <xf numFmtId="0" fontId="12" fillId="0" borderId="0" xfId="0" applyFont="1" applyFill="1"/>
    <xf numFmtId="0" fontId="13" fillId="0" borderId="0" xfId="0" applyFont="1" applyFill="1"/>
    <xf numFmtId="166" fontId="2" fillId="2" borderId="3" xfId="0" applyNumberFormat="1" applyFont="1" applyFill="1" applyBorder="1" applyAlignment="1">
      <alignment horizontal="center"/>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6</xdr:col>
      <xdr:colOff>552450</xdr:colOff>
      <xdr:row>6</xdr:row>
      <xdr:rowOff>152400</xdr:rowOff>
    </xdr:from>
    <xdr:to>
      <xdr:col>9</xdr:col>
      <xdr:colOff>349495</xdr:colOff>
      <xdr:row>12</xdr:row>
      <xdr:rowOff>133350</xdr:rowOff>
    </xdr:to>
    <xdr:grpSp>
      <xdr:nvGrpSpPr>
        <xdr:cNvPr id="2" name="Group 18">
          <a:extLst>
            <a:ext uri="{FF2B5EF4-FFF2-40B4-BE49-F238E27FC236}">
              <a16:creationId xmlns:a16="http://schemas.microsoft.com/office/drawing/2014/main" id="{EF8C9DF1-DDE4-49FB-83F0-1F4172E61E0B}"/>
            </a:ext>
          </a:extLst>
        </xdr:cNvPr>
        <xdr:cNvGrpSpPr>
          <a:grpSpLocks/>
        </xdr:cNvGrpSpPr>
      </xdr:nvGrpSpPr>
      <xdr:grpSpPr bwMode="auto">
        <a:xfrm>
          <a:off x="4676775" y="1447800"/>
          <a:ext cx="1625845" cy="1133475"/>
          <a:chOff x="1084385" y="4037135"/>
          <a:chExt cx="1333918" cy="959828"/>
        </a:xfrm>
      </xdr:grpSpPr>
      <xdr:sp macro="" textlink="">
        <xdr:nvSpPr>
          <xdr:cNvPr id="3" name="Oval 33">
            <a:extLst>
              <a:ext uri="{FF2B5EF4-FFF2-40B4-BE49-F238E27FC236}">
                <a16:creationId xmlns:a16="http://schemas.microsoft.com/office/drawing/2014/main" id="{CA848C22-A42D-4D84-8E31-8A285526F7C9}"/>
              </a:ext>
            </a:extLst>
          </xdr:cNvPr>
          <xdr:cNvSpPr>
            <a:spLocks noChangeArrowheads="1"/>
          </xdr:cNvSpPr>
        </xdr:nvSpPr>
        <xdr:spPr bwMode="auto">
          <a:xfrm>
            <a:off x="1332113" y="4122664"/>
            <a:ext cx="895631" cy="807776"/>
          </a:xfrm>
          <a:prstGeom prst="ellipse">
            <a:avLst/>
          </a:prstGeom>
          <a:solidFill>
            <a:srgbClr val="FFFFFF"/>
          </a:solidFill>
          <a:ln w="9525">
            <a:solidFill>
              <a:srgbClr val="000000"/>
            </a:solidFill>
            <a:round/>
            <a:headEnd/>
            <a:tailEnd/>
          </a:ln>
        </xdr:spPr>
        <xdr:txBody>
          <a:bodyPr vertOverflow="clip" wrap="square" lIns="45720" tIns="36576" rIns="45720" bIns="36576" anchor="ctr" upright="1"/>
          <a:lstStyle/>
          <a:p>
            <a:pPr algn="ctr" rtl="0">
              <a:defRPr sz="1000"/>
            </a:pPr>
            <a:r>
              <a:rPr lang="en-US" sz="900" b="0" i="0" strike="noStrike">
                <a:solidFill>
                  <a:srgbClr val="000000"/>
                </a:solidFill>
                <a:latin typeface="Arial"/>
                <a:cs typeface="Arial"/>
              </a:rPr>
              <a:t>A</a:t>
            </a:r>
          </a:p>
          <a:p>
            <a:pPr algn="ctr" rtl="0">
              <a:defRPr sz="1000"/>
            </a:pPr>
            <a:r>
              <a:rPr lang="en-US" sz="900" b="0" i="0" strike="noStrike">
                <a:solidFill>
                  <a:srgbClr val="000000"/>
                </a:solidFill>
                <a:latin typeface="Arial"/>
                <a:cs typeface="Arial"/>
              </a:rPr>
              <a:t>60</a:t>
            </a:r>
          </a:p>
        </xdr:txBody>
      </xdr:sp>
      <xdr:sp macro="" textlink="">
        <xdr:nvSpPr>
          <xdr:cNvPr id="4" name="Rectangle 41">
            <a:extLst>
              <a:ext uri="{FF2B5EF4-FFF2-40B4-BE49-F238E27FC236}">
                <a16:creationId xmlns:a16="http://schemas.microsoft.com/office/drawing/2014/main" id="{D5D1B774-CACE-49C9-B29F-01C73F1854FB}"/>
              </a:ext>
            </a:extLst>
          </xdr:cNvPr>
          <xdr:cNvSpPr>
            <a:spLocks noChangeArrowheads="1"/>
          </xdr:cNvSpPr>
        </xdr:nvSpPr>
        <xdr:spPr bwMode="auto">
          <a:xfrm>
            <a:off x="1103441" y="4037135"/>
            <a:ext cx="323952" cy="199568"/>
          </a:xfrm>
          <a:prstGeom prst="rect">
            <a:avLst/>
          </a:prstGeom>
          <a:solidFill>
            <a:srgbClr val="FFFFFF"/>
          </a:solidFill>
          <a:ln w="9525">
            <a:solidFill>
              <a:srgbClr val="C0C0C0"/>
            </a:solidFill>
            <a:miter lim="800000"/>
            <a:headEnd/>
            <a:tailEnd/>
          </a:ln>
        </xdr:spPr>
        <xdr:txBody>
          <a:bodyPr/>
          <a:lstStyle/>
          <a:p>
            <a:r>
              <a:rPr lang="en-US" sz="800"/>
              <a:t>0</a:t>
            </a:r>
          </a:p>
        </xdr:txBody>
      </xdr:sp>
      <xdr:sp macro="" textlink="">
        <xdr:nvSpPr>
          <xdr:cNvPr id="5" name="Rectangle 41">
            <a:extLst>
              <a:ext uri="{FF2B5EF4-FFF2-40B4-BE49-F238E27FC236}">
                <a16:creationId xmlns:a16="http://schemas.microsoft.com/office/drawing/2014/main" id="{2D28D9AF-BE56-42C4-BB9E-6E7C489C241D}"/>
              </a:ext>
            </a:extLst>
          </xdr:cNvPr>
          <xdr:cNvSpPr>
            <a:spLocks noChangeArrowheads="1"/>
          </xdr:cNvSpPr>
        </xdr:nvSpPr>
        <xdr:spPr bwMode="auto">
          <a:xfrm>
            <a:off x="2084824" y="4046638"/>
            <a:ext cx="323952" cy="199568"/>
          </a:xfrm>
          <a:prstGeom prst="rect">
            <a:avLst/>
          </a:prstGeom>
          <a:solidFill>
            <a:srgbClr val="FFFFFF"/>
          </a:solidFill>
          <a:ln w="9525">
            <a:solidFill>
              <a:srgbClr val="C0C0C0"/>
            </a:solidFill>
            <a:miter lim="800000"/>
            <a:headEnd/>
            <a:tailEnd/>
          </a:ln>
        </xdr:spPr>
        <xdr:txBody>
          <a:bodyPr/>
          <a:lstStyle/>
          <a:p>
            <a:r>
              <a:rPr lang="en-US" sz="800"/>
              <a:t>60</a:t>
            </a:r>
          </a:p>
        </xdr:txBody>
      </xdr:sp>
      <xdr:sp macro="" textlink="">
        <xdr:nvSpPr>
          <xdr:cNvPr id="6" name="Rectangle 41">
            <a:extLst>
              <a:ext uri="{FF2B5EF4-FFF2-40B4-BE49-F238E27FC236}">
                <a16:creationId xmlns:a16="http://schemas.microsoft.com/office/drawing/2014/main" id="{6AFF1F28-F0B3-4361-A1B0-9BF9740B4BAD}"/>
              </a:ext>
            </a:extLst>
          </xdr:cNvPr>
          <xdr:cNvSpPr>
            <a:spLocks noChangeArrowheads="1"/>
          </xdr:cNvSpPr>
        </xdr:nvSpPr>
        <xdr:spPr bwMode="auto">
          <a:xfrm>
            <a:off x="2094351" y="4797395"/>
            <a:ext cx="323952" cy="199568"/>
          </a:xfrm>
          <a:prstGeom prst="rect">
            <a:avLst/>
          </a:prstGeom>
          <a:solidFill>
            <a:srgbClr val="FFFFFF"/>
          </a:solidFill>
          <a:ln w="9525">
            <a:solidFill>
              <a:srgbClr val="C0C0C0"/>
            </a:solidFill>
            <a:miter lim="800000"/>
            <a:headEnd/>
            <a:tailEnd/>
          </a:ln>
        </xdr:spPr>
        <xdr:txBody>
          <a:bodyPr/>
          <a:lstStyle/>
          <a:p>
            <a:r>
              <a:rPr lang="en-US" sz="800"/>
              <a:t>60</a:t>
            </a:r>
          </a:p>
        </xdr:txBody>
      </xdr:sp>
      <xdr:sp macro="" textlink="">
        <xdr:nvSpPr>
          <xdr:cNvPr id="7" name="Rectangle 41">
            <a:extLst>
              <a:ext uri="{FF2B5EF4-FFF2-40B4-BE49-F238E27FC236}">
                <a16:creationId xmlns:a16="http://schemas.microsoft.com/office/drawing/2014/main" id="{0D3E1CBC-3034-4B35-B926-1F1208A48A5D}"/>
              </a:ext>
            </a:extLst>
          </xdr:cNvPr>
          <xdr:cNvSpPr>
            <a:spLocks noChangeArrowheads="1"/>
          </xdr:cNvSpPr>
        </xdr:nvSpPr>
        <xdr:spPr bwMode="auto">
          <a:xfrm>
            <a:off x="1084385" y="4797395"/>
            <a:ext cx="323952" cy="199568"/>
          </a:xfrm>
          <a:prstGeom prst="rect">
            <a:avLst/>
          </a:prstGeom>
          <a:solidFill>
            <a:srgbClr val="FFFFFF"/>
          </a:solidFill>
          <a:ln w="9525">
            <a:solidFill>
              <a:srgbClr val="C0C0C0"/>
            </a:solidFill>
            <a:miter lim="800000"/>
            <a:headEnd/>
            <a:tailEnd/>
          </a:ln>
        </xdr:spPr>
        <xdr:txBody>
          <a:bodyPr/>
          <a:lstStyle/>
          <a:p>
            <a:r>
              <a:rPr lang="en-US" sz="800"/>
              <a:t>0</a:t>
            </a:r>
          </a:p>
        </xdr:txBody>
      </xdr:sp>
    </xdr:grpSp>
    <xdr:clientData/>
  </xdr:twoCellAnchor>
  <xdr:twoCellAnchor>
    <xdr:from>
      <xdr:col>10</xdr:col>
      <xdr:colOff>133350</xdr:colOff>
      <xdr:row>15</xdr:row>
      <xdr:rowOff>9525</xdr:rowOff>
    </xdr:from>
    <xdr:to>
      <xdr:col>12</xdr:col>
      <xdr:colOff>539995</xdr:colOff>
      <xdr:row>21</xdr:row>
      <xdr:rowOff>0</xdr:rowOff>
    </xdr:to>
    <xdr:grpSp>
      <xdr:nvGrpSpPr>
        <xdr:cNvPr id="8" name="Group 18">
          <a:extLst>
            <a:ext uri="{FF2B5EF4-FFF2-40B4-BE49-F238E27FC236}">
              <a16:creationId xmlns:a16="http://schemas.microsoft.com/office/drawing/2014/main" id="{90BD555E-D1A3-4D38-AE2F-6759E4783471}"/>
            </a:ext>
          </a:extLst>
        </xdr:cNvPr>
        <xdr:cNvGrpSpPr>
          <a:grpSpLocks/>
        </xdr:cNvGrpSpPr>
      </xdr:nvGrpSpPr>
      <xdr:grpSpPr bwMode="auto">
        <a:xfrm>
          <a:off x="6696075" y="3028950"/>
          <a:ext cx="1625845" cy="1133475"/>
          <a:chOff x="1084385" y="4037135"/>
          <a:chExt cx="1333918" cy="959828"/>
        </a:xfrm>
      </xdr:grpSpPr>
      <xdr:sp macro="" textlink="">
        <xdr:nvSpPr>
          <xdr:cNvPr id="9" name="Oval 33">
            <a:extLst>
              <a:ext uri="{FF2B5EF4-FFF2-40B4-BE49-F238E27FC236}">
                <a16:creationId xmlns:a16="http://schemas.microsoft.com/office/drawing/2014/main" id="{65EFD038-E65C-4E01-9D6A-9642C387AB73}"/>
              </a:ext>
            </a:extLst>
          </xdr:cNvPr>
          <xdr:cNvSpPr>
            <a:spLocks noChangeArrowheads="1"/>
          </xdr:cNvSpPr>
        </xdr:nvSpPr>
        <xdr:spPr bwMode="auto">
          <a:xfrm>
            <a:off x="1332113" y="4122664"/>
            <a:ext cx="895631" cy="807776"/>
          </a:xfrm>
          <a:prstGeom prst="ellipse">
            <a:avLst/>
          </a:prstGeom>
          <a:solidFill>
            <a:srgbClr val="FFFFFF"/>
          </a:solidFill>
          <a:ln w="9525">
            <a:solidFill>
              <a:srgbClr val="000000"/>
            </a:solidFill>
            <a:round/>
            <a:headEnd/>
            <a:tailEnd/>
          </a:ln>
        </xdr:spPr>
        <xdr:txBody>
          <a:bodyPr vertOverflow="clip" wrap="square" lIns="45720" tIns="36576" rIns="45720" bIns="36576" anchor="ctr" upright="1"/>
          <a:lstStyle/>
          <a:p>
            <a:pPr algn="ctr" rtl="0">
              <a:defRPr sz="1000"/>
            </a:pPr>
            <a:r>
              <a:rPr lang="en-US" sz="900" b="0" i="0" strike="noStrike">
                <a:solidFill>
                  <a:srgbClr val="000000"/>
                </a:solidFill>
                <a:latin typeface="Arial"/>
                <a:cs typeface="Arial"/>
              </a:rPr>
              <a:t>B</a:t>
            </a:r>
          </a:p>
          <a:p>
            <a:pPr algn="ctr" rtl="0">
              <a:defRPr sz="1000"/>
            </a:pPr>
            <a:r>
              <a:rPr lang="en-US" sz="900" b="0" i="0" strike="noStrike">
                <a:solidFill>
                  <a:srgbClr val="000000"/>
                </a:solidFill>
                <a:latin typeface="Arial"/>
                <a:cs typeface="Arial"/>
              </a:rPr>
              <a:t>80</a:t>
            </a:r>
          </a:p>
        </xdr:txBody>
      </xdr:sp>
      <xdr:sp macro="" textlink="">
        <xdr:nvSpPr>
          <xdr:cNvPr id="10" name="Rectangle 41">
            <a:extLst>
              <a:ext uri="{FF2B5EF4-FFF2-40B4-BE49-F238E27FC236}">
                <a16:creationId xmlns:a16="http://schemas.microsoft.com/office/drawing/2014/main" id="{082DC125-63EE-4863-B98C-F895C43CF68F}"/>
              </a:ext>
            </a:extLst>
          </xdr:cNvPr>
          <xdr:cNvSpPr>
            <a:spLocks noChangeArrowheads="1"/>
          </xdr:cNvSpPr>
        </xdr:nvSpPr>
        <xdr:spPr bwMode="auto">
          <a:xfrm>
            <a:off x="1103441" y="4037135"/>
            <a:ext cx="323952" cy="199568"/>
          </a:xfrm>
          <a:prstGeom prst="rect">
            <a:avLst/>
          </a:prstGeom>
          <a:solidFill>
            <a:srgbClr val="FFFFFF"/>
          </a:solidFill>
          <a:ln w="9525">
            <a:solidFill>
              <a:srgbClr val="C0C0C0"/>
            </a:solidFill>
            <a:miter lim="800000"/>
            <a:headEnd/>
            <a:tailEnd/>
          </a:ln>
        </xdr:spPr>
        <xdr:txBody>
          <a:bodyPr/>
          <a:lstStyle/>
          <a:p>
            <a:r>
              <a:rPr lang="en-US" sz="800"/>
              <a:t>60</a:t>
            </a:r>
          </a:p>
        </xdr:txBody>
      </xdr:sp>
      <xdr:sp macro="" textlink="">
        <xdr:nvSpPr>
          <xdr:cNvPr id="11" name="Rectangle 41">
            <a:extLst>
              <a:ext uri="{FF2B5EF4-FFF2-40B4-BE49-F238E27FC236}">
                <a16:creationId xmlns:a16="http://schemas.microsoft.com/office/drawing/2014/main" id="{84887C7F-A5A5-4A94-B9A0-86F64BA377B4}"/>
              </a:ext>
            </a:extLst>
          </xdr:cNvPr>
          <xdr:cNvSpPr>
            <a:spLocks noChangeArrowheads="1"/>
          </xdr:cNvSpPr>
        </xdr:nvSpPr>
        <xdr:spPr bwMode="auto">
          <a:xfrm>
            <a:off x="2084824" y="4046638"/>
            <a:ext cx="323952" cy="199568"/>
          </a:xfrm>
          <a:prstGeom prst="rect">
            <a:avLst/>
          </a:prstGeom>
          <a:solidFill>
            <a:srgbClr val="FFFFFF"/>
          </a:solidFill>
          <a:ln w="9525">
            <a:solidFill>
              <a:srgbClr val="C0C0C0"/>
            </a:solidFill>
            <a:miter lim="800000"/>
            <a:headEnd/>
            <a:tailEnd/>
          </a:ln>
        </xdr:spPr>
        <xdr:txBody>
          <a:bodyPr/>
          <a:lstStyle/>
          <a:p>
            <a:r>
              <a:rPr lang="en-US" sz="800"/>
              <a:t>140</a:t>
            </a:r>
          </a:p>
        </xdr:txBody>
      </xdr:sp>
      <xdr:sp macro="" textlink="">
        <xdr:nvSpPr>
          <xdr:cNvPr id="12" name="Rectangle 41">
            <a:extLst>
              <a:ext uri="{FF2B5EF4-FFF2-40B4-BE49-F238E27FC236}">
                <a16:creationId xmlns:a16="http://schemas.microsoft.com/office/drawing/2014/main" id="{8C8926C3-CAD6-4159-BE21-4B09C3A4C43F}"/>
              </a:ext>
            </a:extLst>
          </xdr:cNvPr>
          <xdr:cNvSpPr>
            <a:spLocks noChangeArrowheads="1"/>
          </xdr:cNvSpPr>
        </xdr:nvSpPr>
        <xdr:spPr bwMode="auto">
          <a:xfrm>
            <a:off x="2094351" y="4797395"/>
            <a:ext cx="323952" cy="199568"/>
          </a:xfrm>
          <a:prstGeom prst="rect">
            <a:avLst/>
          </a:prstGeom>
          <a:solidFill>
            <a:srgbClr val="FFFFFF"/>
          </a:solidFill>
          <a:ln w="9525">
            <a:solidFill>
              <a:srgbClr val="C0C0C0"/>
            </a:solidFill>
            <a:miter lim="800000"/>
            <a:headEnd/>
            <a:tailEnd/>
          </a:ln>
        </xdr:spPr>
        <xdr:txBody>
          <a:bodyPr/>
          <a:lstStyle/>
          <a:p>
            <a:r>
              <a:rPr lang="en-US" sz="800"/>
              <a:t>140</a:t>
            </a:r>
          </a:p>
        </xdr:txBody>
      </xdr:sp>
      <xdr:sp macro="" textlink="">
        <xdr:nvSpPr>
          <xdr:cNvPr id="13" name="Rectangle 41">
            <a:extLst>
              <a:ext uri="{FF2B5EF4-FFF2-40B4-BE49-F238E27FC236}">
                <a16:creationId xmlns:a16="http://schemas.microsoft.com/office/drawing/2014/main" id="{7130A5A4-8C26-44DE-A03A-4F78482578E0}"/>
              </a:ext>
            </a:extLst>
          </xdr:cNvPr>
          <xdr:cNvSpPr>
            <a:spLocks noChangeArrowheads="1"/>
          </xdr:cNvSpPr>
        </xdr:nvSpPr>
        <xdr:spPr bwMode="auto">
          <a:xfrm>
            <a:off x="1084385" y="4797395"/>
            <a:ext cx="323952" cy="199568"/>
          </a:xfrm>
          <a:prstGeom prst="rect">
            <a:avLst/>
          </a:prstGeom>
          <a:solidFill>
            <a:srgbClr val="FFFFFF"/>
          </a:solidFill>
          <a:ln w="9525">
            <a:solidFill>
              <a:srgbClr val="C0C0C0"/>
            </a:solidFill>
            <a:miter lim="800000"/>
            <a:headEnd/>
            <a:tailEnd/>
          </a:ln>
        </xdr:spPr>
        <xdr:txBody>
          <a:bodyPr/>
          <a:lstStyle/>
          <a:p>
            <a:r>
              <a:rPr lang="en-US" sz="800"/>
              <a:t>60</a:t>
            </a:r>
          </a:p>
        </xdr:txBody>
      </xdr:sp>
    </xdr:grpSp>
    <xdr:clientData/>
  </xdr:twoCellAnchor>
  <xdr:twoCellAnchor>
    <xdr:from>
      <xdr:col>9</xdr:col>
      <xdr:colOff>117232</xdr:colOff>
      <xdr:row>9</xdr:row>
      <xdr:rowOff>149335</xdr:rowOff>
    </xdr:from>
    <xdr:to>
      <xdr:col>10</xdr:col>
      <xdr:colOff>435293</xdr:colOff>
      <xdr:row>18</xdr:row>
      <xdr:rowOff>15985</xdr:rowOff>
    </xdr:to>
    <xdr:cxnSp macro="">
      <xdr:nvCxnSpPr>
        <xdr:cNvPr id="15" name="Straight Arrow Connector 14">
          <a:extLst>
            <a:ext uri="{FF2B5EF4-FFF2-40B4-BE49-F238E27FC236}">
              <a16:creationId xmlns:a16="http://schemas.microsoft.com/office/drawing/2014/main" id="{B88F0F07-7A65-4E91-91FF-F18355CB7F21}"/>
            </a:ext>
          </a:extLst>
        </xdr:cNvPr>
        <xdr:cNvCxnSpPr>
          <a:stCxn id="3" idx="6"/>
          <a:endCxn id="9" idx="2"/>
        </xdr:cNvCxnSpPr>
      </xdr:nvCxnSpPr>
      <xdr:spPr>
        <a:xfrm>
          <a:off x="6070357" y="2025760"/>
          <a:ext cx="927661" cy="1581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6</xdr:row>
      <xdr:rowOff>171450</xdr:rowOff>
    </xdr:from>
    <xdr:to>
      <xdr:col>12</xdr:col>
      <xdr:colOff>520945</xdr:colOff>
      <xdr:row>12</xdr:row>
      <xdr:rowOff>152400</xdr:rowOff>
    </xdr:to>
    <xdr:grpSp>
      <xdr:nvGrpSpPr>
        <xdr:cNvPr id="16" name="Group 18">
          <a:extLst>
            <a:ext uri="{FF2B5EF4-FFF2-40B4-BE49-F238E27FC236}">
              <a16:creationId xmlns:a16="http://schemas.microsoft.com/office/drawing/2014/main" id="{7788E841-0D01-444D-98D8-BCB030820F7D}"/>
            </a:ext>
          </a:extLst>
        </xdr:cNvPr>
        <xdr:cNvGrpSpPr>
          <a:grpSpLocks/>
        </xdr:cNvGrpSpPr>
      </xdr:nvGrpSpPr>
      <xdr:grpSpPr bwMode="auto">
        <a:xfrm>
          <a:off x="6677025" y="1466850"/>
          <a:ext cx="1625845" cy="1133475"/>
          <a:chOff x="1084385" y="4037135"/>
          <a:chExt cx="1333918" cy="959828"/>
        </a:xfrm>
      </xdr:grpSpPr>
      <xdr:sp macro="" textlink="">
        <xdr:nvSpPr>
          <xdr:cNvPr id="17" name="Oval 33">
            <a:extLst>
              <a:ext uri="{FF2B5EF4-FFF2-40B4-BE49-F238E27FC236}">
                <a16:creationId xmlns:a16="http://schemas.microsoft.com/office/drawing/2014/main" id="{57DB3466-0534-4B8D-B8A7-B21E14415FF2}"/>
              </a:ext>
            </a:extLst>
          </xdr:cNvPr>
          <xdr:cNvSpPr>
            <a:spLocks noChangeArrowheads="1"/>
          </xdr:cNvSpPr>
        </xdr:nvSpPr>
        <xdr:spPr bwMode="auto">
          <a:xfrm>
            <a:off x="1332113" y="4114598"/>
            <a:ext cx="895631" cy="807776"/>
          </a:xfrm>
          <a:prstGeom prst="ellipse">
            <a:avLst/>
          </a:prstGeom>
          <a:solidFill>
            <a:srgbClr val="FFFFFF"/>
          </a:solidFill>
          <a:ln w="9525">
            <a:solidFill>
              <a:srgbClr val="000000"/>
            </a:solidFill>
            <a:round/>
            <a:headEnd/>
            <a:tailEnd/>
          </a:ln>
        </xdr:spPr>
        <xdr:txBody>
          <a:bodyPr vertOverflow="clip" wrap="square" lIns="45720" tIns="36576" rIns="45720" bIns="36576" anchor="ctr" upright="1"/>
          <a:lstStyle/>
          <a:p>
            <a:pPr algn="ctr" rtl="0">
              <a:defRPr sz="1000"/>
            </a:pPr>
            <a:r>
              <a:rPr lang="en-US" sz="900" b="0" i="0" strike="noStrike">
                <a:solidFill>
                  <a:srgbClr val="000000"/>
                </a:solidFill>
                <a:latin typeface="Arial"/>
                <a:cs typeface="Arial"/>
              </a:rPr>
              <a:t>C</a:t>
            </a:r>
          </a:p>
          <a:p>
            <a:pPr algn="ctr" rtl="0">
              <a:defRPr sz="1000"/>
            </a:pPr>
            <a:r>
              <a:rPr lang="en-US" sz="900" b="0" i="0" strike="noStrike">
                <a:solidFill>
                  <a:srgbClr val="000000"/>
                </a:solidFill>
                <a:latin typeface="Arial"/>
                <a:cs typeface="Arial"/>
              </a:rPr>
              <a:t>20</a:t>
            </a:r>
          </a:p>
        </xdr:txBody>
      </xdr:sp>
      <xdr:sp macro="" textlink="">
        <xdr:nvSpPr>
          <xdr:cNvPr id="18" name="Rectangle 41">
            <a:extLst>
              <a:ext uri="{FF2B5EF4-FFF2-40B4-BE49-F238E27FC236}">
                <a16:creationId xmlns:a16="http://schemas.microsoft.com/office/drawing/2014/main" id="{5590B221-C892-41DB-8E79-2025306E20D6}"/>
              </a:ext>
            </a:extLst>
          </xdr:cNvPr>
          <xdr:cNvSpPr>
            <a:spLocks noChangeArrowheads="1"/>
          </xdr:cNvSpPr>
        </xdr:nvSpPr>
        <xdr:spPr bwMode="auto">
          <a:xfrm>
            <a:off x="1103441" y="4037135"/>
            <a:ext cx="323952" cy="199568"/>
          </a:xfrm>
          <a:prstGeom prst="rect">
            <a:avLst/>
          </a:prstGeom>
          <a:solidFill>
            <a:srgbClr val="FFFFFF"/>
          </a:solidFill>
          <a:ln w="9525">
            <a:solidFill>
              <a:srgbClr val="C0C0C0"/>
            </a:solidFill>
            <a:miter lim="800000"/>
            <a:headEnd/>
            <a:tailEnd/>
          </a:ln>
        </xdr:spPr>
        <xdr:txBody>
          <a:bodyPr/>
          <a:lstStyle/>
          <a:p>
            <a:r>
              <a:rPr lang="en-US" sz="800"/>
              <a:t>60</a:t>
            </a:r>
          </a:p>
        </xdr:txBody>
      </xdr:sp>
      <xdr:sp macro="" textlink="">
        <xdr:nvSpPr>
          <xdr:cNvPr id="19" name="Rectangle 41">
            <a:extLst>
              <a:ext uri="{FF2B5EF4-FFF2-40B4-BE49-F238E27FC236}">
                <a16:creationId xmlns:a16="http://schemas.microsoft.com/office/drawing/2014/main" id="{E4CEA23A-A3CA-483B-99B6-FFBF2982FD5A}"/>
              </a:ext>
            </a:extLst>
          </xdr:cNvPr>
          <xdr:cNvSpPr>
            <a:spLocks noChangeArrowheads="1"/>
          </xdr:cNvSpPr>
        </xdr:nvSpPr>
        <xdr:spPr bwMode="auto">
          <a:xfrm>
            <a:off x="2084824" y="4046638"/>
            <a:ext cx="323952" cy="199568"/>
          </a:xfrm>
          <a:prstGeom prst="rect">
            <a:avLst/>
          </a:prstGeom>
          <a:solidFill>
            <a:srgbClr val="FFFFFF"/>
          </a:solidFill>
          <a:ln w="9525">
            <a:solidFill>
              <a:srgbClr val="C0C0C0"/>
            </a:solidFill>
            <a:miter lim="800000"/>
            <a:headEnd/>
            <a:tailEnd/>
          </a:ln>
        </xdr:spPr>
        <xdr:txBody>
          <a:bodyPr/>
          <a:lstStyle/>
          <a:p>
            <a:r>
              <a:rPr lang="en-US" sz="800"/>
              <a:t>80</a:t>
            </a:r>
          </a:p>
        </xdr:txBody>
      </xdr:sp>
      <xdr:sp macro="" textlink="">
        <xdr:nvSpPr>
          <xdr:cNvPr id="20" name="Rectangle 41">
            <a:extLst>
              <a:ext uri="{FF2B5EF4-FFF2-40B4-BE49-F238E27FC236}">
                <a16:creationId xmlns:a16="http://schemas.microsoft.com/office/drawing/2014/main" id="{C8CB3757-6D37-4616-9A4D-24DB59F9A5F3}"/>
              </a:ext>
            </a:extLst>
          </xdr:cNvPr>
          <xdr:cNvSpPr>
            <a:spLocks noChangeArrowheads="1"/>
          </xdr:cNvSpPr>
        </xdr:nvSpPr>
        <xdr:spPr bwMode="auto">
          <a:xfrm>
            <a:off x="2094351" y="4797395"/>
            <a:ext cx="323952" cy="199568"/>
          </a:xfrm>
          <a:prstGeom prst="rect">
            <a:avLst/>
          </a:prstGeom>
          <a:solidFill>
            <a:srgbClr val="FFFFFF"/>
          </a:solidFill>
          <a:ln w="9525">
            <a:solidFill>
              <a:srgbClr val="C0C0C0"/>
            </a:solidFill>
            <a:miter lim="800000"/>
            <a:headEnd/>
            <a:tailEnd/>
          </a:ln>
        </xdr:spPr>
        <xdr:txBody>
          <a:bodyPr/>
          <a:lstStyle/>
          <a:p>
            <a:r>
              <a:rPr lang="en-US" sz="800"/>
              <a:t>140</a:t>
            </a:r>
          </a:p>
        </xdr:txBody>
      </xdr:sp>
      <xdr:sp macro="" textlink="">
        <xdr:nvSpPr>
          <xdr:cNvPr id="21" name="Rectangle 41">
            <a:extLst>
              <a:ext uri="{FF2B5EF4-FFF2-40B4-BE49-F238E27FC236}">
                <a16:creationId xmlns:a16="http://schemas.microsoft.com/office/drawing/2014/main" id="{19B415BC-6139-4DA8-B3B1-49F77702AC73}"/>
              </a:ext>
            </a:extLst>
          </xdr:cNvPr>
          <xdr:cNvSpPr>
            <a:spLocks noChangeArrowheads="1"/>
          </xdr:cNvSpPr>
        </xdr:nvSpPr>
        <xdr:spPr bwMode="auto">
          <a:xfrm>
            <a:off x="1084385" y="4797395"/>
            <a:ext cx="323952" cy="199568"/>
          </a:xfrm>
          <a:prstGeom prst="rect">
            <a:avLst/>
          </a:prstGeom>
          <a:solidFill>
            <a:srgbClr val="FFFFFF"/>
          </a:solidFill>
          <a:ln w="9525">
            <a:solidFill>
              <a:srgbClr val="C0C0C0"/>
            </a:solidFill>
            <a:miter lim="800000"/>
            <a:headEnd/>
            <a:tailEnd/>
          </a:ln>
        </xdr:spPr>
        <xdr:txBody>
          <a:bodyPr/>
          <a:lstStyle/>
          <a:p>
            <a:r>
              <a:rPr lang="en-US" sz="800"/>
              <a:t>120</a:t>
            </a:r>
          </a:p>
        </xdr:txBody>
      </xdr:sp>
    </xdr:grpSp>
    <xdr:clientData/>
  </xdr:twoCellAnchor>
  <xdr:twoCellAnchor>
    <xdr:from>
      <xdr:col>10</xdr:col>
      <xdr:colOff>95250</xdr:colOff>
      <xdr:row>1</xdr:row>
      <xdr:rowOff>47625</xdr:rowOff>
    </xdr:from>
    <xdr:to>
      <xdr:col>12</xdr:col>
      <xdr:colOff>501895</xdr:colOff>
      <xdr:row>6</xdr:row>
      <xdr:rowOff>76200</xdr:rowOff>
    </xdr:to>
    <xdr:grpSp>
      <xdr:nvGrpSpPr>
        <xdr:cNvPr id="22" name="Group 18">
          <a:extLst>
            <a:ext uri="{FF2B5EF4-FFF2-40B4-BE49-F238E27FC236}">
              <a16:creationId xmlns:a16="http://schemas.microsoft.com/office/drawing/2014/main" id="{E06B9308-99CD-4435-A2F3-F0A536C0969B}"/>
            </a:ext>
          </a:extLst>
        </xdr:cNvPr>
        <xdr:cNvGrpSpPr>
          <a:grpSpLocks/>
        </xdr:cNvGrpSpPr>
      </xdr:nvGrpSpPr>
      <xdr:grpSpPr bwMode="auto">
        <a:xfrm>
          <a:off x="6657975" y="238125"/>
          <a:ext cx="1625845" cy="1133475"/>
          <a:chOff x="1084385" y="4037135"/>
          <a:chExt cx="1333918" cy="959828"/>
        </a:xfrm>
      </xdr:grpSpPr>
      <xdr:sp macro="" textlink="">
        <xdr:nvSpPr>
          <xdr:cNvPr id="23" name="Oval 33">
            <a:extLst>
              <a:ext uri="{FF2B5EF4-FFF2-40B4-BE49-F238E27FC236}">
                <a16:creationId xmlns:a16="http://schemas.microsoft.com/office/drawing/2014/main" id="{9B70E0E7-B70D-43DD-AB32-BCCC29E65CAA}"/>
              </a:ext>
            </a:extLst>
          </xdr:cNvPr>
          <xdr:cNvSpPr>
            <a:spLocks noChangeArrowheads="1"/>
          </xdr:cNvSpPr>
        </xdr:nvSpPr>
        <xdr:spPr bwMode="auto">
          <a:xfrm>
            <a:off x="1332113" y="4114598"/>
            <a:ext cx="895631" cy="807776"/>
          </a:xfrm>
          <a:prstGeom prst="ellipse">
            <a:avLst/>
          </a:prstGeom>
          <a:solidFill>
            <a:srgbClr val="FFFFFF"/>
          </a:solidFill>
          <a:ln w="9525">
            <a:solidFill>
              <a:srgbClr val="000000"/>
            </a:solidFill>
            <a:round/>
            <a:headEnd/>
            <a:tailEnd/>
          </a:ln>
        </xdr:spPr>
        <xdr:txBody>
          <a:bodyPr vertOverflow="clip" wrap="square" lIns="45720" tIns="36576" rIns="45720" bIns="36576" anchor="ctr" upright="1"/>
          <a:lstStyle/>
          <a:p>
            <a:pPr algn="ctr" rtl="0">
              <a:defRPr sz="1000"/>
            </a:pPr>
            <a:r>
              <a:rPr lang="en-US" sz="900" b="0" i="0" strike="noStrike">
                <a:solidFill>
                  <a:srgbClr val="000000"/>
                </a:solidFill>
                <a:latin typeface="Arial"/>
                <a:cs typeface="Arial"/>
              </a:rPr>
              <a:t>D</a:t>
            </a:r>
          </a:p>
          <a:p>
            <a:pPr algn="ctr" rtl="0">
              <a:defRPr sz="1000"/>
            </a:pPr>
            <a:r>
              <a:rPr lang="en-US" sz="900" b="0" i="0" strike="noStrike">
                <a:solidFill>
                  <a:srgbClr val="000000"/>
                </a:solidFill>
                <a:latin typeface="Arial"/>
                <a:cs typeface="Arial"/>
              </a:rPr>
              <a:t>50</a:t>
            </a:r>
          </a:p>
        </xdr:txBody>
      </xdr:sp>
      <xdr:sp macro="" textlink="">
        <xdr:nvSpPr>
          <xdr:cNvPr id="24" name="Rectangle 41">
            <a:extLst>
              <a:ext uri="{FF2B5EF4-FFF2-40B4-BE49-F238E27FC236}">
                <a16:creationId xmlns:a16="http://schemas.microsoft.com/office/drawing/2014/main" id="{01D23C6D-7789-4A25-A41C-17688E0E98D6}"/>
              </a:ext>
            </a:extLst>
          </xdr:cNvPr>
          <xdr:cNvSpPr>
            <a:spLocks noChangeArrowheads="1"/>
          </xdr:cNvSpPr>
        </xdr:nvSpPr>
        <xdr:spPr bwMode="auto">
          <a:xfrm>
            <a:off x="1103441" y="4037135"/>
            <a:ext cx="323952" cy="199568"/>
          </a:xfrm>
          <a:prstGeom prst="rect">
            <a:avLst/>
          </a:prstGeom>
          <a:solidFill>
            <a:srgbClr val="FFFFFF"/>
          </a:solidFill>
          <a:ln w="9525">
            <a:solidFill>
              <a:srgbClr val="C0C0C0"/>
            </a:solidFill>
            <a:miter lim="800000"/>
            <a:headEnd/>
            <a:tailEnd/>
          </a:ln>
        </xdr:spPr>
        <xdr:txBody>
          <a:bodyPr/>
          <a:lstStyle/>
          <a:p>
            <a:r>
              <a:rPr lang="en-US" sz="800"/>
              <a:t>60</a:t>
            </a:r>
          </a:p>
        </xdr:txBody>
      </xdr:sp>
      <xdr:sp macro="" textlink="">
        <xdr:nvSpPr>
          <xdr:cNvPr id="25" name="Rectangle 41">
            <a:extLst>
              <a:ext uri="{FF2B5EF4-FFF2-40B4-BE49-F238E27FC236}">
                <a16:creationId xmlns:a16="http://schemas.microsoft.com/office/drawing/2014/main" id="{B007224E-7695-4995-8BE1-090A55BF6C78}"/>
              </a:ext>
            </a:extLst>
          </xdr:cNvPr>
          <xdr:cNvSpPr>
            <a:spLocks noChangeArrowheads="1"/>
          </xdr:cNvSpPr>
        </xdr:nvSpPr>
        <xdr:spPr bwMode="auto">
          <a:xfrm>
            <a:off x="2084824" y="4046638"/>
            <a:ext cx="323952" cy="199568"/>
          </a:xfrm>
          <a:prstGeom prst="rect">
            <a:avLst/>
          </a:prstGeom>
          <a:solidFill>
            <a:srgbClr val="FFFFFF"/>
          </a:solidFill>
          <a:ln w="9525">
            <a:solidFill>
              <a:srgbClr val="C0C0C0"/>
            </a:solidFill>
            <a:miter lim="800000"/>
            <a:headEnd/>
            <a:tailEnd/>
          </a:ln>
        </xdr:spPr>
        <xdr:txBody>
          <a:bodyPr/>
          <a:lstStyle/>
          <a:p>
            <a:r>
              <a:rPr lang="en-US" sz="800"/>
              <a:t>110</a:t>
            </a:r>
          </a:p>
        </xdr:txBody>
      </xdr:sp>
      <xdr:sp macro="" textlink="">
        <xdr:nvSpPr>
          <xdr:cNvPr id="26" name="Rectangle 41">
            <a:extLst>
              <a:ext uri="{FF2B5EF4-FFF2-40B4-BE49-F238E27FC236}">
                <a16:creationId xmlns:a16="http://schemas.microsoft.com/office/drawing/2014/main" id="{B61928DE-FD3D-45C0-B871-A846E2014AEA}"/>
              </a:ext>
            </a:extLst>
          </xdr:cNvPr>
          <xdr:cNvSpPr>
            <a:spLocks noChangeArrowheads="1"/>
          </xdr:cNvSpPr>
        </xdr:nvSpPr>
        <xdr:spPr bwMode="auto">
          <a:xfrm>
            <a:off x="2094351" y="4797395"/>
            <a:ext cx="323952" cy="199568"/>
          </a:xfrm>
          <a:prstGeom prst="rect">
            <a:avLst/>
          </a:prstGeom>
          <a:solidFill>
            <a:srgbClr val="FFFFFF"/>
          </a:solidFill>
          <a:ln w="9525">
            <a:solidFill>
              <a:srgbClr val="C0C0C0"/>
            </a:solidFill>
            <a:miter lim="800000"/>
            <a:headEnd/>
            <a:tailEnd/>
          </a:ln>
        </xdr:spPr>
        <xdr:txBody>
          <a:bodyPr/>
          <a:lstStyle/>
          <a:p>
            <a:r>
              <a:rPr lang="en-US" sz="800"/>
              <a:t>200</a:t>
            </a:r>
          </a:p>
        </xdr:txBody>
      </xdr:sp>
      <xdr:sp macro="" textlink="">
        <xdr:nvSpPr>
          <xdr:cNvPr id="27" name="Rectangle 41">
            <a:extLst>
              <a:ext uri="{FF2B5EF4-FFF2-40B4-BE49-F238E27FC236}">
                <a16:creationId xmlns:a16="http://schemas.microsoft.com/office/drawing/2014/main" id="{C1290F4B-91EC-4D2E-B766-F9BCF35E4CD0}"/>
              </a:ext>
            </a:extLst>
          </xdr:cNvPr>
          <xdr:cNvSpPr>
            <a:spLocks noChangeArrowheads="1"/>
          </xdr:cNvSpPr>
        </xdr:nvSpPr>
        <xdr:spPr bwMode="auto">
          <a:xfrm>
            <a:off x="1084385" y="4797395"/>
            <a:ext cx="323952" cy="199568"/>
          </a:xfrm>
          <a:prstGeom prst="rect">
            <a:avLst/>
          </a:prstGeom>
          <a:solidFill>
            <a:srgbClr val="FFFFFF"/>
          </a:solidFill>
          <a:ln w="9525">
            <a:solidFill>
              <a:srgbClr val="C0C0C0"/>
            </a:solidFill>
            <a:miter lim="800000"/>
            <a:headEnd/>
            <a:tailEnd/>
          </a:ln>
        </xdr:spPr>
        <xdr:txBody>
          <a:bodyPr/>
          <a:lstStyle/>
          <a:p>
            <a:r>
              <a:rPr lang="en-US" sz="800"/>
              <a:t>150</a:t>
            </a:r>
          </a:p>
        </xdr:txBody>
      </xdr:sp>
    </xdr:grpSp>
    <xdr:clientData/>
  </xdr:twoCellAnchor>
  <xdr:twoCellAnchor>
    <xdr:from>
      <xdr:col>9</xdr:col>
      <xdr:colOff>117232</xdr:colOff>
      <xdr:row>9</xdr:row>
      <xdr:rowOff>149335</xdr:rowOff>
    </xdr:from>
    <xdr:to>
      <xdr:col>10</xdr:col>
      <xdr:colOff>416243</xdr:colOff>
      <xdr:row>9</xdr:row>
      <xdr:rowOff>158860</xdr:rowOff>
    </xdr:to>
    <xdr:cxnSp macro="">
      <xdr:nvCxnSpPr>
        <xdr:cNvPr id="28" name="Straight Arrow Connector 27">
          <a:extLst>
            <a:ext uri="{FF2B5EF4-FFF2-40B4-BE49-F238E27FC236}">
              <a16:creationId xmlns:a16="http://schemas.microsoft.com/office/drawing/2014/main" id="{2EDF4112-2DF9-4C6F-B00A-FFA44674F62D}"/>
            </a:ext>
          </a:extLst>
        </xdr:cNvPr>
        <xdr:cNvCxnSpPr>
          <a:stCxn id="3" idx="6"/>
          <a:endCxn id="17" idx="2"/>
        </xdr:cNvCxnSpPr>
      </xdr:nvCxnSpPr>
      <xdr:spPr>
        <a:xfrm>
          <a:off x="6070357" y="2025760"/>
          <a:ext cx="908611"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117232</xdr:colOff>
      <xdr:row>4</xdr:row>
      <xdr:rowOff>44560</xdr:rowOff>
    </xdr:from>
    <xdr:to>
      <xdr:col>10</xdr:col>
      <xdr:colOff>397193</xdr:colOff>
      <xdr:row>9</xdr:row>
      <xdr:rowOff>149335</xdr:rowOff>
    </xdr:to>
    <xdr:cxnSp macro="">
      <xdr:nvCxnSpPr>
        <xdr:cNvPr id="31" name="Straight Arrow Connector 30">
          <a:extLst>
            <a:ext uri="{FF2B5EF4-FFF2-40B4-BE49-F238E27FC236}">
              <a16:creationId xmlns:a16="http://schemas.microsoft.com/office/drawing/2014/main" id="{2267A53C-320C-4A26-B425-CE564C37660E}"/>
            </a:ext>
          </a:extLst>
        </xdr:cNvPr>
        <xdr:cNvCxnSpPr>
          <a:stCxn id="3" idx="6"/>
          <a:endCxn id="23" idx="2"/>
        </xdr:cNvCxnSpPr>
      </xdr:nvCxnSpPr>
      <xdr:spPr>
        <a:xfrm flipV="1">
          <a:off x="6070357" y="806560"/>
          <a:ext cx="889561" cy="1219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11</xdr:row>
      <xdr:rowOff>180975</xdr:rowOff>
    </xdr:from>
    <xdr:to>
      <xdr:col>16</xdr:col>
      <xdr:colOff>444745</xdr:colOff>
      <xdr:row>17</xdr:row>
      <xdr:rowOff>171450</xdr:rowOff>
    </xdr:to>
    <xdr:grpSp>
      <xdr:nvGrpSpPr>
        <xdr:cNvPr id="34" name="Group 18">
          <a:extLst>
            <a:ext uri="{FF2B5EF4-FFF2-40B4-BE49-F238E27FC236}">
              <a16:creationId xmlns:a16="http://schemas.microsoft.com/office/drawing/2014/main" id="{573724DE-6421-4D49-A74E-2FBB1164234A}"/>
            </a:ext>
          </a:extLst>
        </xdr:cNvPr>
        <xdr:cNvGrpSpPr>
          <a:grpSpLocks/>
        </xdr:cNvGrpSpPr>
      </xdr:nvGrpSpPr>
      <xdr:grpSpPr bwMode="auto">
        <a:xfrm>
          <a:off x="9144000" y="2438400"/>
          <a:ext cx="1625845" cy="1133475"/>
          <a:chOff x="1084385" y="4037135"/>
          <a:chExt cx="1333918" cy="959828"/>
        </a:xfrm>
      </xdr:grpSpPr>
      <xdr:sp macro="" textlink="">
        <xdr:nvSpPr>
          <xdr:cNvPr id="35" name="Oval 33">
            <a:extLst>
              <a:ext uri="{FF2B5EF4-FFF2-40B4-BE49-F238E27FC236}">
                <a16:creationId xmlns:a16="http://schemas.microsoft.com/office/drawing/2014/main" id="{A2A36CDE-B1E2-4601-920C-81E1F1E9C805}"/>
              </a:ext>
            </a:extLst>
          </xdr:cNvPr>
          <xdr:cNvSpPr>
            <a:spLocks noChangeArrowheads="1"/>
          </xdr:cNvSpPr>
        </xdr:nvSpPr>
        <xdr:spPr bwMode="auto">
          <a:xfrm>
            <a:off x="1332113" y="4114598"/>
            <a:ext cx="895631" cy="807776"/>
          </a:xfrm>
          <a:prstGeom prst="ellipse">
            <a:avLst/>
          </a:prstGeom>
          <a:solidFill>
            <a:srgbClr val="FFFFFF"/>
          </a:solidFill>
          <a:ln w="9525">
            <a:solidFill>
              <a:srgbClr val="000000"/>
            </a:solidFill>
            <a:round/>
            <a:headEnd/>
            <a:tailEnd/>
          </a:ln>
        </xdr:spPr>
        <xdr:txBody>
          <a:bodyPr vertOverflow="clip" wrap="square" lIns="45720" tIns="36576" rIns="45720" bIns="36576" anchor="ctr" upright="1"/>
          <a:lstStyle/>
          <a:p>
            <a:pPr algn="ctr" rtl="0">
              <a:defRPr sz="1000"/>
            </a:pPr>
            <a:r>
              <a:rPr lang="en-US" sz="900" b="0" i="0" strike="noStrike">
                <a:solidFill>
                  <a:srgbClr val="000000"/>
                </a:solidFill>
                <a:latin typeface="Arial"/>
                <a:cs typeface="Arial"/>
              </a:rPr>
              <a:t>E</a:t>
            </a:r>
          </a:p>
          <a:p>
            <a:pPr algn="ctr" rtl="0">
              <a:defRPr sz="1000"/>
            </a:pPr>
            <a:r>
              <a:rPr lang="en-US" sz="900" b="0" i="0" strike="noStrike">
                <a:solidFill>
                  <a:srgbClr val="000000"/>
                </a:solidFill>
                <a:latin typeface="Arial"/>
                <a:cs typeface="Arial"/>
              </a:rPr>
              <a:t>90</a:t>
            </a:r>
          </a:p>
        </xdr:txBody>
      </xdr:sp>
      <xdr:sp macro="" textlink="">
        <xdr:nvSpPr>
          <xdr:cNvPr id="36" name="Rectangle 41">
            <a:extLst>
              <a:ext uri="{FF2B5EF4-FFF2-40B4-BE49-F238E27FC236}">
                <a16:creationId xmlns:a16="http://schemas.microsoft.com/office/drawing/2014/main" id="{343619B3-2BEB-41A8-809A-20B2040BC6CE}"/>
              </a:ext>
            </a:extLst>
          </xdr:cNvPr>
          <xdr:cNvSpPr>
            <a:spLocks noChangeArrowheads="1"/>
          </xdr:cNvSpPr>
        </xdr:nvSpPr>
        <xdr:spPr bwMode="auto">
          <a:xfrm>
            <a:off x="1103441" y="4037135"/>
            <a:ext cx="323952" cy="199568"/>
          </a:xfrm>
          <a:prstGeom prst="rect">
            <a:avLst/>
          </a:prstGeom>
          <a:solidFill>
            <a:srgbClr val="FFFFFF"/>
          </a:solidFill>
          <a:ln w="9525">
            <a:solidFill>
              <a:srgbClr val="C0C0C0"/>
            </a:solidFill>
            <a:miter lim="800000"/>
            <a:headEnd/>
            <a:tailEnd/>
          </a:ln>
        </xdr:spPr>
        <xdr:txBody>
          <a:bodyPr/>
          <a:lstStyle/>
          <a:p>
            <a:r>
              <a:rPr lang="en-US" sz="800"/>
              <a:t>140</a:t>
            </a:r>
          </a:p>
        </xdr:txBody>
      </xdr:sp>
      <xdr:sp macro="" textlink="">
        <xdr:nvSpPr>
          <xdr:cNvPr id="37" name="Rectangle 41">
            <a:extLst>
              <a:ext uri="{FF2B5EF4-FFF2-40B4-BE49-F238E27FC236}">
                <a16:creationId xmlns:a16="http://schemas.microsoft.com/office/drawing/2014/main" id="{4C1870CD-0372-4ECD-AF4D-6E4E1B8590DD}"/>
              </a:ext>
            </a:extLst>
          </xdr:cNvPr>
          <xdr:cNvSpPr>
            <a:spLocks noChangeArrowheads="1"/>
          </xdr:cNvSpPr>
        </xdr:nvSpPr>
        <xdr:spPr bwMode="auto">
          <a:xfrm>
            <a:off x="2084824" y="4046638"/>
            <a:ext cx="323952" cy="199568"/>
          </a:xfrm>
          <a:prstGeom prst="rect">
            <a:avLst/>
          </a:prstGeom>
          <a:solidFill>
            <a:srgbClr val="FFFFFF"/>
          </a:solidFill>
          <a:ln w="9525">
            <a:solidFill>
              <a:srgbClr val="C0C0C0"/>
            </a:solidFill>
            <a:miter lim="800000"/>
            <a:headEnd/>
            <a:tailEnd/>
          </a:ln>
        </xdr:spPr>
        <xdr:txBody>
          <a:bodyPr/>
          <a:lstStyle/>
          <a:p>
            <a:r>
              <a:rPr lang="en-US" sz="800"/>
              <a:t>230</a:t>
            </a:r>
          </a:p>
        </xdr:txBody>
      </xdr:sp>
      <xdr:sp macro="" textlink="">
        <xdr:nvSpPr>
          <xdr:cNvPr id="38" name="Rectangle 41">
            <a:extLst>
              <a:ext uri="{FF2B5EF4-FFF2-40B4-BE49-F238E27FC236}">
                <a16:creationId xmlns:a16="http://schemas.microsoft.com/office/drawing/2014/main" id="{384C2E31-A5F2-484A-8D8D-9D74B0E7A8AF}"/>
              </a:ext>
            </a:extLst>
          </xdr:cNvPr>
          <xdr:cNvSpPr>
            <a:spLocks noChangeArrowheads="1"/>
          </xdr:cNvSpPr>
        </xdr:nvSpPr>
        <xdr:spPr bwMode="auto">
          <a:xfrm>
            <a:off x="2094351" y="4797395"/>
            <a:ext cx="323952" cy="199568"/>
          </a:xfrm>
          <a:prstGeom prst="rect">
            <a:avLst/>
          </a:prstGeom>
          <a:solidFill>
            <a:srgbClr val="FFFFFF"/>
          </a:solidFill>
          <a:ln w="9525">
            <a:solidFill>
              <a:srgbClr val="C0C0C0"/>
            </a:solidFill>
            <a:miter lim="800000"/>
            <a:headEnd/>
            <a:tailEnd/>
          </a:ln>
        </xdr:spPr>
        <xdr:txBody>
          <a:bodyPr/>
          <a:lstStyle/>
          <a:p>
            <a:r>
              <a:rPr lang="en-US" sz="800"/>
              <a:t>230</a:t>
            </a:r>
          </a:p>
        </xdr:txBody>
      </xdr:sp>
      <xdr:sp macro="" textlink="">
        <xdr:nvSpPr>
          <xdr:cNvPr id="39" name="Rectangle 41">
            <a:extLst>
              <a:ext uri="{FF2B5EF4-FFF2-40B4-BE49-F238E27FC236}">
                <a16:creationId xmlns:a16="http://schemas.microsoft.com/office/drawing/2014/main" id="{D16FF64F-5601-4A95-BD78-4EAB9BEE09B0}"/>
              </a:ext>
            </a:extLst>
          </xdr:cNvPr>
          <xdr:cNvSpPr>
            <a:spLocks noChangeArrowheads="1"/>
          </xdr:cNvSpPr>
        </xdr:nvSpPr>
        <xdr:spPr bwMode="auto">
          <a:xfrm>
            <a:off x="1084385" y="4797395"/>
            <a:ext cx="323952" cy="199568"/>
          </a:xfrm>
          <a:prstGeom prst="rect">
            <a:avLst/>
          </a:prstGeom>
          <a:solidFill>
            <a:srgbClr val="FFFFFF"/>
          </a:solidFill>
          <a:ln w="9525">
            <a:solidFill>
              <a:srgbClr val="C0C0C0"/>
            </a:solidFill>
            <a:miter lim="800000"/>
            <a:headEnd/>
            <a:tailEnd/>
          </a:ln>
        </xdr:spPr>
        <xdr:txBody>
          <a:bodyPr/>
          <a:lstStyle/>
          <a:p>
            <a:r>
              <a:rPr lang="en-US" sz="800"/>
              <a:t>140</a:t>
            </a:r>
          </a:p>
        </xdr:txBody>
      </xdr:sp>
    </xdr:grpSp>
    <xdr:clientData/>
  </xdr:twoCellAnchor>
  <xdr:twoCellAnchor>
    <xdr:from>
      <xdr:col>12</xdr:col>
      <xdr:colOff>307732</xdr:colOff>
      <xdr:row>14</xdr:row>
      <xdr:rowOff>177910</xdr:rowOff>
    </xdr:from>
    <xdr:to>
      <xdr:col>14</xdr:col>
      <xdr:colOff>340043</xdr:colOff>
      <xdr:row>18</xdr:row>
      <xdr:rowOff>15985</xdr:rowOff>
    </xdr:to>
    <xdr:cxnSp macro="">
      <xdr:nvCxnSpPr>
        <xdr:cNvPr id="40" name="Straight Arrow Connector 39">
          <a:extLst>
            <a:ext uri="{FF2B5EF4-FFF2-40B4-BE49-F238E27FC236}">
              <a16:creationId xmlns:a16="http://schemas.microsoft.com/office/drawing/2014/main" id="{A497808A-D446-430D-8266-204A8331D779}"/>
            </a:ext>
          </a:extLst>
        </xdr:cNvPr>
        <xdr:cNvCxnSpPr>
          <a:stCxn id="9" idx="6"/>
          <a:endCxn id="35" idx="2"/>
        </xdr:cNvCxnSpPr>
      </xdr:nvCxnSpPr>
      <xdr:spPr>
        <a:xfrm flipV="1">
          <a:off x="8089657" y="3006835"/>
          <a:ext cx="1356286" cy="600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288682</xdr:colOff>
      <xdr:row>9</xdr:row>
      <xdr:rowOff>158860</xdr:rowOff>
    </xdr:from>
    <xdr:to>
      <xdr:col>14</xdr:col>
      <xdr:colOff>340043</xdr:colOff>
      <xdr:row>14</xdr:row>
      <xdr:rowOff>177910</xdr:rowOff>
    </xdr:to>
    <xdr:cxnSp macro="">
      <xdr:nvCxnSpPr>
        <xdr:cNvPr id="43" name="Straight Arrow Connector 42">
          <a:extLst>
            <a:ext uri="{FF2B5EF4-FFF2-40B4-BE49-F238E27FC236}">
              <a16:creationId xmlns:a16="http://schemas.microsoft.com/office/drawing/2014/main" id="{4284B06E-1737-49B2-BCCE-2EC6E48D04D7}"/>
            </a:ext>
          </a:extLst>
        </xdr:cNvPr>
        <xdr:cNvCxnSpPr>
          <a:stCxn id="17" idx="6"/>
          <a:endCxn id="35" idx="2"/>
        </xdr:cNvCxnSpPr>
      </xdr:nvCxnSpPr>
      <xdr:spPr>
        <a:xfrm>
          <a:off x="8070607" y="2035285"/>
          <a:ext cx="1375336" cy="971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2</xdr:row>
      <xdr:rowOff>152400</xdr:rowOff>
    </xdr:from>
    <xdr:to>
      <xdr:col>16</xdr:col>
      <xdr:colOff>406645</xdr:colOff>
      <xdr:row>7</xdr:row>
      <xdr:rowOff>171450</xdr:rowOff>
    </xdr:to>
    <xdr:grpSp>
      <xdr:nvGrpSpPr>
        <xdr:cNvPr id="46" name="Group 18">
          <a:extLst>
            <a:ext uri="{FF2B5EF4-FFF2-40B4-BE49-F238E27FC236}">
              <a16:creationId xmlns:a16="http://schemas.microsoft.com/office/drawing/2014/main" id="{182C1DCB-3FF2-44B8-99DD-8C1076454335}"/>
            </a:ext>
          </a:extLst>
        </xdr:cNvPr>
        <xdr:cNvGrpSpPr>
          <a:grpSpLocks/>
        </xdr:cNvGrpSpPr>
      </xdr:nvGrpSpPr>
      <xdr:grpSpPr bwMode="auto">
        <a:xfrm>
          <a:off x="9105900" y="533400"/>
          <a:ext cx="1625845" cy="1133475"/>
          <a:chOff x="1084385" y="4037135"/>
          <a:chExt cx="1333918" cy="959828"/>
        </a:xfrm>
      </xdr:grpSpPr>
      <xdr:sp macro="" textlink="">
        <xdr:nvSpPr>
          <xdr:cNvPr id="47" name="Oval 33">
            <a:extLst>
              <a:ext uri="{FF2B5EF4-FFF2-40B4-BE49-F238E27FC236}">
                <a16:creationId xmlns:a16="http://schemas.microsoft.com/office/drawing/2014/main" id="{986D3263-BF22-4409-AB1A-3E1C1CA560C9}"/>
              </a:ext>
            </a:extLst>
          </xdr:cNvPr>
          <xdr:cNvSpPr>
            <a:spLocks noChangeArrowheads="1"/>
          </xdr:cNvSpPr>
        </xdr:nvSpPr>
        <xdr:spPr bwMode="auto">
          <a:xfrm>
            <a:off x="1332113" y="4114598"/>
            <a:ext cx="895631" cy="807776"/>
          </a:xfrm>
          <a:prstGeom prst="ellipse">
            <a:avLst/>
          </a:prstGeom>
          <a:solidFill>
            <a:srgbClr val="FFFFFF"/>
          </a:solidFill>
          <a:ln w="9525">
            <a:solidFill>
              <a:srgbClr val="000000"/>
            </a:solidFill>
            <a:round/>
            <a:headEnd/>
            <a:tailEnd/>
          </a:ln>
        </xdr:spPr>
        <xdr:txBody>
          <a:bodyPr vertOverflow="clip" wrap="square" lIns="45720" tIns="36576" rIns="45720" bIns="36576" anchor="ctr" upright="1"/>
          <a:lstStyle/>
          <a:p>
            <a:pPr algn="ctr" rtl="0">
              <a:defRPr sz="1000"/>
            </a:pPr>
            <a:r>
              <a:rPr lang="en-US" sz="900" b="0" i="0" strike="noStrike">
                <a:solidFill>
                  <a:srgbClr val="000000"/>
                </a:solidFill>
                <a:latin typeface="Arial"/>
                <a:cs typeface="Arial"/>
              </a:rPr>
              <a:t>F</a:t>
            </a:r>
          </a:p>
          <a:p>
            <a:pPr algn="ctr" rtl="0">
              <a:defRPr sz="1000"/>
            </a:pPr>
            <a:r>
              <a:rPr lang="en-US" sz="900" b="0" i="0" strike="noStrike">
                <a:solidFill>
                  <a:srgbClr val="000000"/>
                </a:solidFill>
                <a:latin typeface="Arial"/>
                <a:cs typeface="Arial"/>
              </a:rPr>
              <a:t>30</a:t>
            </a:r>
          </a:p>
        </xdr:txBody>
      </xdr:sp>
      <xdr:sp macro="" textlink="">
        <xdr:nvSpPr>
          <xdr:cNvPr id="48" name="Rectangle 41">
            <a:extLst>
              <a:ext uri="{FF2B5EF4-FFF2-40B4-BE49-F238E27FC236}">
                <a16:creationId xmlns:a16="http://schemas.microsoft.com/office/drawing/2014/main" id="{C56847B6-85EC-45DE-B31A-15383EFE901C}"/>
              </a:ext>
            </a:extLst>
          </xdr:cNvPr>
          <xdr:cNvSpPr>
            <a:spLocks noChangeArrowheads="1"/>
          </xdr:cNvSpPr>
        </xdr:nvSpPr>
        <xdr:spPr bwMode="auto">
          <a:xfrm>
            <a:off x="1103441" y="4037135"/>
            <a:ext cx="323952" cy="199568"/>
          </a:xfrm>
          <a:prstGeom prst="rect">
            <a:avLst/>
          </a:prstGeom>
          <a:solidFill>
            <a:srgbClr val="FFFFFF"/>
          </a:solidFill>
          <a:ln w="9525">
            <a:solidFill>
              <a:srgbClr val="C0C0C0"/>
            </a:solidFill>
            <a:miter lim="800000"/>
            <a:headEnd/>
            <a:tailEnd/>
          </a:ln>
        </xdr:spPr>
        <xdr:txBody>
          <a:bodyPr/>
          <a:lstStyle/>
          <a:p>
            <a:r>
              <a:rPr lang="en-US" sz="800"/>
              <a:t>110</a:t>
            </a:r>
          </a:p>
        </xdr:txBody>
      </xdr:sp>
      <xdr:sp macro="" textlink="">
        <xdr:nvSpPr>
          <xdr:cNvPr id="49" name="Rectangle 41">
            <a:extLst>
              <a:ext uri="{FF2B5EF4-FFF2-40B4-BE49-F238E27FC236}">
                <a16:creationId xmlns:a16="http://schemas.microsoft.com/office/drawing/2014/main" id="{B0379BF0-2EE2-4A1A-A91E-52F33E46F296}"/>
              </a:ext>
            </a:extLst>
          </xdr:cNvPr>
          <xdr:cNvSpPr>
            <a:spLocks noChangeArrowheads="1"/>
          </xdr:cNvSpPr>
        </xdr:nvSpPr>
        <xdr:spPr bwMode="auto">
          <a:xfrm>
            <a:off x="2084824" y="4046638"/>
            <a:ext cx="323952" cy="199568"/>
          </a:xfrm>
          <a:prstGeom prst="rect">
            <a:avLst/>
          </a:prstGeom>
          <a:solidFill>
            <a:srgbClr val="FFFFFF"/>
          </a:solidFill>
          <a:ln w="9525">
            <a:solidFill>
              <a:srgbClr val="C0C0C0"/>
            </a:solidFill>
            <a:miter lim="800000"/>
            <a:headEnd/>
            <a:tailEnd/>
          </a:ln>
        </xdr:spPr>
        <xdr:txBody>
          <a:bodyPr/>
          <a:lstStyle/>
          <a:p>
            <a:r>
              <a:rPr lang="en-US" sz="800"/>
              <a:t>140</a:t>
            </a:r>
          </a:p>
        </xdr:txBody>
      </xdr:sp>
      <xdr:sp macro="" textlink="">
        <xdr:nvSpPr>
          <xdr:cNvPr id="50" name="Rectangle 41">
            <a:extLst>
              <a:ext uri="{FF2B5EF4-FFF2-40B4-BE49-F238E27FC236}">
                <a16:creationId xmlns:a16="http://schemas.microsoft.com/office/drawing/2014/main" id="{0FA2BE3E-4941-4634-8F71-EB33607FD27C}"/>
              </a:ext>
            </a:extLst>
          </xdr:cNvPr>
          <xdr:cNvSpPr>
            <a:spLocks noChangeArrowheads="1"/>
          </xdr:cNvSpPr>
        </xdr:nvSpPr>
        <xdr:spPr bwMode="auto">
          <a:xfrm>
            <a:off x="2094351" y="4797395"/>
            <a:ext cx="323952" cy="199568"/>
          </a:xfrm>
          <a:prstGeom prst="rect">
            <a:avLst/>
          </a:prstGeom>
          <a:solidFill>
            <a:srgbClr val="FFFFFF"/>
          </a:solidFill>
          <a:ln w="9525">
            <a:solidFill>
              <a:srgbClr val="C0C0C0"/>
            </a:solidFill>
            <a:miter lim="800000"/>
            <a:headEnd/>
            <a:tailEnd/>
          </a:ln>
        </xdr:spPr>
        <xdr:txBody>
          <a:bodyPr/>
          <a:lstStyle/>
          <a:p>
            <a:r>
              <a:rPr lang="en-US" sz="800"/>
              <a:t>230</a:t>
            </a:r>
          </a:p>
        </xdr:txBody>
      </xdr:sp>
      <xdr:sp macro="" textlink="">
        <xdr:nvSpPr>
          <xdr:cNvPr id="51" name="Rectangle 41">
            <a:extLst>
              <a:ext uri="{FF2B5EF4-FFF2-40B4-BE49-F238E27FC236}">
                <a16:creationId xmlns:a16="http://schemas.microsoft.com/office/drawing/2014/main" id="{4B963B84-2609-411B-BAB6-404D73304EFA}"/>
              </a:ext>
            </a:extLst>
          </xdr:cNvPr>
          <xdr:cNvSpPr>
            <a:spLocks noChangeArrowheads="1"/>
          </xdr:cNvSpPr>
        </xdr:nvSpPr>
        <xdr:spPr bwMode="auto">
          <a:xfrm>
            <a:off x="1084385" y="4797395"/>
            <a:ext cx="323952" cy="199568"/>
          </a:xfrm>
          <a:prstGeom prst="rect">
            <a:avLst/>
          </a:prstGeom>
          <a:solidFill>
            <a:srgbClr val="FFFFFF"/>
          </a:solidFill>
          <a:ln w="9525">
            <a:solidFill>
              <a:srgbClr val="C0C0C0"/>
            </a:solidFill>
            <a:miter lim="800000"/>
            <a:headEnd/>
            <a:tailEnd/>
          </a:ln>
        </xdr:spPr>
        <xdr:txBody>
          <a:bodyPr/>
          <a:lstStyle/>
          <a:p>
            <a:r>
              <a:rPr lang="en-US" sz="800"/>
              <a:t>200</a:t>
            </a:r>
          </a:p>
        </xdr:txBody>
      </xdr:sp>
    </xdr:grpSp>
    <xdr:clientData/>
  </xdr:twoCellAnchor>
  <xdr:twoCellAnchor>
    <xdr:from>
      <xdr:col>12</xdr:col>
      <xdr:colOff>288682</xdr:colOff>
      <xdr:row>5</xdr:row>
      <xdr:rowOff>149335</xdr:rowOff>
    </xdr:from>
    <xdr:to>
      <xdr:col>14</xdr:col>
      <xdr:colOff>301943</xdr:colOff>
      <xdr:row>9</xdr:row>
      <xdr:rowOff>158860</xdr:rowOff>
    </xdr:to>
    <xdr:cxnSp macro="">
      <xdr:nvCxnSpPr>
        <xdr:cNvPr id="52" name="Straight Arrow Connector 51">
          <a:extLst>
            <a:ext uri="{FF2B5EF4-FFF2-40B4-BE49-F238E27FC236}">
              <a16:creationId xmlns:a16="http://schemas.microsoft.com/office/drawing/2014/main" id="{214AD2D9-696C-40E5-90D8-C6238E279EB6}"/>
            </a:ext>
          </a:extLst>
        </xdr:cNvPr>
        <xdr:cNvCxnSpPr>
          <a:stCxn id="17" idx="6"/>
          <a:endCxn id="47" idx="2"/>
        </xdr:cNvCxnSpPr>
      </xdr:nvCxnSpPr>
      <xdr:spPr>
        <a:xfrm flipV="1">
          <a:off x="8070607" y="1101835"/>
          <a:ext cx="1337236" cy="933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269632</xdr:colOff>
      <xdr:row>4</xdr:row>
      <xdr:rowOff>44560</xdr:rowOff>
    </xdr:from>
    <xdr:to>
      <xdr:col>14</xdr:col>
      <xdr:colOff>301943</xdr:colOff>
      <xdr:row>5</xdr:row>
      <xdr:rowOff>149335</xdr:rowOff>
    </xdr:to>
    <xdr:cxnSp macro="">
      <xdr:nvCxnSpPr>
        <xdr:cNvPr id="55" name="Straight Arrow Connector 54">
          <a:extLst>
            <a:ext uri="{FF2B5EF4-FFF2-40B4-BE49-F238E27FC236}">
              <a16:creationId xmlns:a16="http://schemas.microsoft.com/office/drawing/2014/main" id="{8DC5F147-E5D9-4BD7-8419-8B946591473B}"/>
            </a:ext>
          </a:extLst>
        </xdr:cNvPr>
        <xdr:cNvCxnSpPr>
          <a:stCxn id="23" idx="6"/>
          <a:endCxn id="47" idx="2"/>
        </xdr:cNvCxnSpPr>
      </xdr:nvCxnSpPr>
      <xdr:spPr>
        <a:xfrm>
          <a:off x="8051557" y="806560"/>
          <a:ext cx="1356286" cy="295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590550</xdr:colOff>
      <xdr:row>6</xdr:row>
      <xdr:rowOff>152400</xdr:rowOff>
    </xdr:from>
    <xdr:to>
      <xdr:col>19</xdr:col>
      <xdr:colOff>387595</xdr:colOff>
      <xdr:row>12</xdr:row>
      <xdr:rowOff>133350</xdr:rowOff>
    </xdr:to>
    <xdr:grpSp>
      <xdr:nvGrpSpPr>
        <xdr:cNvPr id="58" name="Group 18">
          <a:extLst>
            <a:ext uri="{FF2B5EF4-FFF2-40B4-BE49-F238E27FC236}">
              <a16:creationId xmlns:a16="http://schemas.microsoft.com/office/drawing/2014/main" id="{4D9CBDC9-8383-4AF0-8CDC-46FDB5A1B8AD}"/>
            </a:ext>
          </a:extLst>
        </xdr:cNvPr>
        <xdr:cNvGrpSpPr>
          <a:grpSpLocks/>
        </xdr:cNvGrpSpPr>
      </xdr:nvGrpSpPr>
      <xdr:grpSpPr bwMode="auto">
        <a:xfrm>
          <a:off x="10915650" y="1447800"/>
          <a:ext cx="1625845" cy="1133475"/>
          <a:chOff x="1084385" y="4037135"/>
          <a:chExt cx="1333918" cy="959828"/>
        </a:xfrm>
      </xdr:grpSpPr>
      <xdr:sp macro="" textlink="">
        <xdr:nvSpPr>
          <xdr:cNvPr id="59" name="Oval 33">
            <a:extLst>
              <a:ext uri="{FF2B5EF4-FFF2-40B4-BE49-F238E27FC236}">
                <a16:creationId xmlns:a16="http://schemas.microsoft.com/office/drawing/2014/main" id="{7A3BF4E5-A803-471E-A943-2A42B066FACE}"/>
              </a:ext>
            </a:extLst>
          </xdr:cNvPr>
          <xdr:cNvSpPr>
            <a:spLocks noChangeArrowheads="1"/>
          </xdr:cNvSpPr>
        </xdr:nvSpPr>
        <xdr:spPr bwMode="auto">
          <a:xfrm>
            <a:off x="1332113" y="4114598"/>
            <a:ext cx="895631" cy="807776"/>
          </a:xfrm>
          <a:prstGeom prst="ellipse">
            <a:avLst/>
          </a:prstGeom>
          <a:solidFill>
            <a:srgbClr val="FFFFFF"/>
          </a:solidFill>
          <a:ln w="9525">
            <a:solidFill>
              <a:srgbClr val="000000"/>
            </a:solidFill>
            <a:round/>
            <a:headEnd/>
            <a:tailEnd/>
          </a:ln>
        </xdr:spPr>
        <xdr:txBody>
          <a:bodyPr vertOverflow="clip" wrap="square" lIns="45720" tIns="36576" rIns="45720" bIns="36576" anchor="ctr" upright="1"/>
          <a:lstStyle/>
          <a:p>
            <a:pPr algn="ctr" rtl="0">
              <a:defRPr sz="1000"/>
            </a:pPr>
            <a:r>
              <a:rPr lang="en-US" sz="900" b="0" i="0" strike="noStrike">
                <a:solidFill>
                  <a:srgbClr val="000000"/>
                </a:solidFill>
                <a:latin typeface="Arial"/>
                <a:cs typeface="Arial"/>
              </a:rPr>
              <a:t>G</a:t>
            </a:r>
          </a:p>
          <a:p>
            <a:pPr algn="ctr" rtl="0">
              <a:defRPr sz="1000"/>
            </a:pPr>
            <a:r>
              <a:rPr lang="en-US" sz="900" b="0" i="0" strike="noStrike">
                <a:solidFill>
                  <a:srgbClr val="000000"/>
                </a:solidFill>
                <a:latin typeface="Arial"/>
                <a:cs typeface="Arial"/>
              </a:rPr>
              <a:t>30</a:t>
            </a:r>
          </a:p>
        </xdr:txBody>
      </xdr:sp>
      <xdr:sp macro="" textlink="">
        <xdr:nvSpPr>
          <xdr:cNvPr id="60" name="Rectangle 41">
            <a:extLst>
              <a:ext uri="{FF2B5EF4-FFF2-40B4-BE49-F238E27FC236}">
                <a16:creationId xmlns:a16="http://schemas.microsoft.com/office/drawing/2014/main" id="{8B11939B-DBBC-4F22-AD7E-A2F55094CA98}"/>
              </a:ext>
            </a:extLst>
          </xdr:cNvPr>
          <xdr:cNvSpPr>
            <a:spLocks noChangeArrowheads="1"/>
          </xdr:cNvSpPr>
        </xdr:nvSpPr>
        <xdr:spPr bwMode="auto">
          <a:xfrm>
            <a:off x="1103441" y="4037135"/>
            <a:ext cx="323952" cy="199568"/>
          </a:xfrm>
          <a:prstGeom prst="rect">
            <a:avLst/>
          </a:prstGeom>
          <a:solidFill>
            <a:srgbClr val="FFFFFF"/>
          </a:solidFill>
          <a:ln w="9525">
            <a:solidFill>
              <a:srgbClr val="C0C0C0"/>
            </a:solidFill>
            <a:miter lim="800000"/>
            <a:headEnd/>
            <a:tailEnd/>
          </a:ln>
        </xdr:spPr>
        <xdr:txBody>
          <a:bodyPr/>
          <a:lstStyle/>
          <a:p>
            <a:r>
              <a:rPr lang="en-US" sz="800"/>
              <a:t>230</a:t>
            </a:r>
          </a:p>
        </xdr:txBody>
      </xdr:sp>
      <xdr:sp macro="" textlink="">
        <xdr:nvSpPr>
          <xdr:cNvPr id="61" name="Rectangle 41">
            <a:extLst>
              <a:ext uri="{FF2B5EF4-FFF2-40B4-BE49-F238E27FC236}">
                <a16:creationId xmlns:a16="http://schemas.microsoft.com/office/drawing/2014/main" id="{8A338BBF-9D99-416B-BE0B-33AC1B033054}"/>
              </a:ext>
            </a:extLst>
          </xdr:cNvPr>
          <xdr:cNvSpPr>
            <a:spLocks noChangeArrowheads="1"/>
          </xdr:cNvSpPr>
        </xdr:nvSpPr>
        <xdr:spPr bwMode="auto">
          <a:xfrm>
            <a:off x="2084824" y="4046638"/>
            <a:ext cx="323952" cy="199568"/>
          </a:xfrm>
          <a:prstGeom prst="rect">
            <a:avLst/>
          </a:prstGeom>
          <a:solidFill>
            <a:srgbClr val="FFFFFF"/>
          </a:solidFill>
          <a:ln w="9525">
            <a:solidFill>
              <a:srgbClr val="C0C0C0"/>
            </a:solidFill>
            <a:miter lim="800000"/>
            <a:headEnd/>
            <a:tailEnd/>
          </a:ln>
        </xdr:spPr>
        <xdr:txBody>
          <a:bodyPr/>
          <a:lstStyle/>
          <a:p>
            <a:r>
              <a:rPr lang="en-US" sz="800"/>
              <a:t>260</a:t>
            </a:r>
          </a:p>
        </xdr:txBody>
      </xdr:sp>
      <xdr:sp macro="" textlink="">
        <xdr:nvSpPr>
          <xdr:cNvPr id="62" name="Rectangle 41">
            <a:extLst>
              <a:ext uri="{FF2B5EF4-FFF2-40B4-BE49-F238E27FC236}">
                <a16:creationId xmlns:a16="http://schemas.microsoft.com/office/drawing/2014/main" id="{67D784FA-9A58-4DDA-8E8B-D81A70E5AB79}"/>
              </a:ext>
            </a:extLst>
          </xdr:cNvPr>
          <xdr:cNvSpPr>
            <a:spLocks noChangeArrowheads="1"/>
          </xdr:cNvSpPr>
        </xdr:nvSpPr>
        <xdr:spPr bwMode="auto">
          <a:xfrm>
            <a:off x="2094351" y="4797395"/>
            <a:ext cx="323952" cy="199568"/>
          </a:xfrm>
          <a:prstGeom prst="rect">
            <a:avLst/>
          </a:prstGeom>
          <a:solidFill>
            <a:srgbClr val="FFFFFF"/>
          </a:solidFill>
          <a:ln w="9525">
            <a:solidFill>
              <a:srgbClr val="C0C0C0"/>
            </a:solidFill>
            <a:miter lim="800000"/>
            <a:headEnd/>
            <a:tailEnd/>
          </a:ln>
        </xdr:spPr>
        <xdr:txBody>
          <a:bodyPr/>
          <a:lstStyle/>
          <a:p>
            <a:r>
              <a:rPr lang="en-US" sz="800"/>
              <a:t>260</a:t>
            </a:r>
          </a:p>
        </xdr:txBody>
      </xdr:sp>
      <xdr:sp macro="" textlink="">
        <xdr:nvSpPr>
          <xdr:cNvPr id="63" name="Rectangle 41">
            <a:extLst>
              <a:ext uri="{FF2B5EF4-FFF2-40B4-BE49-F238E27FC236}">
                <a16:creationId xmlns:a16="http://schemas.microsoft.com/office/drawing/2014/main" id="{9E8E45AD-6EEC-4124-ADF7-52B28C81BADB}"/>
              </a:ext>
            </a:extLst>
          </xdr:cNvPr>
          <xdr:cNvSpPr>
            <a:spLocks noChangeArrowheads="1"/>
          </xdr:cNvSpPr>
        </xdr:nvSpPr>
        <xdr:spPr bwMode="auto">
          <a:xfrm>
            <a:off x="1084385" y="4797395"/>
            <a:ext cx="323952" cy="199568"/>
          </a:xfrm>
          <a:prstGeom prst="rect">
            <a:avLst/>
          </a:prstGeom>
          <a:solidFill>
            <a:srgbClr val="FFFFFF"/>
          </a:solidFill>
          <a:ln w="9525">
            <a:solidFill>
              <a:srgbClr val="C0C0C0"/>
            </a:solidFill>
            <a:miter lim="800000"/>
            <a:headEnd/>
            <a:tailEnd/>
          </a:ln>
        </xdr:spPr>
        <xdr:txBody>
          <a:bodyPr/>
          <a:lstStyle/>
          <a:p>
            <a:r>
              <a:rPr lang="en-US" sz="800"/>
              <a:t>230</a:t>
            </a:r>
          </a:p>
        </xdr:txBody>
      </xdr:sp>
    </xdr:grpSp>
    <xdr:clientData/>
  </xdr:twoCellAnchor>
  <xdr:twoCellAnchor>
    <xdr:from>
      <xdr:col>20</xdr:col>
      <xdr:colOff>123825</xdr:colOff>
      <xdr:row>6</xdr:row>
      <xdr:rowOff>133350</xdr:rowOff>
    </xdr:from>
    <xdr:to>
      <xdr:col>22</xdr:col>
      <xdr:colOff>530470</xdr:colOff>
      <xdr:row>12</xdr:row>
      <xdr:rowOff>114300</xdr:rowOff>
    </xdr:to>
    <xdr:grpSp>
      <xdr:nvGrpSpPr>
        <xdr:cNvPr id="64" name="Group 18">
          <a:extLst>
            <a:ext uri="{FF2B5EF4-FFF2-40B4-BE49-F238E27FC236}">
              <a16:creationId xmlns:a16="http://schemas.microsoft.com/office/drawing/2014/main" id="{28CC3DD5-4620-4469-A90A-B0715F121892}"/>
            </a:ext>
          </a:extLst>
        </xdr:cNvPr>
        <xdr:cNvGrpSpPr>
          <a:grpSpLocks/>
        </xdr:cNvGrpSpPr>
      </xdr:nvGrpSpPr>
      <xdr:grpSpPr bwMode="auto">
        <a:xfrm>
          <a:off x="12887325" y="1428750"/>
          <a:ext cx="1625845" cy="1133475"/>
          <a:chOff x="1084385" y="4037135"/>
          <a:chExt cx="1333918" cy="959828"/>
        </a:xfrm>
      </xdr:grpSpPr>
      <xdr:sp macro="" textlink="">
        <xdr:nvSpPr>
          <xdr:cNvPr id="65" name="Oval 33">
            <a:extLst>
              <a:ext uri="{FF2B5EF4-FFF2-40B4-BE49-F238E27FC236}">
                <a16:creationId xmlns:a16="http://schemas.microsoft.com/office/drawing/2014/main" id="{AD7E9FCB-02EE-474A-AE4B-FFE42790B8C4}"/>
              </a:ext>
            </a:extLst>
          </xdr:cNvPr>
          <xdr:cNvSpPr>
            <a:spLocks noChangeArrowheads="1"/>
          </xdr:cNvSpPr>
        </xdr:nvSpPr>
        <xdr:spPr bwMode="auto">
          <a:xfrm>
            <a:off x="1332113" y="4114598"/>
            <a:ext cx="895631" cy="807776"/>
          </a:xfrm>
          <a:prstGeom prst="ellipse">
            <a:avLst/>
          </a:prstGeom>
          <a:solidFill>
            <a:srgbClr val="FFFFFF"/>
          </a:solidFill>
          <a:ln w="9525">
            <a:solidFill>
              <a:srgbClr val="000000"/>
            </a:solidFill>
            <a:round/>
            <a:headEnd/>
            <a:tailEnd/>
          </a:ln>
        </xdr:spPr>
        <xdr:txBody>
          <a:bodyPr vertOverflow="clip" wrap="square" lIns="45720" tIns="36576" rIns="45720" bIns="36576" anchor="ctr" upright="1"/>
          <a:lstStyle/>
          <a:p>
            <a:pPr algn="ctr" rtl="0">
              <a:defRPr sz="1000"/>
            </a:pPr>
            <a:r>
              <a:rPr lang="en-US" sz="900" b="0" i="0" strike="noStrike">
                <a:solidFill>
                  <a:srgbClr val="000000"/>
                </a:solidFill>
                <a:latin typeface="Arial"/>
                <a:cs typeface="Arial"/>
              </a:rPr>
              <a:t>G</a:t>
            </a:r>
          </a:p>
          <a:p>
            <a:pPr algn="ctr" rtl="0">
              <a:defRPr sz="1000"/>
            </a:pPr>
            <a:r>
              <a:rPr lang="en-US" sz="900" b="0" i="0" strike="noStrike">
                <a:solidFill>
                  <a:srgbClr val="000000"/>
                </a:solidFill>
                <a:latin typeface="Arial"/>
                <a:cs typeface="Arial"/>
              </a:rPr>
              <a:t>60</a:t>
            </a:r>
          </a:p>
        </xdr:txBody>
      </xdr:sp>
      <xdr:sp macro="" textlink="">
        <xdr:nvSpPr>
          <xdr:cNvPr id="66" name="Rectangle 41">
            <a:extLst>
              <a:ext uri="{FF2B5EF4-FFF2-40B4-BE49-F238E27FC236}">
                <a16:creationId xmlns:a16="http://schemas.microsoft.com/office/drawing/2014/main" id="{96BBF50E-C14F-428A-814F-86C1DE326090}"/>
              </a:ext>
            </a:extLst>
          </xdr:cNvPr>
          <xdr:cNvSpPr>
            <a:spLocks noChangeArrowheads="1"/>
          </xdr:cNvSpPr>
        </xdr:nvSpPr>
        <xdr:spPr bwMode="auto">
          <a:xfrm>
            <a:off x="1103441" y="4037135"/>
            <a:ext cx="323952" cy="199568"/>
          </a:xfrm>
          <a:prstGeom prst="rect">
            <a:avLst/>
          </a:prstGeom>
          <a:solidFill>
            <a:srgbClr val="FFFFFF"/>
          </a:solidFill>
          <a:ln w="9525">
            <a:solidFill>
              <a:srgbClr val="C0C0C0"/>
            </a:solidFill>
            <a:miter lim="800000"/>
            <a:headEnd/>
            <a:tailEnd/>
          </a:ln>
        </xdr:spPr>
        <xdr:txBody>
          <a:bodyPr/>
          <a:lstStyle/>
          <a:p>
            <a:r>
              <a:rPr lang="en-US" sz="800"/>
              <a:t>260</a:t>
            </a:r>
          </a:p>
        </xdr:txBody>
      </xdr:sp>
      <xdr:sp macro="" textlink="">
        <xdr:nvSpPr>
          <xdr:cNvPr id="67" name="Rectangle 41">
            <a:extLst>
              <a:ext uri="{FF2B5EF4-FFF2-40B4-BE49-F238E27FC236}">
                <a16:creationId xmlns:a16="http://schemas.microsoft.com/office/drawing/2014/main" id="{0B821EA7-10ED-43D3-822D-E8DDA9439EAC}"/>
              </a:ext>
            </a:extLst>
          </xdr:cNvPr>
          <xdr:cNvSpPr>
            <a:spLocks noChangeArrowheads="1"/>
          </xdr:cNvSpPr>
        </xdr:nvSpPr>
        <xdr:spPr bwMode="auto">
          <a:xfrm>
            <a:off x="2084824" y="4046638"/>
            <a:ext cx="323952" cy="199568"/>
          </a:xfrm>
          <a:prstGeom prst="rect">
            <a:avLst/>
          </a:prstGeom>
          <a:solidFill>
            <a:srgbClr val="FFFFFF"/>
          </a:solidFill>
          <a:ln w="9525">
            <a:solidFill>
              <a:srgbClr val="C0C0C0"/>
            </a:solidFill>
            <a:miter lim="800000"/>
            <a:headEnd/>
            <a:tailEnd/>
          </a:ln>
        </xdr:spPr>
        <xdr:txBody>
          <a:bodyPr/>
          <a:lstStyle/>
          <a:p>
            <a:r>
              <a:rPr lang="en-US" sz="800"/>
              <a:t>320</a:t>
            </a:r>
          </a:p>
        </xdr:txBody>
      </xdr:sp>
      <xdr:sp macro="" textlink="">
        <xdr:nvSpPr>
          <xdr:cNvPr id="68" name="Rectangle 41">
            <a:extLst>
              <a:ext uri="{FF2B5EF4-FFF2-40B4-BE49-F238E27FC236}">
                <a16:creationId xmlns:a16="http://schemas.microsoft.com/office/drawing/2014/main" id="{14FF4927-CEF5-4427-81A9-FBBA3636A2C8}"/>
              </a:ext>
            </a:extLst>
          </xdr:cNvPr>
          <xdr:cNvSpPr>
            <a:spLocks noChangeArrowheads="1"/>
          </xdr:cNvSpPr>
        </xdr:nvSpPr>
        <xdr:spPr bwMode="auto">
          <a:xfrm>
            <a:off x="2094351" y="4797395"/>
            <a:ext cx="323952" cy="199568"/>
          </a:xfrm>
          <a:prstGeom prst="rect">
            <a:avLst/>
          </a:prstGeom>
          <a:solidFill>
            <a:srgbClr val="FFFFFF"/>
          </a:solidFill>
          <a:ln w="9525">
            <a:solidFill>
              <a:srgbClr val="C0C0C0"/>
            </a:solidFill>
            <a:miter lim="800000"/>
            <a:headEnd/>
            <a:tailEnd/>
          </a:ln>
        </xdr:spPr>
        <xdr:txBody>
          <a:bodyPr/>
          <a:lstStyle/>
          <a:p>
            <a:r>
              <a:rPr lang="en-US" sz="800"/>
              <a:t>320</a:t>
            </a:r>
          </a:p>
        </xdr:txBody>
      </xdr:sp>
      <xdr:sp macro="" textlink="">
        <xdr:nvSpPr>
          <xdr:cNvPr id="69" name="Rectangle 41">
            <a:extLst>
              <a:ext uri="{FF2B5EF4-FFF2-40B4-BE49-F238E27FC236}">
                <a16:creationId xmlns:a16="http://schemas.microsoft.com/office/drawing/2014/main" id="{7B298249-B5AA-4C83-A199-2599D929CE59}"/>
              </a:ext>
            </a:extLst>
          </xdr:cNvPr>
          <xdr:cNvSpPr>
            <a:spLocks noChangeArrowheads="1"/>
          </xdr:cNvSpPr>
        </xdr:nvSpPr>
        <xdr:spPr bwMode="auto">
          <a:xfrm>
            <a:off x="1084385" y="4797395"/>
            <a:ext cx="323952" cy="199568"/>
          </a:xfrm>
          <a:prstGeom prst="rect">
            <a:avLst/>
          </a:prstGeom>
          <a:solidFill>
            <a:srgbClr val="FFFFFF"/>
          </a:solidFill>
          <a:ln w="9525">
            <a:solidFill>
              <a:srgbClr val="C0C0C0"/>
            </a:solidFill>
            <a:miter lim="800000"/>
            <a:headEnd/>
            <a:tailEnd/>
          </a:ln>
        </xdr:spPr>
        <xdr:txBody>
          <a:bodyPr/>
          <a:lstStyle/>
          <a:p>
            <a:r>
              <a:rPr lang="en-US" sz="800"/>
              <a:t>260</a:t>
            </a:r>
          </a:p>
        </xdr:txBody>
      </xdr:sp>
    </xdr:grpSp>
    <xdr:clientData/>
  </xdr:twoCellAnchor>
  <xdr:twoCellAnchor>
    <xdr:from>
      <xdr:col>16</xdr:col>
      <xdr:colOff>212482</xdr:colOff>
      <xdr:row>9</xdr:row>
      <xdr:rowOff>139810</xdr:rowOff>
    </xdr:from>
    <xdr:to>
      <xdr:col>17</xdr:col>
      <xdr:colOff>282893</xdr:colOff>
      <xdr:row>14</xdr:row>
      <xdr:rowOff>177910</xdr:rowOff>
    </xdr:to>
    <xdr:cxnSp macro="">
      <xdr:nvCxnSpPr>
        <xdr:cNvPr id="70" name="Straight Arrow Connector 69">
          <a:extLst>
            <a:ext uri="{FF2B5EF4-FFF2-40B4-BE49-F238E27FC236}">
              <a16:creationId xmlns:a16="http://schemas.microsoft.com/office/drawing/2014/main" id="{5CDF5DD6-8190-4D45-8203-F82C586C56D4}"/>
            </a:ext>
          </a:extLst>
        </xdr:cNvPr>
        <xdr:cNvCxnSpPr>
          <a:stCxn id="35" idx="6"/>
          <a:endCxn id="59" idx="2"/>
        </xdr:cNvCxnSpPr>
      </xdr:nvCxnSpPr>
      <xdr:spPr>
        <a:xfrm flipV="1">
          <a:off x="10537582" y="2016235"/>
          <a:ext cx="680011" cy="990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174382</xdr:colOff>
      <xdr:row>5</xdr:row>
      <xdr:rowOff>149335</xdr:rowOff>
    </xdr:from>
    <xdr:to>
      <xdr:col>17</xdr:col>
      <xdr:colOff>282893</xdr:colOff>
      <xdr:row>9</xdr:row>
      <xdr:rowOff>139810</xdr:rowOff>
    </xdr:to>
    <xdr:cxnSp macro="">
      <xdr:nvCxnSpPr>
        <xdr:cNvPr id="73" name="Straight Arrow Connector 72">
          <a:extLst>
            <a:ext uri="{FF2B5EF4-FFF2-40B4-BE49-F238E27FC236}">
              <a16:creationId xmlns:a16="http://schemas.microsoft.com/office/drawing/2014/main" id="{764ED374-7189-4072-931F-7979BF04AE5A}"/>
            </a:ext>
          </a:extLst>
        </xdr:cNvPr>
        <xdr:cNvCxnSpPr>
          <a:stCxn id="47" idx="6"/>
          <a:endCxn id="59" idx="2"/>
        </xdr:cNvCxnSpPr>
      </xdr:nvCxnSpPr>
      <xdr:spPr>
        <a:xfrm>
          <a:off x="10499482" y="1101835"/>
          <a:ext cx="718111" cy="914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155332</xdr:colOff>
      <xdr:row>9</xdr:row>
      <xdr:rowOff>120760</xdr:rowOff>
    </xdr:from>
    <xdr:to>
      <xdr:col>20</xdr:col>
      <xdr:colOff>425768</xdr:colOff>
      <xdr:row>9</xdr:row>
      <xdr:rowOff>139810</xdr:rowOff>
    </xdr:to>
    <xdr:cxnSp macro="">
      <xdr:nvCxnSpPr>
        <xdr:cNvPr id="76" name="Straight Arrow Connector 75">
          <a:extLst>
            <a:ext uri="{FF2B5EF4-FFF2-40B4-BE49-F238E27FC236}">
              <a16:creationId xmlns:a16="http://schemas.microsoft.com/office/drawing/2014/main" id="{4291928F-BC9B-4F21-AF1B-89343A17889A}"/>
            </a:ext>
          </a:extLst>
        </xdr:cNvPr>
        <xdr:cNvCxnSpPr>
          <a:stCxn id="59" idx="6"/>
          <a:endCxn id="65" idx="2"/>
        </xdr:cNvCxnSpPr>
      </xdr:nvCxnSpPr>
      <xdr:spPr>
        <a:xfrm flipV="1">
          <a:off x="12309232" y="1997185"/>
          <a:ext cx="880036"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7"/>
  <sheetViews>
    <sheetView workbookViewId="0">
      <selection activeCell="D17" sqref="D17"/>
    </sheetView>
  </sheetViews>
  <sheetFormatPr defaultRowHeight="15" x14ac:dyDescent="0.25"/>
  <cols>
    <col min="1" max="1" width="10.85546875" bestFit="1" customWidth="1"/>
    <col min="2" max="2" width="12.42578125" customWidth="1"/>
    <col min="3" max="3" width="11.28515625" bestFit="1" customWidth="1"/>
  </cols>
  <sheetData>
    <row r="1" spans="1:6 16384:16384" x14ac:dyDescent="0.25">
      <c r="A1" s="42" t="s">
        <v>74</v>
      </c>
      <c r="XFD1" s="3"/>
    </row>
    <row r="2" spans="1:6 16384:16384" x14ac:dyDescent="0.25">
      <c r="A2" s="43" t="s">
        <v>56</v>
      </c>
    </row>
    <row r="3" spans="1:6 16384:16384" x14ac:dyDescent="0.25">
      <c r="B3" s="44" t="s">
        <v>78</v>
      </c>
    </row>
    <row r="4" spans="1:6 16384:16384" x14ac:dyDescent="0.25">
      <c r="B4" s="44" t="s">
        <v>77</v>
      </c>
    </row>
    <row r="5" spans="1:6 16384:16384" x14ac:dyDescent="0.25">
      <c r="B5" s="44"/>
      <c r="C5" s="53"/>
      <c r="D5" s="53"/>
      <c r="E5" s="53"/>
    </row>
    <row r="6" spans="1:6 16384:16384" x14ac:dyDescent="0.25">
      <c r="B6" t="s">
        <v>91</v>
      </c>
      <c r="C6" s="53"/>
      <c r="D6" s="53"/>
      <c r="E6" s="53"/>
    </row>
    <row r="7" spans="1:6 16384:16384" x14ac:dyDescent="0.25">
      <c r="B7" s="54" t="s">
        <v>92</v>
      </c>
      <c r="C7" s="53" t="s">
        <v>93</v>
      </c>
      <c r="D7" s="53" t="s">
        <v>95</v>
      </c>
      <c r="E7" s="53"/>
      <c r="F7" s="53">
        <f xml:space="preserve"> 20</f>
        <v>20</v>
      </c>
    </row>
    <row r="8" spans="1:6 16384:16384" x14ac:dyDescent="0.25">
      <c r="B8" s="54" t="s">
        <v>92</v>
      </c>
      <c r="C8" s="53" t="s">
        <v>94</v>
      </c>
      <c r="D8" s="53" t="s">
        <v>96</v>
      </c>
      <c r="E8" s="53"/>
      <c r="F8" s="53">
        <v>16</v>
      </c>
    </row>
    <row r="9" spans="1:6 16384:16384" x14ac:dyDescent="0.25">
      <c r="B9" s="54"/>
      <c r="C9" s="53"/>
      <c r="D9" s="53"/>
      <c r="E9" s="53"/>
      <c r="F9" s="53"/>
    </row>
    <row r="10" spans="1:6 16384:16384" x14ac:dyDescent="0.25">
      <c r="B10" s="54" t="s">
        <v>97</v>
      </c>
      <c r="C10" s="53"/>
      <c r="D10" s="53"/>
      <c r="E10" s="53"/>
      <c r="F10" s="53"/>
    </row>
    <row r="11" spans="1:6 16384:16384" x14ac:dyDescent="0.25">
      <c r="B11" s="54" t="s">
        <v>98</v>
      </c>
      <c r="C11" s="53">
        <v>20</v>
      </c>
      <c r="D11" s="53" t="s">
        <v>99</v>
      </c>
      <c r="E11" s="53">
        <f>1500*20</f>
        <v>30000</v>
      </c>
      <c r="F11" s="53"/>
    </row>
    <row r="12" spans="1:6 16384:16384" x14ac:dyDescent="0.25">
      <c r="B12" s="55" t="str">
        <f>B11</f>
        <v>1,500 *</v>
      </c>
      <c r="C12" s="55">
        <v>16</v>
      </c>
      <c r="D12" s="53" t="s">
        <v>99</v>
      </c>
      <c r="E12" s="53">
        <f>1500*16</f>
        <v>24000</v>
      </c>
      <c r="F12" s="53"/>
    </row>
    <row r="13" spans="1:6 16384:16384" x14ac:dyDescent="0.25">
      <c r="B13" s="53"/>
      <c r="C13" s="53"/>
      <c r="D13" s="53"/>
      <c r="E13" s="53"/>
      <c r="F13" s="53"/>
    </row>
    <row r="14" spans="1:6 16384:16384" x14ac:dyDescent="0.25">
      <c r="B14" s="56" t="s">
        <v>100</v>
      </c>
      <c r="C14" s="56"/>
      <c r="D14" s="53"/>
      <c r="E14" s="53"/>
      <c r="F14" s="53"/>
    </row>
    <row r="15" spans="1:6 16384:16384" x14ac:dyDescent="0.25">
      <c r="B15" s="56" t="s">
        <v>99</v>
      </c>
      <c r="C15" s="57">
        <f>E11-E12</f>
        <v>6000</v>
      </c>
      <c r="D15" s="53"/>
      <c r="E15" s="53"/>
      <c r="F15" s="53"/>
    </row>
    <row r="16" spans="1:6 16384:16384" x14ac:dyDescent="0.25">
      <c r="B16" s="53"/>
      <c r="C16" s="53"/>
      <c r="D16" s="53"/>
      <c r="E16" s="53"/>
      <c r="F16" s="53"/>
    </row>
    <row r="17" spans="2:6" x14ac:dyDescent="0.25">
      <c r="B17" s="53"/>
      <c r="C17" s="53"/>
      <c r="D17" s="53"/>
      <c r="E17" s="53"/>
      <c r="F17" s="5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1"/>
  <sheetViews>
    <sheetView workbookViewId="0">
      <selection activeCell="G22" sqref="G22"/>
    </sheetView>
  </sheetViews>
  <sheetFormatPr defaultRowHeight="15" x14ac:dyDescent="0.25"/>
  <cols>
    <col min="1" max="1" width="10" bestFit="1" customWidth="1"/>
    <col min="3" max="3" width="12.85546875" customWidth="1"/>
    <col min="4" max="4" width="11.5703125" customWidth="1"/>
    <col min="14" max="14" width="10.7109375" customWidth="1"/>
  </cols>
  <sheetData>
    <row r="1" spans="1:5" x14ac:dyDescent="0.25">
      <c r="A1" s="42" t="s">
        <v>75</v>
      </c>
    </row>
    <row r="2" spans="1:5" x14ac:dyDescent="0.25">
      <c r="A2" s="43" t="s">
        <v>56</v>
      </c>
    </row>
    <row r="3" spans="1:5" x14ac:dyDescent="0.25">
      <c r="B3" s="44" t="s">
        <v>80</v>
      </c>
    </row>
    <row r="4" spans="1:5" x14ac:dyDescent="0.25">
      <c r="B4" s="44" t="s">
        <v>58</v>
      </c>
    </row>
    <row r="6" spans="1:5" ht="27" thickBot="1" x14ac:dyDescent="0.3">
      <c r="B6" s="45" t="s">
        <v>59</v>
      </c>
      <c r="C6" s="46" t="s">
        <v>60</v>
      </c>
      <c r="D6" s="46" t="s">
        <v>61</v>
      </c>
    </row>
    <row r="7" spans="1:5" ht="15.75" thickTop="1" x14ac:dyDescent="0.25">
      <c r="B7" s="47" t="s">
        <v>62</v>
      </c>
      <c r="C7" s="48">
        <v>60</v>
      </c>
      <c r="D7" s="49" t="s">
        <v>63</v>
      </c>
    </row>
    <row r="8" spans="1:5" x14ac:dyDescent="0.25">
      <c r="B8" s="50" t="s">
        <v>64</v>
      </c>
      <c r="C8" s="51">
        <v>80</v>
      </c>
      <c r="D8" s="52" t="s">
        <v>62</v>
      </c>
    </row>
    <row r="9" spans="1:5" x14ac:dyDescent="0.25">
      <c r="B9" s="50" t="s">
        <v>65</v>
      </c>
      <c r="C9" s="51">
        <v>20</v>
      </c>
      <c r="D9" s="52" t="s">
        <v>62</v>
      </c>
    </row>
    <row r="10" spans="1:5" x14ac:dyDescent="0.25">
      <c r="B10" s="50" t="s">
        <v>66</v>
      </c>
      <c r="C10" s="51">
        <v>50</v>
      </c>
      <c r="D10" s="52" t="s">
        <v>62</v>
      </c>
    </row>
    <row r="11" spans="1:5" x14ac:dyDescent="0.25">
      <c r="B11" s="50" t="s">
        <v>67</v>
      </c>
      <c r="C11" s="50">
        <v>90</v>
      </c>
      <c r="D11" s="52" t="s">
        <v>68</v>
      </c>
    </row>
    <row r="12" spans="1:5" x14ac:dyDescent="0.25">
      <c r="B12" s="50" t="s">
        <v>69</v>
      </c>
      <c r="C12" s="50">
        <v>30</v>
      </c>
      <c r="D12" s="52" t="s">
        <v>70</v>
      </c>
    </row>
    <row r="13" spans="1:5" x14ac:dyDescent="0.25">
      <c r="B13" s="50" t="s">
        <v>71</v>
      </c>
      <c r="C13" s="50">
        <v>30</v>
      </c>
      <c r="D13" s="52" t="s">
        <v>72</v>
      </c>
    </row>
    <row r="14" spans="1:5" x14ac:dyDescent="0.25">
      <c r="B14" s="50" t="s">
        <v>73</v>
      </c>
      <c r="C14" s="50">
        <v>60</v>
      </c>
      <c r="D14" s="52" t="s">
        <v>71</v>
      </c>
    </row>
    <row r="16" spans="1:5" x14ac:dyDescent="0.25">
      <c r="B16" s="44" t="s">
        <v>90</v>
      </c>
      <c r="E16" s="44"/>
    </row>
    <row r="17" spans="2:12" x14ac:dyDescent="0.25">
      <c r="B17" s="44" t="s">
        <v>79</v>
      </c>
      <c r="E17" s="44"/>
    </row>
    <row r="19" spans="2:12" x14ac:dyDescent="0.25">
      <c r="B19" s="60" t="s">
        <v>117</v>
      </c>
      <c r="C19" s="60"/>
      <c r="D19" s="60"/>
      <c r="E19" s="60"/>
      <c r="F19" s="53"/>
      <c r="G19" s="53"/>
      <c r="H19" s="53"/>
      <c r="I19" s="53"/>
      <c r="J19" s="53"/>
      <c r="K19" s="53"/>
      <c r="L19" s="53"/>
    </row>
    <row r="20" spans="2:12" x14ac:dyDescent="0.25">
      <c r="B20" s="60" t="s">
        <v>119</v>
      </c>
      <c r="C20" s="60"/>
      <c r="D20" s="60"/>
      <c r="G20" s="53"/>
      <c r="H20" s="53"/>
      <c r="I20" s="53"/>
      <c r="J20" s="53"/>
      <c r="K20" s="53"/>
      <c r="L20" s="53"/>
    </row>
    <row r="21" spans="2:12" x14ac:dyDescent="0.25">
      <c r="B21" s="60" t="s">
        <v>118</v>
      </c>
      <c r="C21" s="60">
        <f>8*60*60</f>
        <v>28800</v>
      </c>
      <c r="D21" s="62" t="s">
        <v>115</v>
      </c>
      <c r="G21" s="53"/>
      <c r="H21" s="53"/>
      <c r="I21" s="53"/>
      <c r="J21" s="53"/>
      <c r="K21" s="53"/>
      <c r="L21" s="53"/>
    </row>
    <row r="22" spans="2:12" x14ac:dyDescent="0.25">
      <c r="B22" s="60" t="s">
        <v>116</v>
      </c>
      <c r="C22" s="60"/>
      <c r="D22" s="53"/>
      <c r="E22" s="63">
        <f>C21/300</f>
        <v>96</v>
      </c>
      <c r="F22" s="63" t="s">
        <v>132</v>
      </c>
      <c r="G22" s="63"/>
      <c r="H22" s="53"/>
      <c r="I22" s="53"/>
      <c r="J22" s="53"/>
      <c r="K22" s="53"/>
      <c r="L22" s="53"/>
    </row>
    <row r="23" spans="2:12" x14ac:dyDescent="0.25">
      <c r="B23" s="53"/>
      <c r="C23" s="53"/>
      <c r="D23" s="53"/>
      <c r="E23" s="53"/>
      <c r="F23" s="53"/>
      <c r="G23" s="53"/>
      <c r="H23" s="53"/>
      <c r="I23" s="53"/>
      <c r="J23" s="53"/>
      <c r="K23" s="53"/>
      <c r="L23" s="53"/>
    </row>
    <row r="24" spans="2:12" x14ac:dyDescent="0.25">
      <c r="B24" s="62" t="s">
        <v>121</v>
      </c>
      <c r="C24" s="53"/>
      <c r="D24" s="53"/>
      <c r="E24" s="53"/>
      <c r="F24" s="53"/>
      <c r="G24" s="53"/>
      <c r="H24" s="53"/>
      <c r="I24" s="53"/>
      <c r="J24" s="53"/>
      <c r="K24" s="53"/>
      <c r="L24" s="53"/>
    </row>
    <row r="25" spans="2:12" x14ac:dyDescent="0.25">
      <c r="B25" s="53" t="s">
        <v>122</v>
      </c>
      <c r="C25" s="53"/>
      <c r="D25" s="53">
        <f>SUM(C7:C14)</f>
        <v>420</v>
      </c>
      <c r="E25" s="53" t="s">
        <v>115</v>
      </c>
      <c r="F25" s="53" t="s">
        <v>123</v>
      </c>
      <c r="G25" s="53"/>
      <c r="H25" s="53"/>
      <c r="I25" s="53"/>
      <c r="J25" s="53"/>
      <c r="K25" s="53"/>
      <c r="L25" s="53"/>
    </row>
    <row r="26" spans="2:12" x14ac:dyDescent="0.25">
      <c r="B26" s="53"/>
      <c r="C26" s="53"/>
      <c r="D26" s="53"/>
      <c r="E26" s="53"/>
      <c r="F26" s="53" t="s">
        <v>62</v>
      </c>
      <c r="G26" s="53" t="s">
        <v>124</v>
      </c>
      <c r="H26" s="53" t="s">
        <v>125</v>
      </c>
      <c r="I26" s="53" t="s">
        <v>71</v>
      </c>
      <c r="J26" s="53"/>
      <c r="K26" s="53"/>
      <c r="L26" s="53"/>
    </row>
    <row r="27" spans="2:12" x14ac:dyDescent="0.25">
      <c r="B27" s="53" t="s">
        <v>126</v>
      </c>
      <c r="C27" s="53"/>
      <c r="D27" s="53"/>
      <c r="E27" s="53"/>
      <c r="F27" s="53"/>
      <c r="G27" s="53"/>
      <c r="H27" s="53"/>
      <c r="I27" s="53"/>
      <c r="J27" s="53"/>
      <c r="K27" s="53"/>
      <c r="L27" s="53"/>
    </row>
    <row r="28" spans="2:12" x14ac:dyDescent="0.25">
      <c r="B28" s="53" t="s">
        <v>127</v>
      </c>
      <c r="C28" s="53"/>
      <c r="D28" s="53" t="s">
        <v>128</v>
      </c>
      <c r="E28" s="53"/>
      <c r="F28" s="53"/>
      <c r="G28" s="53"/>
      <c r="H28" s="53"/>
      <c r="I28" s="53"/>
      <c r="J28" s="53"/>
      <c r="K28" s="53"/>
      <c r="L28" s="53"/>
    </row>
    <row r="29" spans="2:12" x14ac:dyDescent="0.25">
      <c r="B29" s="53" t="s">
        <v>118</v>
      </c>
      <c r="C29" s="53">
        <f>D25/(4*E22)</f>
        <v>1.09375</v>
      </c>
      <c r="D29" s="53" t="s">
        <v>129</v>
      </c>
      <c r="E29" s="53"/>
      <c r="F29" s="53"/>
      <c r="G29" s="53"/>
      <c r="H29" s="53"/>
      <c r="I29" s="53"/>
      <c r="J29" s="53"/>
      <c r="K29" s="53"/>
      <c r="L29" s="53"/>
    </row>
    <row r="30" spans="2:12" x14ac:dyDescent="0.25">
      <c r="B30" s="53" t="s">
        <v>118</v>
      </c>
      <c r="C30" s="53">
        <f>C29*100</f>
        <v>109.375</v>
      </c>
      <c r="D30" s="53" t="s">
        <v>130</v>
      </c>
      <c r="E30" s="53"/>
      <c r="F30" s="53"/>
      <c r="G30" s="53"/>
      <c r="H30" s="53"/>
      <c r="I30" s="53"/>
      <c r="J30" s="53"/>
      <c r="K30" s="53"/>
      <c r="L30" s="53"/>
    </row>
    <row r="31" spans="2:12" x14ac:dyDescent="0.25">
      <c r="B31" s="56" t="s">
        <v>131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0"/>
  <sheetViews>
    <sheetView workbookViewId="0">
      <selection activeCell="G13" sqref="G13"/>
    </sheetView>
  </sheetViews>
  <sheetFormatPr defaultRowHeight="15" x14ac:dyDescent="0.25"/>
  <cols>
    <col min="1" max="1" width="10" bestFit="1" customWidth="1"/>
    <col min="2" max="2" width="11.85546875" customWidth="1"/>
    <col min="3" max="3" width="6.42578125" customWidth="1"/>
    <col min="4" max="4" width="11.5703125" customWidth="1"/>
  </cols>
  <sheetData>
    <row r="1" spans="1:7" x14ac:dyDescent="0.25">
      <c r="A1" s="42" t="s">
        <v>76</v>
      </c>
    </row>
    <row r="2" spans="1:7" x14ac:dyDescent="0.25">
      <c r="A2" s="43" t="s">
        <v>56</v>
      </c>
    </row>
    <row r="3" spans="1:7" x14ac:dyDescent="0.25">
      <c r="A3" s="44"/>
      <c r="B3" s="44" t="s">
        <v>81</v>
      </c>
    </row>
    <row r="4" spans="1:7" x14ac:dyDescent="0.25">
      <c r="A4" s="44"/>
      <c r="B4" s="44" t="s">
        <v>82</v>
      </c>
    </row>
    <row r="5" spans="1:7" x14ac:dyDescent="0.25">
      <c r="A5" s="44"/>
      <c r="B5" s="44"/>
    </row>
    <row r="6" spans="1:7" x14ac:dyDescent="0.25">
      <c r="A6" s="44"/>
      <c r="B6" s="44" t="s">
        <v>89</v>
      </c>
      <c r="G6" s="44"/>
    </row>
    <row r="8" spans="1:7" x14ac:dyDescent="0.25">
      <c r="B8" s="1" t="s">
        <v>101</v>
      </c>
      <c r="C8" s="59"/>
      <c r="D8" s="59"/>
      <c r="E8" s="59"/>
    </row>
    <row r="9" spans="1:7" x14ac:dyDescent="0.25">
      <c r="B9" s="1" t="s">
        <v>105</v>
      </c>
      <c r="C9" s="59"/>
      <c r="D9" s="59"/>
      <c r="E9" s="59"/>
    </row>
    <row r="10" spans="1:7" x14ac:dyDescent="0.25">
      <c r="B10" s="1" t="s">
        <v>102</v>
      </c>
      <c r="C10" s="59"/>
      <c r="D10" s="59"/>
      <c r="E10" s="59"/>
    </row>
    <row r="11" spans="1:7" x14ac:dyDescent="0.25">
      <c r="B11" s="1" t="s">
        <v>103</v>
      </c>
      <c r="C11" s="59"/>
      <c r="D11" s="59"/>
      <c r="E11" s="59"/>
    </row>
    <row r="12" spans="1:7" x14ac:dyDescent="0.25">
      <c r="B12" s="1" t="s">
        <v>106</v>
      </c>
      <c r="C12" s="60"/>
      <c r="D12" s="59" t="s">
        <v>133</v>
      </c>
      <c r="E12" s="59"/>
    </row>
    <row r="13" spans="1:7" x14ac:dyDescent="0.25">
      <c r="B13" s="1" t="s">
        <v>104</v>
      </c>
      <c r="C13" s="59">
        <f>3250/0.32</f>
        <v>10156.25</v>
      </c>
      <c r="D13" s="59" t="s">
        <v>107</v>
      </c>
      <c r="E13" s="59"/>
    </row>
    <row r="14" spans="1:7" x14ac:dyDescent="0.25">
      <c r="B14" s="58" t="s">
        <v>134</v>
      </c>
    </row>
    <row r="17" spans="2:3" x14ac:dyDescent="0.25">
      <c r="C17" s="44"/>
    </row>
    <row r="18" spans="2:3" x14ac:dyDescent="0.25">
      <c r="B18" s="44"/>
      <c r="C18" s="44"/>
    </row>
    <row r="19" spans="2:3" x14ac:dyDescent="0.25">
      <c r="B19" s="44"/>
      <c r="C19" s="44"/>
    </row>
    <row r="20" spans="2:3" x14ac:dyDescent="0.25">
      <c r="B20" s="4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048576"/>
  <sheetViews>
    <sheetView topLeftCell="A16" zoomScale="98" zoomScaleNormal="98" workbookViewId="0">
      <selection activeCell="G36" sqref="G36"/>
    </sheetView>
  </sheetViews>
  <sheetFormatPr defaultColWidth="10.7109375" defaultRowHeight="12.75" x14ac:dyDescent="0.2"/>
  <cols>
    <col min="1" max="1" width="10" style="1" bestFit="1" customWidth="1"/>
    <col min="2" max="2" width="37.7109375" style="1" customWidth="1"/>
    <col min="3" max="9" width="11.7109375" style="1" customWidth="1"/>
    <col min="10" max="13" width="9.140625" style="1"/>
    <col min="14" max="14" width="9.140625" style="1" customWidth="1"/>
    <col min="15" max="16383" width="10.7109375" style="1"/>
    <col min="16384" max="16384" width="9.140625" style="1" customWidth="1"/>
  </cols>
  <sheetData>
    <row r="1" spans="1:8 16384:16384" x14ac:dyDescent="0.2">
      <c r="A1" s="3" t="s">
        <v>57</v>
      </c>
      <c r="XFD1" s="3"/>
    </row>
    <row r="2" spans="1:8 16384:16384" x14ac:dyDescent="0.2">
      <c r="A2" s="3" t="s">
        <v>56</v>
      </c>
    </row>
    <row r="3" spans="1:8 16384:16384" x14ac:dyDescent="0.2">
      <c r="B3" s="4" t="s">
        <v>84</v>
      </c>
    </row>
    <row r="4" spans="1:8 16384:16384" x14ac:dyDescent="0.2">
      <c r="B4" s="1" t="s">
        <v>13</v>
      </c>
    </row>
    <row r="5" spans="1:8 16384:16384" x14ac:dyDescent="0.2">
      <c r="B5" s="1" t="s">
        <v>14</v>
      </c>
    </row>
    <row r="6" spans="1:8 16384:16384" x14ac:dyDescent="0.2">
      <c r="B6" s="1" t="s">
        <v>15</v>
      </c>
    </row>
    <row r="7" spans="1:8 16384:16384" x14ac:dyDescent="0.2">
      <c r="B7" s="1" t="s">
        <v>16</v>
      </c>
    </row>
    <row r="8" spans="1:8 16384:16384" ht="13.5" thickBot="1" x14ac:dyDescent="0.25"/>
    <row r="9" spans="1:8 16384:16384" ht="13.5" thickBot="1" x14ac:dyDescent="0.25">
      <c r="B9" s="1" t="s">
        <v>88</v>
      </c>
      <c r="C9" s="64">
        <f>F46</f>
        <v>406800</v>
      </c>
      <c r="D9" s="65"/>
    </row>
    <row r="10" spans="1:8 16384:16384" s="32" customFormat="1" x14ac:dyDescent="0.2"/>
    <row r="11" spans="1:8 16384:16384" s="32" customFormat="1" x14ac:dyDescent="0.2">
      <c r="B11" s="33" t="s">
        <v>0</v>
      </c>
      <c r="C11" s="34"/>
      <c r="D11" s="34"/>
      <c r="E11" s="34"/>
      <c r="F11" s="34"/>
      <c r="G11" s="34"/>
      <c r="H11" s="34"/>
    </row>
    <row r="12" spans="1:8 16384:16384" s="32" customFormat="1" x14ac:dyDescent="0.2">
      <c r="B12" s="35" t="s">
        <v>19</v>
      </c>
      <c r="C12" s="15">
        <v>10</v>
      </c>
      <c r="D12" s="36"/>
      <c r="E12" s="34"/>
      <c r="F12" s="34"/>
      <c r="G12" s="34"/>
      <c r="H12" s="34"/>
    </row>
    <row r="13" spans="1:8 16384:16384" s="32" customFormat="1" x14ac:dyDescent="0.2">
      <c r="B13" s="35" t="s">
        <v>39</v>
      </c>
      <c r="C13" s="15">
        <v>5</v>
      </c>
      <c r="D13" s="36"/>
      <c r="E13" s="34"/>
      <c r="F13" s="34"/>
      <c r="G13" s="34"/>
      <c r="H13" s="34"/>
    </row>
    <row r="14" spans="1:8 16384:16384" s="32" customFormat="1" x14ac:dyDescent="0.2">
      <c r="B14" s="35" t="s">
        <v>28</v>
      </c>
      <c r="C14" s="18">
        <v>30</v>
      </c>
      <c r="D14" s="36"/>
      <c r="E14" s="34"/>
      <c r="F14" s="34"/>
      <c r="G14" s="34"/>
      <c r="H14" s="34"/>
    </row>
    <row r="15" spans="1:8 16384:16384" s="32" customFormat="1" x14ac:dyDescent="0.2">
      <c r="B15" s="35" t="s">
        <v>20</v>
      </c>
      <c r="C15" s="15">
        <v>100</v>
      </c>
      <c r="D15" s="36"/>
      <c r="E15" s="34"/>
      <c r="F15" s="34"/>
      <c r="G15" s="34"/>
      <c r="H15" s="34"/>
    </row>
    <row r="16" spans="1:8 16384:16384" s="32" customFormat="1" x14ac:dyDescent="0.2">
      <c r="B16" s="35" t="s">
        <v>21</v>
      </c>
      <c r="C16" s="15">
        <v>200</v>
      </c>
      <c r="D16" s="36"/>
      <c r="E16" s="34"/>
      <c r="F16" s="34"/>
      <c r="G16" s="34"/>
      <c r="H16" s="34"/>
    </row>
    <row r="17" spans="2:8" s="32" customFormat="1" x14ac:dyDescent="0.2">
      <c r="B17" s="35" t="s">
        <v>22</v>
      </c>
      <c r="C17" s="16">
        <v>2</v>
      </c>
      <c r="D17" s="36"/>
      <c r="E17" s="34"/>
      <c r="F17" s="34"/>
      <c r="G17" s="34"/>
      <c r="H17" s="34"/>
    </row>
    <row r="18" spans="2:8" s="32" customFormat="1" x14ac:dyDescent="0.2">
      <c r="B18" s="35" t="s">
        <v>23</v>
      </c>
      <c r="C18" s="15">
        <v>5</v>
      </c>
      <c r="D18" s="36"/>
      <c r="E18" s="34"/>
      <c r="F18" s="34"/>
      <c r="G18" s="34"/>
      <c r="H18" s="34"/>
    </row>
    <row r="19" spans="2:8" s="32" customFormat="1" x14ac:dyDescent="0.2">
      <c r="B19" s="35" t="s">
        <v>24</v>
      </c>
      <c r="C19" s="15">
        <v>8</v>
      </c>
      <c r="D19" s="36"/>
      <c r="E19" s="34"/>
      <c r="F19" s="34"/>
      <c r="G19" s="34"/>
      <c r="H19" s="34"/>
    </row>
    <row r="20" spans="2:8" s="32" customFormat="1" x14ac:dyDescent="0.2">
      <c r="B20" s="35" t="s">
        <v>4</v>
      </c>
      <c r="C20" s="17">
        <v>8</v>
      </c>
      <c r="D20" s="37"/>
      <c r="E20" s="34"/>
      <c r="F20" s="34"/>
      <c r="G20" s="34"/>
      <c r="H20" s="34"/>
    </row>
    <row r="21" spans="2:8" s="32" customFormat="1" x14ac:dyDescent="0.2">
      <c r="B21" s="35" t="s">
        <v>25</v>
      </c>
      <c r="C21" s="17">
        <v>60</v>
      </c>
      <c r="D21" s="37"/>
      <c r="E21" s="34"/>
      <c r="F21" s="34"/>
      <c r="G21" s="34"/>
      <c r="H21" s="34"/>
    </row>
    <row r="22" spans="2:8" s="32" customFormat="1" x14ac:dyDescent="0.2">
      <c r="B22" s="35" t="s">
        <v>1</v>
      </c>
      <c r="C22" s="18">
        <v>500</v>
      </c>
      <c r="D22" s="37"/>
      <c r="E22" s="34"/>
      <c r="F22" s="34"/>
      <c r="G22" s="34"/>
      <c r="H22" s="34"/>
    </row>
    <row r="23" spans="2:8" s="32" customFormat="1" x14ac:dyDescent="0.2">
      <c r="B23" s="34"/>
      <c r="C23" s="34"/>
      <c r="D23" s="34"/>
      <c r="E23" s="34"/>
      <c r="F23" s="34"/>
      <c r="G23" s="34"/>
      <c r="H23" s="34"/>
    </row>
    <row r="24" spans="2:8" s="32" customFormat="1" x14ac:dyDescent="0.2">
      <c r="B24" s="38" t="s">
        <v>18</v>
      </c>
      <c r="C24" s="39"/>
      <c r="D24" s="39"/>
      <c r="E24" s="34"/>
      <c r="F24" s="34"/>
      <c r="G24" s="34"/>
      <c r="H24" s="34"/>
    </row>
    <row r="25" spans="2:8" s="32" customFormat="1" x14ac:dyDescent="0.2">
      <c r="B25" s="24" t="s">
        <v>2</v>
      </c>
      <c r="C25" s="40" t="s">
        <v>9</v>
      </c>
      <c r="D25" s="40" t="s">
        <v>10</v>
      </c>
      <c r="E25" s="40" t="s">
        <v>11</v>
      </c>
      <c r="F25" s="40" t="s">
        <v>12</v>
      </c>
    </row>
    <row r="26" spans="2:8" s="32" customFormat="1" x14ac:dyDescent="0.2">
      <c r="B26" s="24" t="s">
        <v>26</v>
      </c>
      <c r="C26" s="18">
        <v>9000</v>
      </c>
      <c r="D26" s="18">
        <v>9500</v>
      </c>
      <c r="E26" s="18">
        <v>7500</v>
      </c>
      <c r="F26" s="18">
        <v>11000</v>
      </c>
    </row>
    <row r="27" spans="2:8" x14ac:dyDescent="0.2">
      <c r="B27" s="6" t="s">
        <v>5</v>
      </c>
      <c r="C27" s="10">
        <f>C22</f>
        <v>500</v>
      </c>
      <c r="D27" s="10">
        <f>C36</f>
        <v>-1300</v>
      </c>
      <c r="E27" s="10">
        <f>D36</f>
        <v>0</v>
      </c>
      <c r="F27" s="10">
        <f>E36</f>
        <v>0</v>
      </c>
    </row>
    <row r="28" spans="2:8" ht="25.5" x14ac:dyDescent="0.2">
      <c r="B28" s="31" t="s">
        <v>52</v>
      </c>
      <c r="C28" s="10">
        <f>C26-C27</f>
        <v>8500</v>
      </c>
      <c r="D28" s="10">
        <f>D26-D27</f>
        <v>10800</v>
      </c>
      <c r="E28" s="10">
        <f>E26-E27</f>
        <v>7500</v>
      </c>
      <c r="F28" s="10">
        <f>F26-F27</f>
        <v>11000</v>
      </c>
    </row>
    <row r="29" spans="2:8" ht="25.5" x14ac:dyDescent="0.2">
      <c r="B29" s="31" t="s">
        <v>53</v>
      </c>
      <c r="C29" s="10">
        <f>C28*C17</f>
        <v>17000</v>
      </c>
      <c r="D29" s="10">
        <f>D28*C17</f>
        <v>21600</v>
      </c>
      <c r="E29" s="10">
        <f>C17*E28</f>
        <v>15000</v>
      </c>
      <c r="F29" s="10">
        <f>F28*C17</f>
        <v>22000</v>
      </c>
    </row>
    <row r="30" spans="2:8" ht="25.5" x14ac:dyDescent="0.2">
      <c r="B30" s="6" t="s">
        <v>27</v>
      </c>
      <c r="C30" s="10">
        <f>C14*C20*C21</f>
        <v>14400</v>
      </c>
      <c r="D30" s="10">
        <f>C14*C20*C21</f>
        <v>14400</v>
      </c>
      <c r="E30" s="10">
        <f>C14*C20*C21</f>
        <v>14400</v>
      </c>
      <c r="F30" s="10">
        <f>C14*C20*C21</f>
        <v>14400</v>
      </c>
    </row>
    <row r="31" spans="2:8" x14ac:dyDescent="0.2">
      <c r="B31" s="7" t="s">
        <v>29</v>
      </c>
      <c r="C31" s="11">
        <v>0</v>
      </c>
      <c r="D31" s="11">
        <f>D29-D30</f>
        <v>7200</v>
      </c>
      <c r="E31" s="11">
        <f>E29-E30</f>
        <v>600</v>
      </c>
      <c r="F31" s="11">
        <v>0</v>
      </c>
    </row>
    <row r="32" spans="2:8" ht="38.25" x14ac:dyDescent="0.2">
      <c r="B32" s="5" t="s">
        <v>40</v>
      </c>
      <c r="C32" s="11">
        <v>0</v>
      </c>
      <c r="D32" s="11">
        <v>0</v>
      </c>
      <c r="E32" s="12">
        <v>0</v>
      </c>
      <c r="F32" s="11">
        <f>ROUNDUP((F29-F30)/(C20*C21),0)</f>
        <v>16</v>
      </c>
    </row>
    <row r="33" spans="2:6" x14ac:dyDescent="0.2">
      <c r="B33" s="7" t="s">
        <v>30</v>
      </c>
      <c r="C33" s="11">
        <v>0</v>
      </c>
      <c r="D33" s="11">
        <v>0</v>
      </c>
      <c r="E33" s="11">
        <v>0</v>
      </c>
      <c r="F33" s="11">
        <f>F32*C21*C20</f>
        <v>7680</v>
      </c>
    </row>
    <row r="34" spans="2:6" x14ac:dyDescent="0.2">
      <c r="B34" s="7" t="s">
        <v>31</v>
      </c>
      <c r="C34" s="11">
        <f>C30+C31+C33</f>
        <v>14400</v>
      </c>
      <c r="D34" s="11">
        <f>D30+D33+D31</f>
        <v>21600</v>
      </c>
      <c r="E34" s="11">
        <f>E30+E33+E31</f>
        <v>15000</v>
      </c>
      <c r="F34" s="11">
        <f>F30+F33+F31</f>
        <v>22080</v>
      </c>
    </row>
    <row r="35" spans="2:6" ht="25.5" x14ac:dyDescent="0.2">
      <c r="B35" s="7" t="s">
        <v>6</v>
      </c>
      <c r="C35" s="11">
        <f>C34/C17</f>
        <v>7200</v>
      </c>
      <c r="D35" s="11">
        <f>(D34)/C17</f>
        <v>10800</v>
      </c>
      <c r="E35" s="11">
        <f>E34/C17</f>
        <v>7500</v>
      </c>
      <c r="F35" s="11">
        <f>F34/C17</f>
        <v>11040</v>
      </c>
    </row>
    <row r="36" spans="2:6" ht="25.5" x14ac:dyDescent="0.2">
      <c r="B36" s="7" t="s">
        <v>7</v>
      </c>
      <c r="C36" s="11">
        <f>C27+C35-C26</f>
        <v>-1300</v>
      </c>
      <c r="D36" s="11">
        <f t="shared" ref="D36:F36" si="0">D27+D35-D26</f>
        <v>0</v>
      </c>
      <c r="E36" s="11">
        <f t="shared" si="0"/>
        <v>0</v>
      </c>
      <c r="F36" s="11">
        <f t="shared" si="0"/>
        <v>40</v>
      </c>
    </row>
    <row r="37" spans="2:6" x14ac:dyDescent="0.2">
      <c r="B37" s="7" t="s">
        <v>32</v>
      </c>
      <c r="C37" s="12">
        <v>0</v>
      </c>
      <c r="D37" s="12">
        <v>0</v>
      </c>
      <c r="E37" s="12">
        <v>0</v>
      </c>
      <c r="F37" s="11">
        <f>F32</f>
        <v>16</v>
      </c>
    </row>
    <row r="38" spans="2:6" ht="13.5" thickBot="1" x14ac:dyDescent="0.25">
      <c r="B38" s="20" t="s">
        <v>33</v>
      </c>
      <c r="C38" s="23">
        <v>0</v>
      </c>
      <c r="D38" s="23">
        <v>0</v>
      </c>
      <c r="E38" s="23">
        <v>0</v>
      </c>
      <c r="F38" s="23">
        <f>F37</f>
        <v>16</v>
      </c>
    </row>
    <row r="39" spans="2:6" ht="26.25" thickTop="1" x14ac:dyDescent="0.2">
      <c r="B39" s="21" t="s">
        <v>83</v>
      </c>
      <c r="C39" s="22">
        <f>(C30+C33)*$C$18</f>
        <v>72000</v>
      </c>
      <c r="D39" s="22">
        <f t="shared" ref="D39:F39" si="1">(D30+D33)*$C$18</f>
        <v>72000</v>
      </c>
      <c r="E39" s="22">
        <f t="shared" si="1"/>
        <v>72000</v>
      </c>
      <c r="F39" s="22">
        <f t="shared" si="1"/>
        <v>110400</v>
      </c>
    </row>
    <row r="40" spans="2:6" x14ac:dyDescent="0.2">
      <c r="B40" s="7" t="s">
        <v>35</v>
      </c>
      <c r="C40" s="13">
        <v>0</v>
      </c>
      <c r="D40" s="13">
        <f>D31*C19</f>
        <v>57600</v>
      </c>
      <c r="E40" s="13">
        <f>E31*C19</f>
        <v>4800</v>
      </c>
      <c r="F40" s="13">
        <v>0</v>
      </c>
    </row>
    <row r="41" spans="2:6" x14ac:dyDescent="0.2">
      <c r="B41" s="7" t="s">
        <v>36</v>
      </c>
      <c r="C41" s="13">
        <v>0</v>
      </c>
      <c r="D41" s="13">
        <v>0</v>
      </c>
      <c r="E41" s="13">
        <v>0</v>
      </c>
      <c r="F41" s="13">
        <f>F36*C13</f>
        <v>200</v>
      </c>
    </row>
    <row r="42" spans="2:6" x14ac:dyDescent="0.2">
      <c r="B42" s="7" t="s">
        <v>17</v>
      </c>
      <c r="C42" s="13">
        <f>-C36*C12</f>
        <v>13000</v>
      </c>
      <c r="D42" s="13">
        <v>0</v>
      </c>
      <c r="E42" s="13">
        <v>0</v>
      </c>
      <c r="F42" s="13">
        <v>0</v>
      </c>
    </row>
    <row r="43" spans="2:6" x14ac:dyDescent="0.2">
      <c r="B43" s="7" t="s">
        <v>37</v>
      </c>
      <c r="C43" s="13">
        <v>0</v>
      </c>
      <c r="D43" s="13">
        <v>0</v>
      </c>
      <c r="E43" s="13">
        <v>0</v>
      </c>
      <c r="F43" s="13">
        <f>16*C15</f>
        <v>1600</v>
      </c>
    </row>
    <row r="44" spans="2:6" x14ac:dyDescent="0.2">
      <c r="B44" s="7" t="s">
        <v>3</v>
      </c>
      <c r="C44" s="13">
        <v>0</v>
      </c>
      <c r="D44" s="13">
        <v>0</v>
      </c>
      <c r="E44" s="13">
        <v>0</v>
      </c>
      <c r="F44" s="13">
        <f>16*C16</f>
        <v>3200</v>
      </c>
    </row>
    <row r="45" spans="2:6" x14ac:dyDescent="0.2">
      <c r="B45" s="7" t="s">
        <v>38</v>
      </c>
      <c r="C45" s="13">
        <f>SUM(C39:C44)</f>
        <v>85000</v>
      </c>
      <c r="D45" s="13">
        <f>SUM(D39:D44)</f>
        <v>129600</v>
      </c>
      <c r="E45" s="13">
        <f>SUM(E39:E44)</f>
        <v>76800</v>
      </c>
      <c r="F45" s="13">
        <f>SUM(F39:F44)</f>
        <v>115400</v>
      </c>
    </row>
    <row r="46" spans="2:6" x14ac:dyDescent="0.2">
      <c r="B46" s="8"/>
      <c r="C46" s="9"/>
      <c r="D46" s="9"/>
      <c r="E46" s="14" t="s">
        <v>8</v>
      </c>
      <c r="F46" s="19">
        <f>SUM(C45:F45)</f>
        <v>406800</v>
      </c>
    </row>
    <row r="1048576" spans="16384:16384" x14ac:dyDescent="0.2">
      <c r="XFD1048576" s="41" t="s">
        <v>54</v>
      </c>
    </row>
  </sheetData>
  <mergeCells count="1">
    <mergeCell ref="C9:D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52"/>
  <sheetViews>
    <sheetView tabSelected="1" topLeftCell="A4" workbookViewId="0">
      <selection activeCell="H33" sqref="H33"/>
    </sheetView>
  </sheetViews>
  <sheetFormatPr defaultRowHeight="12.75" x14ac:dyDescent="0.2"/>
  <cols>
    <col min="1" max="1" width="10" style="1" bestFit="1" customWidth="1"/>
    <col min="2" max="2" width="38.5703125" style="1" customWidth="1"/>
    <col min="3" max="3" width="11.85546875" style="1" customWidth="1"/>
    <col min="4" max="9" width="11.7109375" style="1" customWidth="1"/>
    <col min="10" max="13" width="9.140625" style="1"/>
    <col min="14" max="14" width="9.140625" style="1" customWidth="1"/>
    <col min="15" max="16384" width="9.140625" style="1"/>
  </cols>
  <sheetData>
    <row r="1" spans="1:8" x14ac:dyDescent="0.2">
      <c r="A1" s="3" t="s">
        <v>55</v>
      </c>
    </row>
    <row r="2" spans="1:8" x14ac:dyDescent="0.2">
      <c r="A2" s="3" t="s">
        <v>56</v>
      </c>
    </row>
    <row r="3" spans="1:8" x14ac:dyDescent="0.2">
      <c r="B3" s="4" t="s">
        <v>41</v>
      </c>
    </row>
    <row r="4" spans="1:8" x14ac:dyDescent="0.2">
      <c r="B4" s="1" t="s">
        <v>42</v>
      </c>
    </row>
    <row r="5" spans="1:8" x14ac:dyDescent="0.2">
      <c r="B5" s="1" t="s">
        <v>43</v>
      </c>
    </row>
    <row r="6" spans="1:8" x14ac:dyDescent="0.2">
      <c r="B6" s="1" t="s">
        <v>85</v>
      </c>
    </row>
    <row r="7" spans="1:8" x14ac:dyDescent="0.2">
      <c r="B7" s="1" t="s">
        <v>87</v>
      </c>
    </row>
    <row r="8" spans="1:8" ht="13.5" thickBot="1" x14ac:dyDescent="0.25"/>
    <row r="9" spans="1:8" ht="13.5" thickBot="1" x14ac:dyDescent="0.25">
      <c r="B9" s="1" t="s">
        <v>86</v>
      </c>
      <c r="C9" s="64">
        <f>F46</f>
        <v>930850</v>
      </c>
      <c r="D9" s="65"/>
    </row>
    <row r="10" spans="1:8" s="32" customFormat="1" x14ac:dyDescent="0.2"/>
    <row r="11" spans="1:8" s="32" customFormat="1" ht="12.75" customHeight="1" x14ac:dyDescent="0.2">
      <c r="B11" s="33" t="s">
        <v>0</v>
      </c>
      <c r="C11" s="34"/>
      <c r="D11" s="34"/>
      <c r="E11" s="34"/>
      <c r="F11" s="34"/>
      <c r="G11" s="34"/>
      <c r="H11" s="34"/>
    </row>
    <row r="12" spans="1:8" s="32" customFormat="1" x14ac:dyDescent="0.2">
      <c r="B12" s="35" t="s">
        <v>19</v>
      </c>
      <c r="C12" s="15">
        <v>20</v>
      </c>
      <c r="D12" s="36"/>
      <c r="E12" s="34"/>
      <c r="F12" s="34"/>
      <c r="G12" s="34"/>
      <c r="H12" s="34"/>
    </row>
    <row r="13" spans="1:8" s="32" customFormat="1" ht="12.75" customHeight="1" x14ac:dyDescent="0.2">
      <c r="B13" s="35" t="s">
        <v>39</v>
      </c>
      <c r="C13" s="15">
        <v>10</v>
      </c>
      <c r="D13" s="36"/>
      <c r="E13" s="34"/>
      <c r="F13" s="34"/>
      <c r="G13" s="34"/>
      <c r="H13" s="34"/>
    </row>
    <row r="14" spans="1:8" s="32" customFormat="1" ht="12.75" customHeight="1" x14ac:dyDescent="0.2">
      <c r="B14" s="35" t="s">
        <v>49</v>
      </c>
      <c r="C14" s="18">
        <v>100</v>
      </c>
      <c r="D14" s="36"/>
      <c r="E14" s="34"/>
      <c r="F14" s="34"/>
      <c r="G14" s="34"/>
      <c r="H14" s="34"/>
    </row>
    <row r="15" spans="1:8" s="32" customFormat="1" x14ac:dyDescent="0.2">
      <c r="B15" s="35" t="s">
        <v>20</v>
      </c>
      <c r="C15" s="15">
        <v>50</v>
      </c>
      <c r="D15" s="36"/>
      <c r="E15" s="34"/>
      <c r="F15" s="34"/>
      <c r="G15" s="34"/>
      <c r="H15" s="34"/>
    </row>
    <row r="16" spans="1:8" s="32" customFormat="1" ht="12.75" customHeight="1" x14ac:dyDescent="0.2">
      <c r="B16" s="35" t="s">
        <v>21</v>
      </c>
      <c r="C16" s="15">
        <v>75</v>
      </c>
      <c r="D16" s="36"/>
      <c r="E16" s="34"/>
      <c r="F16" s="34"/>
      <c r="G16" s="34"/>
      <c r="H16" s="34"/>
    </row>
    <row r="17" spans="2:18" s="32" customFormat="1" ht="12.75" customHeight="1" x14ac:dyDescent="0.2">
      <c r="B17" s="35" t="s">
        <v>22</v>
      </c>
      <c r="C17" s="30">
        <v>0.25</v>
      </c>
      <c r="D17" s="36"/>
      <c r="E17" s="34"/>
      <c r="F17" s="34"/>
      <c r="G17" s="34"/>
      <c r="H17" s="34"/>
    </row>
    <row r="18" spans="2:18" s="32" customFormat="1" ht="12.75" customHeight="1" x14ac:dyDescent="0.2">
      <c r="B18" s="35" t="s">
        <v>23</v>
      </c>
      <c r="C18" s="15">
        <v>10</v>
      </c>
      <c r="D18" s="36"/>
      <c r="E18" s="34"/>
      <c r="F18" s="34"/>
      <c r="G18" s="34"/>
      <c r="H18" s="34"/>
    </row>
    <row r="19" spans="2:18" s="32" customFormat="1" x14ac:dyDescent="0.2">
      <c r="B19" s="35" t="s">
        <v>24</v>
      </c>
      <c r="C19" s="15">
        <v>15</v>
      </c>
      <c r="D19" s="36"/>
      <c r="E19" s="34"/>
      <c r="F19" s="34"/>
      <c r="G19" s="34"/>
      <c r="H19" s="34"/>
    </row>
    <row r="20" spans="2:18" s="32" customFormat="1" x14ac:dyDescent="0.2">
      <c r="B20" s="35" t="s">
        <v>4</v>
      </c>
      <c r="C20" s="17">
        <v>8</v>
      </c>
      <c r="D20" s="37"/>
      <c r="E20" s="34"/>
      <c r="F20" s="34"/>
      <c r="G20" s="34"/>
      <c r="H20" s="34"/>
    </row>
    <row r="21" spans="2:18" s="32" customFormat="1" x14ac:dyDescent="0.2">
      <c r="B21" s="35" t="s">
        <v>48</v>
      </c>
      <c r="C21" s="17">
        <v>20</v>
      </c>
      <c r="D21" s="37"/>
      <c r="E21" s="34"/>
      <c r="F21" s="34"/>
      <c r="G21" s="34"/>
      <c r="H21" s="34"/>
    </row>
    <row r="22" spans="2:18" s="32" customFormat="1" x14ac:dyDescent="0.2">
      <c r="B22" s="35" t="s">
        <v>1</v>
      </c>
      <c r="C22" s="18">
        <v>0</v>
      </c>
      <c r="D22" s="37"/>
      <c r="E22" s="34"/>
      <c r="F22" s="34"/>
      <c r="G22" s="34"/>
      <c r="H22" s="34"/>
    </row>
    <row r="23" spans="2:18" s="32" customFormat="1" x14ac:dyDescent="0.2">
      <c r="B23" s="34"/>
      <c r="C23" s="34"/>
      <c r="D23" s="34"/>
      <c r="E23" s="34"/>
      <c r="F23" s="34"/>
      <c r="G23" s="34"/>
      <c r="H23" s="34"/>
    </row>
    <row r="24" spans="2:18" s="32" customFormat="1" x14ac:dyDescent="0.2">
      <c r="B24" s="38" t="s">
        <v>18</v>
      </c>
      <c r="C24" s="39"/>
      <c r="D24" s="39"/>
      <c r="E24" s="34"/>
      <c r="F24" s="34"/>
      <c r="G24" s="34"/>
      <c r="H24" s="34"/>
    </row>
    <row r="25" spans="2:18" s="32" customFormat="1" x14ac:dyDescent="0.2">
      <c r="B25" s="24" t="s">
        <v>2</v>
      </c>
      <c r="C25" s="40" t="s">
        <v>44</v>
      </c>
      <c r="D25" s="40" t="s">
        <v>45</v>
      </c>
      <c r="E25" s="40" t="s">
        <v>46</v>
      </c>
      <c r="F25" s="40" t="s">
        <v>47</v>
      </c>
    </row>
    <row r="26" spans="2:18" s="32" customFormat="1" x14ac:dyDescent="0.2">
      <c r="B26" s="24" t="s">
        <v>26</v>
      </c>
      <c r="C26" s="18">
        <v>75000</v>
      </c>
      <c r="D26" s="18">
        <v>68000</v>
      </c>
      <c r="E26" s="18">
        <v>80000</v>
      </c>
      <c r="F26" s="18">
        <v>50000</v>
      </c>
    </row>
    <row r="27" spans="2:18" s="2" customFormat="1" x14ac:dyDescent="0.2">
      <c r="B27" s="25" t="s">
        <v>5</v>
      </c>
      <c r="C27" s="10">
        <f>C22</f>
        <v>0</v>
      </c>
      <c r="D27" s="10">
        <f>C36</f>
        <v>520</v>
      </c>
      <c r="E27" s="10">
        <f t="shared" ref="E27:F27" si="0">D36</f>
        <v>360</v>
      </c>
      <c r="F27" s="10">
        <f t="shared" si="0"/>
        <v>0</v>
      </c>
      <c r="G27" s="1"/>
      <c r="H27" s="1"/>
      <c r="I27" s="1"/>
      <c r="J27" s="1"/>
      <c r="K27" s="1"/>
      <c r="L27" s="1"/>
      <c r="M27" s="1"/>
      <c r="N27" s="1"/>
      <c r="O27" s="1"/>
      <c r="P27" s="1"/>
      <c r="Q27" s="1"/>
      <c r="R27" s="1"/>
    </row>
    <row r="28" spans="2:18" ht="25.5" x14ac:dyDescent="0.2">
      <c r="B28" s="31" t="s">
        <v>52</v>
      </c>
      <c r="C28" s="10">
        <f>C26-C27</f>
        <v>75000</v>
      </c>
      <c r="D28" s="10">
        <f t="shared" ref="D28:F28" si="1">D26-D27</f>
        <v>67480</v>
      </c>
      <c r="E28" s="10">
        <f t="shared" si="1"/>
        <v>79640</v>
      </c>
      <c r="F28" s="10">
        <f t="shared" si="1"/>
        <v>50000</v>
      </c>
    </row>
    <row r="29" spans="2:18" ht="25.5" x14ac:dyDescent="0.2">
      <c r="B29" s="31" t="s">
        <v>53</v>
      </c>
      <c r="C29" s="10">
        <f>C28*$C$17</f>
        <v>18750</v>
      </c>
      <c r="D29" s="10">
        <f>D28*$C$17</f>
        <v>16870</v>
      </c>
      <c r="E29" s="10">
        <f t="shared" ref="E29:F29" si="2">E28*$C$17</f>
        <v>19910</v>
      </c>
      <c r="F29" s="10">
        <f t="shared" si="2"/>
        <v>12500</v>
      </c>
    </row>
    <row r="30" spans="2:18" x14ac:dyDescent="0.2">
      <c r="B30" s="25" t="s">
        <v>50</v>
      </c>
      <c r="C30" s="10">
        <f>ROUNDUP(C29/($C$20*$C$21),0)</f>
        <v>118</v>
      </c>
      <c r="D30" s="10">
        <f>ROUNDUP(D29/($C$20*$C$21),0)</f>
        <v>106</v>
      </c>
      <c r="E30" s="10">
        <f>D30</f>
        <v>106</v>
      </c>
      <c r="F30" s="10">
        <f>E30</f>
        <v>106</v>
      </c>
    </row>
    <row r="31" spans="2:18" x14ac:dyDescent="0.2">
      <c r="B31" s="61" t="s">
        <v>108</v>
      </c>
      <c r="C31" s="10">
        <f>C30*$C$20*$C$21</f>
        <v>18880</v>
      </c>
      <c r="D31" s="10">
        <f t="shared" ref="D31:F31" si="3">D30*$C$20*$C$21</f>
        <v>16960</v>
      </c>
      <c r="E31" s="10">
        <f t="shared" si="3"/>
        <v>16960</v>
      </c>
      <c r="F31" s="10">
        <f t="shared" si="3"/>
        <v>16960</v>
      </c>
    </row>
    <row r="32" spans="2:18" ht="25.5" x14ac:dyDescent="0.2">
      <c r="B32" s="25" t="s">
        <v>109</v>
      </c>
      <c r="C32" s="11">
        <f>C31/$C$17</f>
        <v>75520</v>
      </c>
      <c r="D32" s="11">
        <f>D31/$C$17</f>
        <v>67840</v>
      </c>
      <c r="E32" s="11">
        <f t="shared" ref="E32" si="4">E31/$C$17</f>
        <v>67840</v>
      </c>
      <c r="F32" s="11">
        <f>F31/$C$17</f>
        <v>67840</v>
      </c>
    </row>
    <row r="33" spans="2:6" x14ac:dyDescent="0.2">
      <c r="B33" s="26" t="s">
        <v>29</v>
      </c>
      <c r="C33" s="11">
        <v>0</v>
      </c>
      <c r="D33" s="28">
        <v>0</v>
      </c>
      <c r="E33" s="28">
        <f>E29-E31</f>
        <v>2950</v>
      </c>
      <c r="F33" s="28">
        <v>0</v>
      </c>
    </row>
    <row r="34" spans="2:6" x14ac:dyDescent="0.2">
      <c r="B34" s="26" t="s">
        <v>51</v>
      </c>
      <c r="C34" s="11">
        <v>0</v>
      </c>
      <c r="D34" s="28">
        <v>0</v>
      </c>
      <c r="E34" s="28">
        <f>(E33/C17)</f>
        <v>11800</v>
      </c>
      <c r="F34" s="28">
        <v>0</v>
      </c>
    </row>
    <row r="35" spans="2:6" x14ac:dyDescent="0.2">
      <c r="B35" s="26" t="s">
        <v>120</v>
      </c>
      <c r="C35" s="11">
        <f>C32+C34</f>
        <v>75520</v>
      </c>
      <c r="D35" s="11">
        <f>D32+D34</f>
        <v>67840</v>
      </c>
      <c r="E35" s="11">
        <f>E32+E34</f>
        <v>79640</v>
      </c>
      <c r="F35" s="11">
        <f t="shared" ref="F35" si="5">F32+F34</f>
        <v>67840</v>
      </c>
    </row>
    <row r="36" spans="2:6" ht="25.5" x14ac:dyDescent="0.2">
      <c r="B36" s="26" t="s">
        <v>7</v>
      </c>
      <c r="C36" s="11">
        <f>C27+C32-C26</f>
        <v>520</v>
      </c>
      <c r="D36" s="11">
        <f>D27+D32-D26</f>
        <v>360</v>
      </c>
      <c r="E36" s="11">
        <f>E27+E35-E26</f>
        <v>0</v>
      </c>
      <c r="F36" s="11">
        <f>F32+F27-F26</f>
        <v>17840</v>
      </c>
    </row>
    <row r="37" spans="2:6" x14ac:dyDescent="0.2">
      <c r="B37" s="26" t="s">
        <v>32</v>
      </c>
      <c r="C37" s="11">
        <v>18</v>
      </c>
      <c r="D37" s="11">
        <v>0</v>
      </c>
      <c r="E37" s="29">
        <v>0</v>
      </c>
      <c r="F37" s="28">
        <v>0</v>
      </c>
    </row>
    <row r="38" spans="2:6" ht="13.5" thickBot="1" x14ac:dyDescent="0.25">
      <c r="B38" s="27" t="s">
        <v>33</v>
      </c>
      <c r="C38" s="23">
        <v>0</v>
      </c>
      <c r="D38" s="23">
        <f>C30-D30</f>
        <v>12</v>
      </c>
      <c r="E38" s="23">
        <f t="shared" ref="E38:F38" si="6">D30-E30</f>
        <v>0</v>
      </c>
      <c r="F38" s="23">
        <f t="shared" si="6"/>
        <v>0</v>
      </c>
    </row>
    <row r="39" spans="2:6" ht="26.25" thickTop="1" x14ac:dyDescent="0.2">
      <c r="B39" s="21" t="s">
        <v>34</v>
      </c>
      <c r="C39" s="22">
        <f>C31*C18</f>
        <v>188800</v>
      </c>
      <c r="D39" s="22">
        <f>D31*C18</f>
        <v>169600</v>
      </c>
      <c r="E39" s="22">
        <f>E31*C18</f>
        <v>169600</v>
      </c>
      <c r="F39" s="22">
        <f>F31*C18</f>
        <v>169600</v>
      </c>
    </row>
    <row r="40" spans="2:6" x14ac:dyDescent="0.2">
      <c r="B40" s="7" t="s">
        <v>35</v>
      </c>
      <c r="C40" s="13">
        <f>C33*$C$19</f>
        <v>0</v>
      </c>
      <c r="D40" s="13">
        <f>D33*$C$19</f>
        <v>0</v>
      </c>
      <c r="E40" s="13">
        <f>E33*$C$19</f>
        <v>44250</v>
      </c>
      <c r="F40" s="13">
        <f>F33*$C$19</f>
        <v>0</v>
      </c>
    </row>
    <row r="41" spans="2:6" x14ac:dyDescent="0.2">
      <c r="B41" s="7" t="s">
        <v>36</v>
      </c>
      <c r="C41" s="13">
        <f>C36*$C$13</f>
        <v>5200</v>
      </c>
      <c r="D41" s="13">
        <f t="shared" ref="D41:E41" si="7">D36*$C$13</f>
        <v>3600</v>
      </c>
      <c r="E41" s="13">
        <f t="shared" si="7"/>
        <v>0</v>
      </c>
      <c r="F41" s="13">
        <f>F36*$C$13</f>
        <v>178400</v>
      </c>
    </row>
    <row r="42" spans="2:6" x14ac:dyDescent="0.2">
      <c r="B42" s="7" t="s">
        <v>17</v>
      </c>
      <c r="C42" s="13">
        <v>0</v>
      </c>
      <c r="D42" s="13">
        <v>0</v>
      </c>
      <c r="E42" s="13">
        <v>0</v>
      </c>
      <c r="F42" s="13">
        <v>0</v>
      </c>
    </row>
    <row r="43" spans="2:6" x14ac:dyDescent="0.2">
      <c r="B43" s="7" t="s">
        <v>37</v>
      </c>
      <c r="C43" s="13">
        <f>C37*$C$15</f>
        <v>900</v>
      </c>
      <c r="D43" s="13">
        <f t="shared" ref="D43:F43" si="8">D37*$C$15</f>
        <v>0</v>
      </c>
      <c r="E43" s="13">
        <f t="shared" si="8"/>
        <v>0</v>
      </c>
      <c r="F43" s="13">
        <f t="shared" si="8"/>
        <v>0</v>
      </c>
    </row>
    <row r="44" spans="2:6" x14ac:dyDescent="0.2">
      <c r="B44" s="7" t="s">
        <v>3</v>
      </c>
      <c r="C44" s="13">
        <f>C38*$C$16</f>
        <v>0</v>
      </c>
      <c r="D44" s="13">
        <f t="shared" ref="D44:F44" si="9">D38*$C$16</f>
        <v>900</v>
      </c>
      <c r="E44" s="13">
        <f t="shared" si="9"/>
        <v>0</v>
      </c>
      <c r="F44" s="13">
        <f t="shared" si="9"/>
        <v>0</v>
      </c>
    </row>
    <row r="45" spans="2:6" x14ac:dyDescent="0.2">
      <c r="B45" s="7" t="s">
        <v>38</v>
      </c>
      <c r="C45" s="13">
        <f>SUM(C39:C44)</f>
        <v>194900</v>
      </c>
      <c r="D45" s="13">
        <f>SUM(D39:D44)</f>
        <v>174100</v>
      </c>
      <c r="E45" s="13">
        <f>SUM(E39:E44)</f>
        <v>213850</v>
      </c>
      <c r="F45" s="13">
        <f>SUM(F39:F44)</f>
        <v>348000</v>
      </c>
    </row>
    <row r="46" spans="2:6" x14ac:dyDescent="0.2">
      <c r="B46" s="8"/>
      <c r="C46" s="9"/>
      <c r="D46" s="9"/>
      <c r="E46" s="14" t="s">
        <v>8</v>
      </c>
      <c r="F46" s="19">
        <f>SUM(C45:F45)</f>
        <v>930850</v>
      </c>
    </row>
    <row r="48" spans="2:6" x14ac:dyDescent="0.2">
      <c r="B48" s="1" t="s">
        <v>110</v>
      </c>
    </row>
    <row r="49" spans="2:2" x14ac:dyDescent="0.2">
      <c r="B49" s="1" t="s">
        <v>111</v>
      </c>
    </row>
    <row r="50" spans="2:2" x14ac:dyDescent="0.2">
      <c r="B50" s="1" t="s">
        <v>112</v>
      </c>
    </row>
    <row r="51" spans="2:2" x14ac:dyDescent="0.2">
      <c r="B51" s="1" t="s">
        <v>113</v>
      </c>
    </row>
    <row r="52" spans="2:2" x14ac:dyDescent="0.2">
      <c r="B52" s="1" t="s">
        <v>114</v>
      </c>
    </row>
  </sheetData>
  <mergeCells count="1">
    <mergeCell ref="C9:D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 1</vt:lpstr>
      <vt:lpstr>Problem 2</vt:lpstr>
      <vt:lpstr>Problem 3</vt:lpstr>
      <vt:lpstr>Problem 4</vt:lpstr>
      <vt:lpstr>Problem 5</vt:lpstr>
    </vt:vector>
  </TitlesOfParts>
  <Company>Texas Children's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Chance, Michael D. (Michael)</dc:creator>
  <cp:lastModifiedBy>feed er</cp:lastModifiedBy>
  <dcterms:created xsi:type="dcterms:W3CDTF">2019-04-22T15:37:14Z</dcterms:created>
  <dcterms:modified xsi:type="dcterms:W3CDTF">2021-07-13T04:00:38Z</dcterms:modified>
</cp:coreProperties>
</file>