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9F7F27FA-5348-411A-ABE4-8976995244F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blem 1" sheetId="1" r:id="rId1"/>
    <sheet name="Problem 2" sheetId="2" r:id="rId2"/>
    <sheet name="Problem 3" sheetId="6" r:id="rId3"/>
    <sheet name="Problem 4" sheetId="3" r:id="rId4"/>
    <sheet name="Problem 5" sheetId="4" r:id="rId5"/>
  </sheets>
  <definedNames>
    <definedName name="_xlchart.v1.0" hidden="1">'Problem 4'!$C$6:$C$15</definedName>
    <definedName name="_xlchart.v1.1" hidden="1">'Problem 4'!$D$6:$D$15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4" l="1" a="1"/>
  <c r="N18" i="4" s="1"/>
  <c r="L26" i="3"/>
  <c r="L27" i="3" s="1"/>
  <c r="L28" i="3" s="1"/>
  <c r="L29" i="3" s="1"/>
  <c r="L30" i="3" s="1"/>
  <c r="L31" i="3" s="1"/>
  <c r="L32" i="3" s="1"/>
  <c r="L33" i="3" s="1"/>
  <c r="L25" i="3"/>
  <c r="L24" i="3"/>
  <c r="K34" i="3"/>
  <c r="K25" i="3"/>
  <c r="K26" i="3"/>
  <c r="K27" i="3"/>
  <c r="K28" i="3"/>
  <c r="K29" i="3"/>
  <c r="K30" i="3"/>
  <c r="K31" i="3"/>
  <c r="K32" i="3"/>
  <c r="K33" i="3"/>
  <c r="K24" i="3"/>
  <c r="J33" i="3"/>
  <c r="J32" i="3"/>
  <c r="J31" i="3"/>
  <c r="J30" i="3"/>
  <c r="J29" i="3"/>
  <c r="J28" i="3"/>
  <c r="J27" i="3"/>
  <c r="J26" i="3"/>
  <c r="I26" i="3"/>
  <c r="I28" i="3"/>
  <c r="I29" i="3"/>
  <c r="I30" i="3"/>
  <c r="I31" i="3"/>
  <c r="I32" i="3"/>
  <c r="I33" i="3"/>
  <c r="I27" i="3"/>
  <c r="I25" i="3"/>
  <c r="I24" i="3"/>
  <c r="J25" i="3"/>
  <c r="J24" i="3"/>
  <c r="K50" i="1"/>
  <c r="J50" i="1"/>
  <c r="I50" i="1"/>
  <c r="H50" i="1"/>
  <c r="G50" i="1"/>
  <c r="F50" i="1"/>
  <c r="E50" i="1"/>
  <c r="D50" i="1"/>
  <c r="I7" i="4"/>
  <c r="I8" i="4"/>
  <c r="I9" i="4"/>
  <c r="I10" i="4"/>
  <c r="I11" i="4"/>
  <c r="I12" i="4"/>
  <c r="I13" i="4"/>
  <c r="I14" i="4"/>
  <c r="I15" i="4"/>
  <c r="I6" i="4"/>
  <c r="M17" i="4"/>
  <c r="L16" i="4" s="1"/>
  <c r="H7" i="4" s="1" a="1"/>
  <c r="H7" i="4" s="1"/>
  <c r="F7" i="4"/>
  <c r="F8" i="4"/>
  <c r="F9" i="4"/>
  <c r="F10" i="4"/>
  <c r="F11" i="4"/>
  <c r="F12" i="4"/>
  <c r="F13" i="4"/>
  <c r="F14" i="4"/>
  <c r="F15" i="4"/>
  <c r="F6" i="4"/>
  <c r="G6" i="4" l="1"/>
  <c r="M16" i="4" a="1"/>
  <c r="M16" i="4" s="1"/>
  <c r="H6" i="4" a="1"/>
  <c r="H6" i="4" s="1"/>
  <c r="H15" i="4" a="1"/>
  <c r="H15" i="4" s="1"/>
  <c r="H12" i="4" a="1"/>
  <c r="H12" i="4" s="1"/>
  <c r="H10" i="4" a="1"/>
  <c r="H10" i="4" s="1"/>
  <c r="H14" i="4" a="1"/>
  <c r="H14" i="4" s="1"/>
  <c r="H13" i="4" a="1"/>
  <c r="H13" i="4" s="1"/>
  <c r="H11" i="4" a="1"/>
  <c r="H11" i="4" s="1"/>
  <c r="H9" i="4" a="1"/>
  <c r="H9" i="4" s="1"/>
  <c r="H8" i="4" a="1"/>
  <c r="H8" i="4" s="1"/>
  <c r="J34" i="3"/>
  <c r="G7" i="4"/>
  <c r="G15" i="4"/>
  <c r="G14" i="4"/>
  <c r="G13" i="4"/>
  <c r="G12" i="4"/>
  <c r="G11" i="4"/>
  <c r="G10" i="4"/>
  <c r="G9" i="4"/>
  <c r="G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<sst xmlns="http://schemas.openxmlformats.org/spreadsheetml/2006/main" count="217" uniqueCount="136">
  <si>
    <t>Below is a table of data collected over a six-month period in a local grocery store. Construct a Pareto analysis of the data and determine the percentage of total complaints</t>
  </si>
  <si>
    <t xml:space="preserve"> represented by the most common categories.  (Create the Pareto Chart)</t>
  </si>
  <si>
    <t>All Other</t>
  </si>
  <si>
    <t>Stock Condition</t>
  </si>
  <si>
    <t>Checker</t>
  </si>
  <si>
    <t>Product Request</t>
  </si>
  <si>
    <t>General</t>
  </si>
  <si>
    <t>Product Quality</t>
  </si>
  <si>
    <t>Service Level</t>
  </si>
  <si>
    <t>Police/Procedures</t>
  </si>
  <si>
    <t>Price Marking</t>
  </si>
  <si>
    <t>Checkout Queue</t>
  </si>
  <si>
    <t>Sample</t>
  </si>
  <si>
    <t>n</t>
  </si>
  <si>
    <t>b) Based on the plotted data points, what comments can you make?</t>
  </si>
  <si>
    <t>Number of Defective Items in Sample</t>
  </si>
  <si>
    <t>Problem 5</t>
  </si>
  <si>
    <t>3 points</t>
  </si>
  <si>
    <t>Problem 4</t>
  </si>
  <si>
    <t>Problem 1</t>
  </si>
  <si>
    <t>Item</t>
  </si>
  <si>
    <t>Description</t>
  </si>
  <si>
    <t>Usage</t>
  </si>
  <si>
    <t>X</t>
  </si>
  <si>
    <t>Bracket assembly</t>
  </si>
  <si>
    <t xml:space="preserve">   A</t>
  </si>
  <si>
    <t>Wall board</t>
  </si>
  <si>
    <t xml:space="preserve">   B</t>
  </si>
  <si>
    <t>Hanger subassembly</t>
  </si>
  <si>
    <t xml:space="preserve">      D</t>
  </si>
  <si>
    <t>Hanger casting</t>
  </si>
  <si>
    <t xml:space="preserve">      E</t>
  </si>
  <si>
    <t>Ceramic knob</t>
  </si>
  <si>
    <t xml:space="preserve">   C</t>
  </si>
  <si>
    <t>Rivet head screw</t>
  </si>
  <si>
    <t xml:space="preserve">      F</t>
  </si>
  <si>
    <t>Metal tong</t>
  </si>
  <si>
    <t xml:space="preserve">      G</t>
  </si>
  <si>
    <t>Plastic cap</t>
  </si>
  <si>
    <t>Below is a table indicating current inventory levels:</t>
  </si>
  <si>
    <t>A</t>
  </si>
  <si>
    <t>B</t>
  </si>
  <si>
    <t>C</t>
  </si>
  <si>
    <t>D</t>
  </si>
  <si>
    <t>E</t>
  </si>
  <si>
    <t>F</t>
  </si>
  <si>
    <t>G</t>
  </si>
  <si>
    <t>Inventory</t>
  </si>
  <si>
    <t>a. Using Excel, create the MRP using the information provided:</t>
  </si>
  <si>
    <t>Problem 2</t>
  </si>
  <si>
    <t xml:space="preserve">In the following MRP planning schedule for item J, indicate the correct net requirements, planned order receipts, </t>
  </si>
  <si>
    <t>and planned order releases to meet the gross requirements.  Lead time is one week.</t>
  </si>
  <si>
    <t>Week Number</t>
  </si>
  <si>
    <t>Item J</t>
  </si>
  <si>
    <t>Gross requirements</t>
  </si>
  <si>
    <t>On  hand</t>
  </si>
  <si>
    <t>Net requirements</t>
  </si>
  <si>
    <t>Planned order receipt</t>
  </si>
  <si>
    <t>Planned order release</t>
  </si>
  <si>
    <t>Period:</t>
  </si>
  <si>
    <t> 1</t>
  </si>
  <si>
    <t>2 </t>
  </si>
  <si>
    <t>3 </t>
  </si>
  <si>
    <t>4 </t>
  </si>
  <si>
    <t>5 </t>
  </si>
  <si>
    <t>Item: J</t>
  </si>
  <si>
    <t>Scheduled receipts</t>
  </si>
  <si>
    <t>Projected available balance</t>
  </si>
  <si>
    <t>Q: L4L</t>
  </si>
  <si>
    <t>Planned order receipts</t>
  </si>
  <si>
    <t>Planned order releases</t>
  </si>
  <si>
    <t>Lead times for purchase or fabrication of each unit to final assembly are: Z takes two weeks; A, B, C, and D take one week each; and E takes three weeks.</t>
  </si>
  <si>
    <t>Fifty units are required in Period 10 (Assume that there is currently no inventory on hand of any of these items.)</t>
  </si>
  <si>
    <t>a) Show the bill of materials (product structure tree).</t>
  </si>
  <si>
    <t>b) Develop an MRP planning schedule showing gross and net requirements and order release and order receipt dates.</t>
  </si>
  <si>
    <t>6 </t>
  </si>
  <si>
    <t>7 </t>
  </si>
  <si>
    <t>8 </t>
  </si>
  <si>
    <t>9 </t>
  </si>
  <si>
    <t>10 </t>
  </si>
  <si>
    <t>Problem 3</t>
  </si>
  <si>
    <t>b. What are the net requirements of each item in the MPS</t>
  </si>
  <si>
    <t>b.</t>
  </si>
  <si>
    <t>Semans is a manufacturer that produces bracket assemblies.  Demand for bracket assemblies (X) is 150 units.  The following is the BOM in indented form:</t>
  </si>
  <si>
    <t>Item: Z</t>
  </si>
  <si>
    <t>Item: A</t>
  </si>
  <si>
    <t>Item: B</t>
  </si>
  <si>
    <t>Item: C</t>
  </si>
  <si>
    <t>Item: D</t>
  </si>
  <si>
    <t>Item: E</t>
  </si>
  <si>
    <t>Assume that Product Z is made of three units of A and two units of B.  A is made of three units of C and four of D.  D is made of three units of E.</t>
  </si>
  <si>
    <r>
      <t xml:space="preserve">Ten samples of 50 parts each were taken from an ongoing process to establish a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chart for control. The samples and the number of defectives in each are shown in the following table:</t>
    </r>
  </si>
  <si>
    <r>
      <t xml:space="preserve">a) Develop a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chart for 99.7% confidence.</t>
    </r>
  </si>
  <si>
    <t>Onhand:40</t>
  </si>
  <si>
    <t>LT:1</t>
  </si>
  <si>
    <t>SS:0</t>
  </si>
  <si>
    <t>40|40</t>
  </si>
  <si>
    <t>0|0</t>
  </si>
  <si>
    <t>LT:2</t>
  </si>
  <si>
    <t>LT:3</t>
  </si>
  <si>
    <t>Onhand: 0</t>
  </si>
  <si>
    <t>Onhand:0</t>
  </si>
  <si>
    <t>SS: 0</t>
  </si>
  <si>
    <t>According to the chart about 20%ish percent is from product request complains</t>
  </si>
  <si>
    <t>total complains =</t>
  </si>
  <si>
    <t>Percentages of all complains using functions</t>
  </si>
  <si>
    <t>p</t>
  </si>
  <si>
    <t>standard deviation (Sp) =</t>
  </si>
  <si>
    <t>for 99.7% confidence</t>
  </si>
  <si>
    <t>z =</t>
  </si>
  <si>
    <t>(guesstimating vs the function on the right)</t>
  </si>
  <si>
    <t>UCL</t>
  </si>
  <si>
    <t>LCL</t>
  </si>
  <si>
    <t>LCL real  is</t>
  </si>
  <si>
    <t>average p</t>
  </si>
  <si>
    <t>B) Since no samples where outside of the LCL and UCL we can conclude that</t>
  </si>
  <si>
    <t>it is likely to be incontrol. But we could still try and investigate why that middle</t>
  </si>
  <si>
    <t>spike happened when everything else is near the average line</t>
  </si>
  <si>
    <t>A)</t>
  </si>
  <si>
    <t>40+20|0</t>
  </si>
  <si>
    <t>0+50|0</t>
  </si>
  <si>
    <t>0+75|0</t>
  </si>
  <si>
    <t>(beginning+orders|end inventory)</t>
  </si>
  <si>
    <t>0+150|0</t>
  </si>
  <si>
    <t>0+450|0</t>
  </si>
  <si>
    <t>0+600|0</t>
  </si>
  <si>
    <t>0+1800|0</t>
  </si>
  <si>
    <t>0+100|0</t>
  </si>
  <si>
    <t>and about 10% is from price marking and the rest ranges from 5 to 10 percent.</t>
  </si>
  <si>
    <t>demand =</t>
  </si>
  <si>
    <t>for 150(X) we need all of these amount totaled taking into consideration of what we have for current inventory also</t>
  </si>
  <si>
    <t>cumulative</t>
  </si>
  <si>
    <t>(sorry about this)</t>
  </si>
  <si>
    <t>I do know if you use the book it give 2.80 or 2.75 but I am just letting you know I followed the ppt slides</t>
  </si>
  <si>
    <t>^ this number can be changed to 2.80 or 2.75 or 3 and will change ucl and lcl and the chart if you wished me to use them instead</t>
  </si>
  <si>
    <t>Z might be incorrect because I used the numbers the slides provided (=2.58 for 99% and =3 for 99.7%)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</si>
</sst>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0" borderId="3" xfId="0" applyFont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8" fillId="0" borderId="0" xfId="0" applyFont="1"/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9" fontId="2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5'!$F$5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'Problem 5'!$F$6:$F$15</c:f>
              <c:numCache>
                <c:formatCode>General</c:formatCode>
                <c:ptCount val="10"/>
                <c:pt idx="0">
                  <c:v>0.1</c:v>
                </c:pt>
                <c:pt idx="1">
                  <c:v>0.12</c:v>
                </c:pt>
                <c:pt idx="2">
                  <c:v>0.08</c:v>
                </c:pt>
                <c:pt idx="3">
                  <c:v>0.18</c:v>
                </c:pt>
                <c:pt idx="4">
                  <c:v>0.16</c:v>
                </c:pt>
                <c:pt idx="5">
                  <c:v>0.28000000000000003</c:v>
                </c:pt>
                <c:pt idx="6">
                  <c:v>0.08</c:v>
                </c:pt>
                <c:pt idx="7">
                  <c:v>0.18</c:v>
                </c:pt>
                <c:pt idx="8">
                  <c:v>0.14000000000000001</c:v>
                </c:pt>
                <c:pt idx="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F-49C3-85F5-87D06602191D}"/>
            </c:ext>
          </c:extLst>
        </c:ser>
        <c:ser>
          <c:idx val="1"/>
          <c:order val="1"/>
          <c:tx>
            <c:strRef>
              <c:f>'Problem 5'!$G$5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'Problem 5'!$G$6:$G$15</c:f>
              <c:numCache>
                <c:formatCode>General</c:formatCode>
                <c:ptCount val="10"/>
                <c:pt idx="0">
                  <c:v>0.30149257407543117</c:v>
                </c:pt>
                <c:pt idx="1">
                  <c:v>0.30149257407543117</c:v>
                </c:pt>
                <c:pt idx="2">
                  <c:v>0.30149257407543117</c:v>
                </c:pt>
                <c:pt idx="3">
                  <c:v>0.30149257407543117</c:v>
                </c:pt>
                <c:pt idx="4">
                  <c:v>0.30149257407543117</c:v>
                </c:pt>
                <c:pt idx="5">
                  <c:v>0.30149257407543117</c:v>
                </c:pt>
                <c:pt idx="6">
                  <c:v>0.30149257407543117</c:v>
                </c:pt>
                <c:pt idx="7">
                  <c:v>0.30149257407543117</c:v>
                </c:pt>
                <c:pt idx="8">
                  <c:v>0.30149257407543117</c:v>
                </c:pt>
                <c:pt idx="9">
                  <c:v>0.30149257407543117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F-49C3-85F5-87D06602191D}"/>
            </c:ext>
          </c:extLst>
        </c:ser>
        <c:ser>
          <c:idx val="2"/>
          <c:order val="2"/>
          <c:tx>
            <c:strRef>
              <c:f>'Problem 5'!$H$5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'Problem 5'!$H$6:$H$15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0F-49C3-85F5-87D06602191D}"/>
            </c:ext>
          </c:extLst>
        </c:ser>
        <c:ser>
          <c:idx val="3"/>
          <c:order val="3"/>
          <c:tx>
            <c:strRef>
              <c:f>'Problem 5'!$I$5</c:f>
              <c:strCache>
                <c:ptCount val="1"/>
                <c:pt idx="0">
                  <c:v>average 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'Problem 5'!$I$6:$I$15</c:f>
              <c:numCache>
                <c:formatCode>General</c:formatCode>
                <c:ptCount val="10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0F-49C3-85F5-87D066021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364207"/>
        <c:axId val="422121743"/>
      </c:lineChart>
      <c:catAx>
        <c:axId val="47436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lots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21743"/>
        <c:crosses val="autoZero"/>
        <c:auto val="1"/>
        <c:lblAlgn val="ctr"/>
        <c:lblOffset val="100"/>
        <c:noMultiLvlLbl val="0"/>
      </c:catAx>
      <c:valAx>
        <c:axId val="4221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Proportional</a:t>
                </a:r>
                <a:r>
                  <a:rPr lang="en-US" baseline="0"/>
                  <a:t> Defective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6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Pareto chart of total complaints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 of total complaints</a:t>
          </a:r>
        </a:p>
      </cx:txPr>
    </cx:title>
    <cx:plotArea>
      <cx:plotAreaRegion>
        <cx:series layoutId="clusteredColumn" uniqueId="{D690230E-8460-4DD3-8F1C-377C16F9DC05}">
          <cx:dataLabels>
            <cx:numFmt formatCode="General" sourceLinked="0"/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C09E2CEA-1A82-4162-933A-DFF583C8E17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21</xdr:row>
      <xdr:rowOff>57150</xdr:rowOff>
    </xdr:from>
    <xdr:to>
      <xdr:col>7</xdr:col>
      <xdr:colOff>571500</xdr:colOff>
      <xdr:row>24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B8E65F-F66D-478E-9E3E-E13FBA357002}"/>
            </a:ext>
          </a:extLst>
        </xdr:cNvPr>
        <xdr:cNvSpPr/>
      </xdr:nvSpPr>
      <xdr:spPr>
        <a:xfrm>
          <a:off x="3857625" y="3457575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1</xdr:col>
      <xdr:colOff>590550</xdr:colOff>
      <xdr:row>26</xdr:row>
      <xdr:rowOff>57150</xdr:rowOff>
    </xdr:from>
    <xdr:to>
      <xdr:col>3</xdr:col>
      <xdr:colOff>428625</xdr:colOff>
      <xdr:row>29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28F3A3-224F-4739-9C57-32E663D07DBA}"/>
            </a:ext>
          </a:extLst>
        </xdr:cNvPr>
        <xdr:cNvSpPr/>
      </xdr:nvSpPr>
      <xdr:spPr>
        <a:xfrm>
          <a:off x="1276350" y="426720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A (4)</a:t>
          </a:r>
        </a:p>
      </xdr:txBody>
    </xdr:sp>
    <xdr:clientData/>
  </xdr:twoCellAnchor>
  <xdr:twoCellAnchor>
    <xdr:from>
      <xdr:col>4</xdr:col>
      <xdr:colOff>28575</xdr:colOff>
      <xdr:row>26</xdr:row>
      <xdr:rowOff>76200</xdr:rowOff>
    </xdr:from>
    <xdr:to>
      <xdr:col>5</xdr:col>
      <xdr:colOff>476250</xdr:colOff>
      <xdr:row>29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5DF9D8-0DFC-4C7D-9D81-35EE36929288}"/>
            </a:ext>
          </a:extLst>
        </xdr:cNvPr>
        <xdr:cNvSpPr/>
      </xdr:nvSpPr>
      <xdr:spPr>
        <a:xfrm>
          <a:off x="2543175" y="42862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B (2)</a:t>
          </a:r>
        </a:p>
      </xdr:txBody>
    </xdr:sp>
    <xdr:clientData/>
  </xdr:twoCellAnchor>
  <xdr:twoCellAnchor>
    <xdr:from>
      <xdr:col>8</xdr:col>
      <xdr:colOff>466725</xdr:colOff>
      <xdr:row>26</xdr:row>
      <xdr:rowOff>19050</xdr:rowOff>
    </xdr:from>
    <xdr:to>
      <xdr:col>10</xdr:col>
      <xdr:colOff>304800</xdr:colOff>
      <xdr:row>29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BB958F-CEC2-43B8-BC09-BDA9D898659C}"/>
            </a:ext>
          </a:extLst>
        </xdr:cNvPr>
        <xdr:cNvSpPr/>
      </xdr:nvSpPr>
      <xdr:spPr>
        <a:xfrm>
          <a:off x="5419725" y="422910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C (2)</a:t>
          </a:r>
        </a:p>
      </xdr:txBody>
    </xdr:sp>
    <xdr:clientData/>
  </xdr:twoCellAnchor>
  <xdr:twoCellAnchor>
    <xdr:from>
      <xdr:col>2</xdr:col>
      <xdr:colOff>238125</xdr:colOff>
      <xdr:row>32</xdr:row>
      <xdr:rowOff>95250</xdr:rowOff>
    </xdr:from>
    <xdr:to>
      <xdr:col>4</xdr:col>
      <xdr:colOff>76200</xdr:colOff>
      <xdr:row>35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174BA77-12B4-4067-9313-1378D7337246}"/>
            </a:ext>
          </a:extLst>
        </xdr:cNvPr>
        <xdr:cNvSpPr/>
      </xdr:nvSpPr>
      <xdr:spPr>
        <a:xfrm>
          <a:off x="1533525" y="52768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D (4)</a:t>
          </a:r>
        </a:p>
      </xdr:txBody>
    </xdr:sp>
    <xdr:clientData/>
  </xdr:twoCellAnchor>
  <xdr:twoCellAnchor>
    <xdr:from>
      <xdr:col>5</xdr:col>
      <xdr:colOff>9525</xdr:colOff>
      <xdr:row>32</xdr:row>
      <xdr:rowOff>95250</xdr:rowOff>
    </xdr:from>
    <xdr:to>
      <xdr:col>6</xdr:col>
      <xdr:colOff>457200</xdr:colOff>
      <xdr:row>35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30E63E4-1A8E-4ABF-8C9E-8CA792F3EC7B}"/>
            </a:ext>
          </a:extLst>
        </xdr:cNvPr>
        <xdr:cNvSpPr/>
      </xdr:nvSpPr>
      <xdr:spPr>
        <a:xfrm>
          <a:off x="3133725" y="52768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E (1)</a:t>
          </a:r>
        </a:p>
      </xdr:txBody>
    </xdr:sp>
    <xdr:clientData/>
  </xdr:twoCellAnchor>
  <xdr:twoCellAnchor>
    <xdr:from>
      <xdr:col>7</xdr:col>
      <xdr:colOff>142875</xdr:colOff>
      <xdr:row>32</xdr:row>
      <xdr:rowOff>133350</xdr:rowOff>
    </xdr:from>
    <xdr:to>
      <xdr:col>8</xdr:col>
      <xdr:colOff>590550</xdr:colOff>
      <xdr:row>36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9189EA2-31D3-4C7E-93BD-D37873C0577A}"/>
            </a:ext>
          </a:extLst>
        </xdr:cNvPr>
        <xdr:cNvSpPr/>
      </xdr:nvSpPr>
      <xdr:spPr>
        <a:xfrm>
          <a:off x="4486275" y="53149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F (4)</a:t>
          </a:r>
        </a:p>
      </xdr:txBody>
    </xdr:sp>
    <xdr:clientData/>
  </xdr:twoCellAnchor>
  <xdr:twoCellAnchor>
    <xdr:from>
      <xdr:col>9</xdr:col>
      <xdr:colOff>447675</xdr:colOff>
      <xdr:row>32</xdr:row>
      <xdr:rowOff>123825</xdr:rowOff>
    </xdr:from>
    <xdr:to>
      <xdr:col>11</xdr:col>
      <xdr:colOff>285750</xdr:colOff>
      <xdr:row>36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A1A516B-9418-4158-B077-47163A9892A6}"/>
            </a:ext>
          </a:extLst>
        </xdr:cNvPr>
        <xdr:cNvSpPr/>
      </xdr:nvSpPr>
      <xdr:spPr>
        <a:xfrm>
          <a:off x="6010275" y="5305425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G (2)</a:t>
          </a:r>
        </a:p>
      </xdr:txBody>
    </xdr:sp>
    <xdr:clientData/>
  </xdr:twoCellAnchor>
  <xdr:twoCellAnchor>
    <xdr:from>
      <xdr:col>11</xdr:col>
      <xdr:colOff>219076</xdr:colOff>
      <xdr:row>14</xdr:row>
      <xdr:rowOff>38101</xdr:rowOff>
    </xdr:from>
    <xdr:to>
      <xdr:col>15</xdr:col>
      <xdr:colOff>219076</xdr:colOff>
      <xdr:row>21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063FEB-386A-4261-83CF-5A2E463AD087}"/>
            </a:ext>
          </a:extLst>
        </xdr:cNvPr>
        <xdr:cNvSpPr/>
      </xdr:nvSpPr>
      <xdr:spPr>
        <a:xfrm>
          <a:off x="7038976" y="2305051"/>
          <a:ext cx="2438400" cy="981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</a:t>
          </a:r>
          <a:r>
            <a:rPr lang="en-US" sz="1100">
              <a:solidFill>
                <a:sysClr val="windowText" lastClr="000000"/>
              </a:solidFill>
            </a:rPr>
            <a:t>: move the boxes around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to create your MRP then use the "Insert</a:t>
          </a:r>
          <a:r>
            <a:rPr lang="en-US" sz="1100" baseline="0">
              <a:solidFill>
                <a:sysClr val="windowText" lastClr="000000"/>
              </a:solidFill>
            </a:rPr>
            <a:t> Line" function to create the angled lines to connect the boxes in the appropriate sequence.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557213</xdr:colOff>
      <xdr:row>23</xdr:row>
      <xdr:rowOff>4763</xdr:rowOff>
    </xdr:from>
    <xdr:to>
      <xdr:col>6</xdr:col>
      <xdr:colOff>123825</xdr:colOff>
      <xdr:row>26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3564CD4-F94B-4FD0-B2E5-22331673F019}"/>
            </a:ext>
          </a:extLst>
        </xdr:cNvPr>
        <xdr:cNvCxnSpPr>
          <a:stCxn id="2" idx="1"/>
          <a:endCxn id="4" idx="0"/>
        </xdr:cNvCxnSpPr>
      </xdr:nvCxnSpPr>
      <xdr:spPr>
        <a:xfrm flipH="1">
          <a:off x="3071813" y="3729038"/>
          <a:ext cx="785812" cy="557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509588</xdr:colOff>
      <xdr:row>23</xdr:row>
      <xdr:rowOff>4763</xdr:rowOff>
    </xdr:from>
    <xdr:to>
      <xdr:col>6</xdr:col>
      <xdr:colOff>123825</xdr:colOff>
      <xdr:row>26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152EB24-ADF0-43C6-AD2C-5C7D676AF348}"/>
            </a:ext>
          </a:extLst>
        </xdr:cNvPr>
        <xdr:cNvCxnSpPr>
          <a:stCxn id="2" idx="1"/>
          <a:endCxn id="3" idx="0"/>
        </xdr:cNvCxnSpPr>
      </xdr:nvCxnSpPr>
      <xdr:spPr>
        <a:xfrm flipH="1">
          <a:off x="1804988" y="3729038"/>
          <a:ext cx="2052637" cy="538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4763</xdr:rowOff>
    </xdr:from>
    <xdr:to>
      <xdr:col>9</xdr:col>
      <xdr:colOff>385763</xdr:colOff>
      <xdr:row>26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680280D-387B-48EE-86AD-A89C6AB93AA4}"/>
            </a:ext>
          </a:extLst>
        </xdr:cNvPr>
        <xdr:cNvCxnSpPr>
          <a:stCxn id="2" idx="3"/>
          <a:endCxn id="5" idx="0"/>
        </xdr:cNvCxnSpPr>
      </xdr:nvCxnSpPr>
      <xdr:spPr>
        <a:xfrm>
          <a:off x="4914900" y="3729038"/>
          <a:ext cx="1033463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157163</xdr:colOff>
      <xdr:row>29</xdr:row>
      <xdr:rowOff>133350</xdr:rowOff>
    </xdr:from>
    <xdr:to>
      <xdr:col>4</xdr:col>
      <xdr:colOff>557213</xdr:colOff>
      <xdr:row>32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DF94543-D9D1-482F-BEA9-DA810B553DBC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2062163" y="4829175"/>
          <a:ext cx="10096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557213</xdr:colOff>
      <xdr:row>29</xdr:row>
      <xdr:rowOff>133350</xdr:rowOff>
    </xdr:from>
    <xdr:to>
      <xdr:col>5</xdr:col>
      <xdr:colOff>538163</xdr:colOff>
      <xdr:row>32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E505AE4-7A96-4326-8D45-505A831FBAF9}"/>
            </a:ext>
          </a:extLst>
        </xdr:cNvPr>
        <xdr:cNvCxnSpPr>
          <a:stCxn id="4" idx="2"/>
          <a:endCxn id="7" idx="0"/>
        </xdr:cNvCxnSpPr>
      </xdr:nvCxnSpPr>
      <xdr:spPr>
        <a:xfrm>
          <a:off x="3071813" y="4829175"/>
          <a:ext cx="5905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61913</xdr:colOff>
      <xdr:row>29</xdr:row>
      <xdr:rowOff>76200</xdr:rowOff>
    </xdr:from>
    <xdr:to>
      <xdr:col>9</xdr:col>
      <xdr:colOff>385763</xdr:colOff>
      <xdr:row>32</xdr:row>
      <xdr:rowOff>133350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A90A795-A627-491F-8C48-30416A981C41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5014913" y="4772025"/>
          <a:ext cx="9334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385763</xdr:colOff>
      <xdr:row>29</xdr:row>
      <xdr:rowOff>76200</xdr:rowOff>
    </xdr:from>
    <xdr:to>
      <xdr:col>10</xdr:col>
      <xdr:colOff>366713</xdr:colOff>
      <xdr:row>32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3E428DC-7740-4B35-BAB3-5B6D1D0EE673}"/>
            </a:ext>
          </a:extLst>
        </xdr:cNvPr>
        <xdr:cNvCxnSpPr>
          <a:stCxn id="5" idx="2"/>
          <a:endCxn id="9" idx="0"/>
        </xdr:cNvCxnSpPr>
      </xdr:nvCxnSpPr>
      <xdr:spPr>
        <a:xfrm>
          <a:off x="5948363" y="4772025"/>
          <a:ext cx="59055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7</xdr:row>
      <xdr:rowOff>76200</xdr:rowOff>
    </xdr:from>
    <xdr:to>
      <xdr:col>6</xdr:col>
      <xdr:colOff>409575</xdr:colOff>
      <xdr:row>10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1C1438-E71B-4065-A3F4-85B8B2D37CAF}"/>
            </a:ext>
          </a:extLst>
        </xdr:cNvPr>
        <xdr:cNvSpPr/>
      </xdr:nvSpPr>
      <xdr:spPr>
        <a:xfrm>
          <a:off x="3314700" y="1209675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Z</a:t>
          </a:r>
        </a:p>
      </xdr:txBody>
    </xdr:sp>
    <xdr:clientData/>
  </xdr:twoCellAnchor>
  <xdr:twoCellAnchor>
    <xdr:from>
      <xdr:col>3</xdr:col>
      <xdr:colOff>285750</xdr:colOff>
      <xdr:row>12</xdr:row>
      <xdr:rowOff>95250</xdr:rowOff>
    </xdr:from>
    <xdr:to>
      <xdr:col>5</xdr:col>
      <xdr:colOff>123825</xdr:colOff>
      <xdr:row>15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0001F6-2603-4D33-88C5-F38AD76C71E9}"/>
            </a:ext>
          </a:extLst>
        </xdr:cNvPr>
        <xdr:cNvSpPr/>
      </xdr:nvSpPr>
      <xdr:spPr>
        <a:xfrm>
          <a:off x="2419350" y="20383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A (3)</a:t>
          </a:r>
        </a:p>
      </xdr:txBody>
    </xdr:sp>
    <xdr:clientData/>
  </xdr:twoCellAnchor>
  <xdr:twoCellAnchor>
    <xdr:from>
      <xdr:col>6</xdr:col>
      <xdr:colOff>571500</xdr:colOff>
      <xdr:row>13</xdr:row>
      <xdr:rowOff>38100</xdr:rowOff>
    </xdr:from>
    <xdr:to>
      <xdr:col>8</xdr:col>
      <xdr:colOff>409575</xdr:colOff>
      <xdr:row>16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0DCE65-C5B6-494F-ACB8-13BB21F1F716}"/>
            </a:ext>
          </a:extLst>
        </xdr:cNvPr>
        <xdr:cNvSpPr/>
      </xdr:nvSpPr>
      <xdr:spPr>
        <a:xfrm>
          <a:off x="4533900" y="2143125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B (2)</a:t>
          </a:r>
        </a:p>
      </xdr:txBody>
    </xdr:sp>
    <xdr:clientData/>
  </xdr:twoCellAnchor>
  <xdr:twoCellAnchor>
    <xdr:from>
      <xdr:col>1</xdr:col>
      <xdr:colOff>571500</xdr:colOff>
      <xdr:row>20</xdr:row>
      <xdr:rowOff>85725</xdr:rowOff>
    </xdr:from>
    <xdr:to>
      <xdr:col>3</xdr:col>
      <xdr:colOff>180975</xdr:colOff>
      <xdr:row>23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01F1C8-D659-4D73-9C2D-2F1901BE5E1D}"/>
            </a:ext>
          </a:extLst>
        </xdr:cNvPr>
        <xdr:cNvSpPr/>
      </xdr:nvSpPr>
      <xdr:spPr>
        <a:xfrm>
          <a:off x="1257300" y="3324225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C (3)</a:t>
          </a:r>
        </a:p>
      </xdr:txBody>
    </xdr:sp>
    <xdr:clientData/>
  </xdr:twoCellAnchor>
  <xdr:twoCellAnchor>
    <xdr:from>
      <xdr:col>4</xdr:col>
      <xdr:colOff>266700</xdr:colOff>
      <xdr:row>20</xdr:row>
      <xdr:rowOff>133350</xdr:rowOff>
    </xdr:from>
    <xdr:to>
      <xdr:col>6</xdr:col>
      <xdr:colOff>104775</xdr:colOff>
      <xdr:row>24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73A13B2-3657-4CCE-84DA-F327BA56DFAC}"/>
            </a:ext>
          </a:extLst>
        </xdr:cNvPr>
        <xdr:cNvSpPr/>
      </xdr:nvSpPr>
      <xdr:spPr>
        <a:xfrm>
          <a:off x="3009900" y="337185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D (4)</a:t>
          </a:r>
        </a:p>
      </xdr:txBody>
    </xdr:sp>
    <xdr:clientData/>
  </xdr:twoCellAnchor>
  <xdr:twoCellAnchor>
    <xdr:from>
      <xdr:col>4</xdr:col>
      <xdr:colOff>323850</xdr:colOff>
      <xdr:row>25</xdr:row>
      <xdr:rowOff>142875</xdr:rowOff>
    </xdr:from>
    <xdr:to>
      <xdr:col>6</xdr:col>
      <xdr:colOff>161925</xdr:colOff>
      <xdr:row>29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40232FC-E921-4BE5-89E8-4700C5421D0E}"/>
            </a:ext>
          </a:extLst>
        </xdr:cNvPr>
        <xdr:cNvSpPr/>
      </xdr:nvSpPr>
      <xdr:spPr>
        <a:xfrm>
          <a:off x="3067050" y="4191000"/>
          <a:ext cx="1057275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noFill/>
            </a:rPr>
            <a:t>E (3)</a:t>
          </a:r>
        </a:p>
      </xdr:txBody>
    </xdr:sp>
    <xdr:clientData/>
  </xdr:twoCellAnchor>
  <xdr:twoCellAnchor>
    <xdr:from>
      <xdr:col>12</xdr:col>
      <xdr:colOff>304800</xdr:colOff>
      <xdr:row>4</xdr:row>
      <xdr:rowOff>152400</xdr:rowOff>
    </xdr:from>
    <xdr:to>
      <xdr:col>16</xdr:col>
      <xdr:colOff>304800</xdr:colOff>
      <xdr:row>10</xdr:row>
      <xdr:rowOff>161924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7DF0607-620A-4BB9-A45B-0BD89FBC174A}"/>
            </a:ext>
          </a:extLst>
        </xdr:cNvPr>
        <xdr:cNvSpPr/>
      </xdr:nvSpPr>
      <xdr:spPr>
        <a:xfrm>
          <a:off x="7924800" y="800100"/>
          <a:ext cx="2438400" cy="981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</a:t>
          </a:r>
          <a:r>
            <a:rPr lang="en-US" sz="1100">
              <a:solidFill>
                <a:sysClr val="windowText" lastClr="000000"/>
              </a:solidFill>
            </a:rPr>
            <a:t>: move the boxes around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to create your MRP then use the "Insert</a:t>
          </a:r>
          <a:r>
            <a:rPr lang="en-US" sz="1100" baseline="0">
              <a:solidFill>
                <a:sysClr val="windowText" lastClr="000000"/>
              </a:solidFill>
            </a:rPr>
            <a:t> Line" function to create the angled lines to connect the boxes in the appropriate sequence.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204788</xdr:colOff>
      <xdr:row>10</xdr:row>
      <xdr:rowOff>133350</xdr:rowOff>
    </xdr:from>
    <xdr:to>
      <xdr:col>5</xdr:col>
      <xdr:colOff>490538</xdr:colOff>
      <xdr:row>12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0049CC4-4C5C-4992-AD70-A49271543657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947988" y="1752600"/>
          <a:ext cx="89535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490538</xdr:colOff>
      <xdr:row>10</xdr:row>
      <xdr:rowOff>133350</xdr:rowOff>
    </xdr:from>
    <xdr:to>
      <xdr:col>7</xdr:col>
      <xdr:colOff>490538</xdr:colOff>
      <xdr:row>13</xdr:row>
      <xdr:rowOff>38100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A960B6-901E-43F9-B8F5-A4D9CA881294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3843338" y="1752600"/>
          <a:ext cx="121920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261938</xdr:colOff>
      <xdr:row>15</xdr:row>
      <xdr:rowOff>152400</xdr:rowOff>
    </xdr:from>
    <xdr:to>
      <xdr:col>4</xdr:col>
      <xdr:colOff>204788</xdr:colOff>
      <xdr:row>20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3C506D4-B8DB-4561-80FE-6D2507D0BB6B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1785938" y="2581275"/>
          <a:ext cx="116205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204788</xdr:colOff>
      <xdr:row>15</xdr:row>
      <xdr:rowOff>152400</xdr:rowOff>
    </xdr:from>
    <xdr:to>
      <xdr:col>5</xdr:col>
      <xdr:colOff>185738</xdr:colOff>
      <xdr:row>20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DEB0E96-C91D-4E39-9AF2-BEFACB84D688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2947988" y="2581275"/>
          <a:ext cx="59055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185738</xdr:colOff>
      <xdr:row>24</xdr:row>
      <xdr:rowOff>28575</xdr:rowOff>
    </xdr:from>
    <xdr:to>
      <xdr:col>5</xdr:col>
      <xdr:colOff>242888</xdr:colOff>
      <xdr:row>25</xdr:row>
      <xdr:rowOff>142875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B43530F-6137-49E8-9BCE-2FB8D82624E7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3538538" y="3914775"/>
          <a:ext cx="571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15</xdr:row>
      <xdr:rowOff>80962</xdr:rowOff>
    </xdr:from>
    <xdr:to>
      <xdr:col>7</xdr:col>
      <xdr:colOff>328612</xdr:colOff>
      <xdr:row>39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01CDA7-FC9E-491B-95B3-EA77C37BE0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262" y="2509837"/>
              <a:ext cx="4572000" cy="3824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22</xdr:row>
      <xdr:rowOff>157162</xdr:rowOff>
    </xdr:from>
    <xdr:to>
      <xdr:col>9</xdr:col>
      <xdr:colOff>128587</xdr:colOff>
      <xdr:row>39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1EBBD-D0FF-4B40-B9AB-B598B185D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topLeftCell="A14" workbookViewId="0">
      <selection activeCell="G45" sqref="G45"/>
    </sheetView>
  </sheetViews>
  <sheetFormatPr defaultRowHeight="12.75" x14ac:dyDescent="0.2"/>
  <cols>
    <col min="1" max="1" width="10.28515625" style="17" bestFit="1" customWidth="1"/>
    <col min="2" max="5" width="9.140625" style="17" customWidth="1"/>
    <col min="6" max="6" width="9.140625" style="17"/>
    <col min="7" max="8" width="9.140625" style="17" customWidth="1"/>
    <col min="9" max="16383" width="9.140625" style="17"/>
    <col min="16384" max="16384" width="9.140625" style="17" customWidth="1"/>
  </cols>
  <sheetData>
    <row r="1" spans="1:6 16384:16384" s="1" customFormat="1" ht="12.75" customHeight="1" x14ac:dyDescent="0.2">
      <c r="A1" s="5" t="s">
        <v>19</v>
      </c>
      <c r="XFD1" s="5"/>
    </row>
    <row r="2" spans="1:6 16384:16384" s="1" customFormat="1" ht="12.75" customHeight="1" x14ac:dyDescent="0.2">
      <c r="A2" s="5" t="s">
        <v>17</v>
      </c>
    </row>
    <row r="3" spans="1:6 16384:16384" s="1" customFormat="1" ht="12.75" customHeight="1" x14ac:dyDescent="0.2">
      <c r="A3" s="5"/>
      <c r="B3" s="1" t="s">
        <v>83</v>
      </c>
    </row>
    <row r="4" spans="1:6 16384:16384" s="1" customFormat="1" ht="12.75" customHeight="1" x14ac:dyDescent="0.2"/>
    <row r="5" spans="1:6 16384:16384" s="1" customFormat="1" ht="12.75" customHeight="1" x14ac:dyDescent="0.2">
      <c r="C5" s="19" t="s">
        <v>20</v>
      </c>
      <c r="D5" s="59" t="s">
        <v>21</v>
      </c>
      <c r="E5" s="59"/>
      <c r="F5" s="19" t="s">
        <v>22</v>
      </c>
    </row>
    <row r="6" spans="1:6 16384:16384" s="1" customFormat="1" ht="12.75" customHeight="1" x14ac:dyDescent="0.2">
      <c r="C6" s="20" t="s">
        <v>23</v>
      </c>
      <c r="D6" s="60" t="s">
        <v>24</v>
      </c>
      <c r="E6" s="60"/>
      <c r="F6" s="20">
        <v>1</v>
      </c>
    </row>
    <row r="7" spans="1:6 16384:16384" s="1" customFormat="1" ht="12.75" customHeight="1" x14ac:dyDescent="0.2">
      <c r="C7" s="21" t="s">
        <v>25</v>
      </c>
      <c r="D7" s="58" t="s">
        <v>26</v>
      </c>
      <c r="E7" s="58"/>
      <c r="F7" s="21">
        <v>4</v>
      </c>
    </row>
    <row r="8" spans="1:6 16384:16384" s="1" customFormat="1" ht="12.75" customHeight="1" x14ac:dyDescent="0.2">
      <c r="C8" s="21" t="s">
        <v>27</v>
      </c>
      <c r="D8" s="58" t="s">
        <v>28</v>
      </c>
      <c r="E8" s="58"/>
      <c r="F8" s="21">
        <v>2</v>
      </c>
    </row>
    <row r="9" spans="1:6 16384:16384" s="1" customFormat="1" ht="12.75" customHeight="1" x14ac:dyDescent="0.2">
      <c r="C9" s="21" t="s">
        <v>29</v>
      </c>
      <c r="D9" s="58" t="s">
        <v>30</v>
      </c>
      <c r="E9" s="58"/>
      <c r="F9" s="21">
        <v>4</v>
      </c>
    </row>
    <row r="10" spans="1:6 16384:16384" s="1" customFormat="1" ht="12.75" customHeight="1" x14ac:dyDescent="0.2">
      <c r="C10" s="21" t="s">
        <v>31</v>
      </c>
      <c r="D10" s="58" t="s">
        <v>32</v>
      </c>
      <c r="E10" s="58"/>
      <c r="F10" s="21">
        <v>1</v>
      </c>
    </row>
    <row r="11" spans="1:6 16384:16384" s="1" customFormat="1" ht="12.75" customHeight="1" x14ac:dyDescent="0.2">
      <c r="C11" s="21" t="s">
        <v>33</v>
      </c>
      <c r="D11" s="58" t="s">
        <v>34</v>
      </c>
      <c r="E11" s="58"/>
      <c r="F11" s="21">
        <v>2</v>
      </c>
    </row>
    <row r="12" spans="1:6 16384:16384" s="1" customFormat="1" ht="12.75" customHeight="1" x14ac:dyDescent="0.2">
      <c r="C12" s="21" t="s">
        <v>35</v>
      </c>
      <c r="D12" s="58" t="s">
        <v>36</v>
      </c>
      <c r="E12" s="58"/>
      <c r="F12" s="21">
        <v>4</v>
      </c>
    </row>
    <row r="13" spans="1:6 16384:16384" s="1" customFormat="1" ht="12.75" customHeight="1" x14ac:dyDescent="0.2">
      <c r="C13" s="19" t="s">
        <v>37</v>
      </c>
      <c r="D13" s="59" t="s">
        <v>38</v>
      </c>
      <c r="E13" s="59"/>
      <c r="F13" s="19">
        <v>2</v>
      </c>
    </row>
    <row r="14" spans="1:6 16384:16384" s="1" customFormat="1" ht="12.75" customHeight="1" x14ac:dyDescent="0.2">
      <c r="C14" s="22"/>
      <c r="D14" s="22"/>
      <c r="E14" s="22"/>
    </row>
    <row r="15" spans="1:6 16384:16384" s="1" customFormat="1" ht="12.75" customHeight="1" x14ac:dyDescent="0.2">
      <c r="B15" s="1" t="s">
        <v>39</v>
      </c>
    </row>
    <row r="16" spans="1:6 16384:16384" s="1" customFormat="1" ht="12.75" customHeight="1" x14ac:dyDescent="0.2"/>
    <row r="17" spans="2:12" s="1" customFormat="1" ht="12.75" customHeight="1" x14ac:dyDescent="0.2">
      <c r="C17" s="23" t="s">
        <v>20</v>
      </c>
      <c r="D17" s="24" t="s">
        <v>23</v>
      </c>
      <c r="E17" s="24" t="s">
        <v>40</v>
      </c>
      <c r="F17" s="24" t="s">
        <v>41</v>
      </c>
      <c r="G17" s="24" t="s">
        <v>42</v>
      </c>
      <c r="H17" s="24" t="s">
        <v>43</v>
      </c>
      <c r="I17" s="24" t="s">
        <v>44</v>
      </c>
      <c r="J17" s="24" t="s">
        <v>45</v>
      </c>
      <c r="K17" s="24" t="s">
        <v>46</v>
      </c>
    </row>
    <row r="18" spans="2:12" s="1" customFormat="1" ht="12.75" customHeight="1" x14ac:dyDescent="0.2">
      <c r="C18" s="25" t="s">
        <v>47</v>
      </c>
      <c r="D18" s="26">
        <v>30</v>
      </c>
      <c r="E18" s="26">
        <v>16</v>
      </c>
      <c r="F18" s="26">
        <v>60</v>
      </c>
      <c r="G18" s="26">
        <v>20</v>
      </c>
      <c r="H18" s="26">
        <v>180</v>
      </c>
      <c r="I18" s="26">
        <v>160</v>
      </c>
      <c r="J18" s="26">
        <v>560</v>
      </c>
      <c r="K18" s="26">
        <v>150</v>
      </c>
    </row>
    <row r="19" spans="2:12" s="1" customFormat="1" ht="12.75" customHeight="1" x14ac:dyDescent="0.2"/>
    <row r="20" spans="2:12" s="1" customFormat="1" ht="12.75" customHeight="1" x14ac:dyDescent="0.2">
      <c r="B20" s="1" t="s">
        <v>48</v>
      </c>
    </row>
    <row r="21" spans="2:12" s="1" customFormat="1" ht="12.75" customHeight="1" x14ac:dyDescent="0.2">
      <c r="B21" s="1" t="s">
        <v>81</v>
      </c>
    </row>
    <row r="22" spans="2:12" s="1" customFormat="1" ht="12.75" customHeight="1" x14ac:dyDescent="0.2"/>
    <row r="23" spans="2:12" s="1" customFormat="1" ht="12.75" customHeight="1" x14ac:dyDescent="0.2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s="1" customFormat="1" ht="12.75" customHeight="1" x14ac:dyDescent="0.2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2:12" s="1" customFormat="1" ht="12.75" customHeight="1" x14ac:dyDescent="0.2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2:12" s="1" customFormat="1" ht="12.75" customHeight="1" x14ac:dyDescent="0.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2:12" x14ac:dyDescent="0.2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  <row r="28" spans="2:12" x14ac:dyDescent="0.2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2:12" x14ac:dyDescent="0.2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2:12" x14ac:dyDescent="0.2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2:12" x14ac:dyDescent="0.2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2:12" x14ac:dyDescent="0.2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2:12" x14ac:dyDescent="0.2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2:12" x14ac:dyDescent="0.2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2:12" x14ac:dyDescent="0.2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47" spans="2:12" x14ac:dyDescent="0.2">
      <c r="C47" s="17" t="s">
        <v>129</v>
      </c>
      <c r="D47" s="17">
        <v>150</v>
      </c>
    </row>
    <row r="48" spans="2:12" x14ac:dyDescent="0.2">
      <c r="C48" s="17" t="s">
        <v>130</v>
      </c>
    </row>
    <row r="49" spans="2:11" x14ac:dyDescent="0.2">
      <c r="B49" s="17" t="s">
        <v>82</v>
      </c>
      <c r="C49" s="41" t="s">
        <v>20</v>
      </c>
      <c r="D49" s="42" t="s">
        <v>23</v>
      </c>
      <c r="E49" s="42" t="s">
        <v>40</v>
      </c>
      <c r="F49" s="42" t="s">
        <v>41</v>
      </c>
      <c r="G49" s="42" t="s">
        <v>42</v>
      </c>
      <c r="H49" s="42" t="s">
        <v>43</v>
      </c>
      <c r="I49" s="42" t="s">
        <v>44</v>
      </c>
      <c r="J49" s="42" t="s">
        <v>45</v>
      </c>
      <c r="K49" s="42" t="s">
        <v>46</v>
      </c>
    </row>
    <row r="50" spans="2:11" x14ac:dyDescent="0.2">
      <c r="C50" s="43" t="s">
        <v>47</v>
      </c>
      <c r="D50" s="56">
        <f>D47-D18</f>
        <v>120</v>
      </c>
      <c r="E50" s="56">
        <f>(D50*F7)-E18</f>
        <v>464</v>
      </c>
      <c r="F50" s="56">
        <f>(D50*F8)-F18</f>
        <v>180</v>
      </c>
      <c r="G50" s="56">
        <f>(D50*F11)-G18</f>
        <v>220</v>
      </c>
      <c r="H50" s="56">
        <f>(F50*F9)-H18</f>
        <v>540</v>
      </c>
      <c r="I50" s="56">
        <f>(F50*F10)-I18</f>
        <v>20</v>
      </c>
      <c r="J50" s="56">
        <f>(G50*F12)-J18</f>
        <v>320</v>
      </c>
      <c r="K50" s="56">
        <f>(G50*F13)-K18</f>
        <v>290</v>
      </c>
    </row>
  </sheetData>
  <mergeCells count="9">
    <mergeCell ref="D11:E11"/>
    <mergeCell ref="D12:E12"/>
    <mergeCell ref="D13:E13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M10" sqref="M10"/>
    </sheetView>
  </sheetViews>
  <sheetFormatPr defaultRowHeight="12.75" x14ac:dyDescent="0.2"/>
  <cols>
    <col min="1" max="1" width="10.28515625" style="18" bestFit="1" customWidth="1"/>
    <col min="2" max="2" width="9.140625" style="18"/>
    <col min="3" max="3" width="11.85546875" style="18" customWidth="1"/>
    <col min="4" max="4" width="9.140625" style="18" customWidth="1"/>
    <col min="5" max="11" width="9.140625" style="18"/>
    <col min="12" max="12" width="24" style="18" customWidth="1"/>
    <col min="13" max="16384" width="9.140625" style="18"/>
  </cols>
  <sheetData>
    <row r="1" spans="1:11" customFormat="1" ht="12.75" customHeight="1" x14ac:dyDescent="0.25">
      <c r="A1" s="5" t="s">
        <v>49</v>
      </c>
    </row>
    <row r="2" spans="1:11" customFormat="1" ht="12.75" customHeight="1" x14ac:dyDescent="0.25">
      <c r="A2" s="5" t="s">
        <v>17</v>
      </c>
    </row>
    <row r="3" spans="1:11" s="1" customFormat="1" ht="12.75" customHeight="1" x14ac:dyDescent="0.2">
      <c r="B3" s="1" t="s">
        <v>50</v>
      </c>
    </row>
    <row r="4" spans="1:11" s="1" customFormat="1" ht="12.75" customHeight="1" x14ac:dyDescent="0.2">
      <c r="B4" s="1" t="s">
        <v>51</v>
      </c>
    </row>
    <row r="5" spans="1:11" customFormat="1" ht="12.75" customHeight="1" x14ac:dyDescent="0.25"/>
    <row r="6" spans="1:11" customFormat="1" ht="12.75" customHeight="1" x14ac:dyDescent="0.25">
      <c r="C6" s="27"/>
      <c r="D6" s="27"/>
      <c r="E6" s="64" t="s">
        <v>52</v>
      </c>
      <c r="F6" s="64"/>
      <c r="G6" s="64"/>
      <c r="H6" s="64"/>
      <c r="I6" s="64"/>
      <c r="J6" s="64"/>
    </row>
    <row r="7" spans="1:11" customFormat="1" ht="12.75" customHeight="1" x14ac:dyDescent="0.25">
      <c r="C7" s="28" t="s">
        <v>53</v>
      </c>
      <c r="D7" s="28"/>
      <c r="E7" s="29">
        <v>0</v>
      </c>
      <c r="F7" s="29">
        <v>1</v>
      </c>
      <c r="G7" s="29">
        <v>2</v>
      </c>
      <c r="H7" s="29">
        <v>3</v>
      </c>
      <c r="I7" s="29">
        <v>4</v>
      </c>
      <c r="J7" s="29">
        <v>5</v>
      </c>
    </row>
    <row r="8" spans="1:11" customFormat="1" ht="12.75" customHeight="1" x14ac:dyDescent="0.25">
      <c r="C8" s="30" t="s">
        <v>54</v>
      </c>
      <c r="D8" s="30"/>
      <c r="E8" s="31"/>
      <c r="F8" s="31"/>
      <c r="G8" s="31">
        <v>60</v>
      </c>
      <c r="H8" s="31"/>
      <c r="I8" s="31">
        <v>50</v>
      </c>
      <c r="J8" s="31">
        <v>75</v>
      </c>
    </row>
    <row r="9" spans="1:11" customFormat="1" ht="12.75" customHeight="1" x14ac:dyDescent="0.25">
      <c r="C9" s="27" t="s">
        <v>55</v>
      </c>
      <c r="D9" s="27"/>
      <c r="E9" s="32">
        <v>40</v>
      </c>
      <c r="F9" s="32"/>
      <c r="G9" s="32"/>
      <c r="H9" s="32"/>
      <c r="I9" s="32"/>
      <c r="J9" s="32"/>
    </row>
    <row r="10" spans="1:11" customFormat="1" ht="12.75" customHeight="1" x14ac:dyDescent="0.25">
      <c r="C10" s="27" t="s">
        <v>56</v>
      </c>
      <c r="D10" s="27"/>
      <c r="E10" s="32"/>
      <c r="F10" s="32"/>
      <c r="G10" s="32"/>
      <c r="H10" s="32"/>
      <c r="I10" s="32"/>
      <c r="J10" s="32"/>
    </row>
    <row r="11" spans="1:11" customFormat="1" ht="12.75" customHeight="1" x14ac:dyDescent="0.25">
      <c r="C11" s="27" t="s">
        <v>57</v>
      </c>
      <c r="D11" s="27"/>
      <c r="E11" s="32"/>
      <c r="F11" s="32"/>
      <c r="G11" s="32"/>
      <c r="H11" s="32"/>
      <c r="I11" s="32"/>
      <c r="J11" s="32"/>
    </row>
    <row r="12" spans="1:11" customFormat="1" ht="12.75" customHeight="1" x14ac:dyDescent="0.25">
      <c r="C12" s="28" t="s">
        <v>58</v>
      </c>
      <c r="D12" s="28"/>
      <c r="E12" s="33"/>
      <c r="F12" s="33"/>
      <c r="G12" s="33"/>
      <c r="H12" s="33"/>
      <c r="I12" s="33"/>
      <c r="J12" s="33"/>
    </row>
    <row r="13" spans="1:11" customFormat="1" ht="12.75" customHeight="1" thickBot="1" x14ac:dyDescent="0.3">
      <c r="C13" s="34"/>
      <c r="D13" s="34"/>
      <c r="E13" s="34"/>
      <c r="F13" s="34"/>
      <c r="G13" s="34"/>
      <c r="H13" s="34"/>
      <c r="I13" s="34"/>
    </row>
    <row r="14" spans="1:11" customFormat="1" ht="12.75" customHeight="1" thickBot="1" x14ac:dyDescent="0.3">
      <c r="C14" s="65" t="s">
        <v>59</v>
      </c>
      <c r="D14" s="66"/>
      <c r="E14" s="66"/>
      <c r="F14" s="67"/>
      <c r="G14" s="35" t="s">
        <v>60</v>
      </c>
      <c r="H14" s="36" t="s">
        <v>61</v>
      </c>
      <c r="I14" s="36" t="s">
        <v>62</v>
      </c>
      <c r="J14" s="36" t="s">
        <v>63</v>
      </c>
      <c r="K14" s="36" t="s">
        <v>64</v>
      </c>
    </row>
    <row r="15" spans="1:11" customFormat="1" ht="12.75" customHeight="1" thickBot="1" x14ac:dyDescent="0.3">
      <c r="C15" s="37" t="s">
        <v>65</v>
      </c>
      <c r="D15" s="61" t="s">
        <v>54</v>
      </c>
      <c r="E15" s="62"/>
      <c r="F15" s="63"/>
      <c r="G15" s="54"/>
      <c r="H15" s="54">
        <v>60</v>
      </c>
      <c r="I15" s="54"/>
      <c r="J15" s="54">
        <v>50</v>
      </c>
      <c r="K15" s="54">
        <v>75</v>
      </c>
    </row>
    <row r="16" spans="1:11" customFormat="1" ht="12.75" customHeight="1" thickBot="1" x14ac:dyDescent="0.3">
      <c r="C16" s="38" t="s">
        <v>93</v>
      </c>
      <c r="D16" s="61" t="s">
        <v>66</v>
      </c>
      <c r="E16" s="62"/>
      <c r="F16" s="63"/>
      <c r="G16" s="55"/>
      <c r="H16" s="55"/>
      <c r="I16" s="55"/>
      <c r="J16" s="55"/>
      <c r="K16" s="55"/>
    </row>
    <row r="17" spans="3:12" customFormat="1" ht="12.75" customHeight="1" thickBot="1" x14ac:dyDescent="0.3">
      <c r="C17" s="38" t="s">
        <v>94</v>
      </c>
      <c r="D17" s="61" t="s">
        <v>67</v>
      </c>
      <c r="E17" s="62"/>
      <c r="F17" s="63"/>
      <c r="G17" s="55" t="s">
        <v>96</v>
      </c>
      <c r="H17" s="55" t="s">
        <v>119</v>
      </c>
      <c r="I17" s="55" t="s">
        <v>97</v>
      </c>
      <c r="J17" s="55" t="s">
        <v>120</v>
      </c>
      <c r="K17" s="55" t="s">
        <v>121</v>
      </c>
      <c r="L17" t="s">
        <v>122</v>
      </c>
    </row>
    <row r="18" spans="3:12" customFormat="1" ht="12.75" customHeight="1" thickBot="1" x14ac:dyDescent="0.3">
      <c r="C18" s="38" t="s">
        <v>95</v>
      </c>
      <c r="D18" s="61" t="s">
        <v>56</v>
      </c>
      <c r="E18" s="62"/>
      <c r="F18" s="63"/>
      <c r="G18" s="55"/>
      <c r="H18" s="55">
        <v>20</v>
      </c>
      <c r="I18" s="55"/>
      <c r="J18" s="55">
        <v>50</v>
      </c>
      <c r="K18" s="55">
        <v>75</v>
      </c>
    </row>
    <row r="19" spans="3:12" customFormat="1" ht="12.75" customHeight="1" thickBot="1" x14ac:dyDescent="0.3">
      <c r="C19" s="38" t="s">
        <v>68</v>
      </c>
      <c r="D19" s="61" t="s">
        <v>69</v>
      </c>
      <c r="E19" s="62"/>
      <c r="F19" s="63"/>
      <c r="G19" s="55"/>
      <c r="H19" s="55">
        <v>20</v>
      </c>
      <c r="I19" s="55"/>
      <c r="J19" s="55">
        <v>50</v>
      </c>
      <c r="K19" s="55">
        <v>75</v>
      </c>
    </row>
    <row r="20" spans="3:12" customFormat="1" ht="12.75" customHeight="1" thickBot="1" x14ac:dyDescent="0.3">
      <c r="C20" s="39"/>
      <c r="D20" s="61" t="s">
        <v>70</v>
      </c>
      <c r="E20" s="62"/>
      <c r="F20" s="63"/>
      <c r="G20" s="55">
        <v>20</v>
      </c>
      <c r="H20" s="55"/>
      <c r="I20" s="55">
        <v>50</v>
      </c>
      <c r="J20" s="55">
        <v>75</v>
      </c>
      <c r="K20" s="55"/>
    </row>
    <row r="21" spans="3:12" customFormat="1" ht="12.75" customHeight="1" x14ac:dyDescent="0.25"/>
  </sheetData>
  <mergeCells count="8">
    <mergeCell ref="D19:F19"/>
    <mergeCell ref="D20:F20"/>
    <mergeCell ref="E6:J6"/>
    <mergeCell ref="C14:F14"/>
    <mergeCell ref="D15:F15"/>
    <mergeCell ref="D16:F16"/>
    <mergeCell ref="D17:F17"/>
    <mergeCell ref="D18:F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0"/>
  <sheetViews>
    <sheetView topLeftCell="A28" workbookViewId="0">
      <selection activeCell="Q49" sqref="Q49"/>
    </sheetView>
  </sheetViews>
  <sheetFormatPr defaultRowHeight="15" x14ac:dyDescent="0.25"/>
  <cols>
    <col min="1" max="1" width="10.28515625" bestFit="1" customWidth="1"/>
    <col min="2" max="2" width="12.5703125" customWidth="1"/>
    <col min="17" max="17" width="31.5703125" customWidth="1"/>
  </cols>
  <sheetData>
    <row r="1" spans="1:2" s="1" customFormat="1" ht="12.75" x14ac:dyDescent="0.2">
      <c r="A1" s="5" t="s">
        <v>80</v>
      </c>
    </row>
    <row r="2" spans="1:2" s="1" customFormat="1" ht="12.75" x14ac:dyDescent="0.2">
      <c r="A2" s="5" t="s">
        <v>17</v>
      </c>
    </row>
    <row r="3" spans="1:2" s="1" customFormat="1" ht="12.75" x14ac:dyDescent="0.2">
      <c r="A3" s="5"/>
      <c r="B3" s="1" t="s">
        <v>90</v>
      </c>
    </row>
    <row r="4" spans="1:2" s="1" customFormat="1" ht="12.75" x14ac:dyDescent="0.2">
      <c r="B4" s="3" t="s">
        <v>71</v>
      </c>
    </row>
    <row r="5" spans="1:2" s="1" customFormat="1" ht="12.75" x14ac:dyDescent="0.2">
      <c r="B5" s="3" t="s">
        <v>72</v>
      </c>
    </row>
    <row r="6" spans="1:2" s="1" customFormat="1" ht="12.75" x14ac:dyDescent="0.2"/>
    <row r="7" spans="1:2" s="1" customFormat="1" ht="12.75" x14ac:dyDescent="0.2">
      <c r="B7" s="3" t="s">
        <v>73</v>
      </c>
    </row>
    <row r="8" spans="1:2" s="1" customFormat="1" ht="12.75" x14ac:dyDescent="0.2">
      <c r="B8" s="3"/>
    </row>
    <row r="9" spans="1:2" s="1" customFormat="1" ht="12.75" x14ac:dyDescent="0.2">
      <c r="B9" s="3"/>
    </row>
    <row r="10" spans="1:2" s="1" customFormat="1" ht="12.75" x14ac:dyDescent="0.2">
      <c r="B10" s="3"/>
    </row>
    <row r="11" spans="1:2" s="1" customFormat="1" ht="12.75" x14ac:dyDescent="0.2">
      <c r="B11" s="3"/>
    </row>
    <row r="12" spans="1:2" s="1" customFormat="1" ht="12.75" x14ac:dyDescent="0.2">
      <c r="B12" s="3"/>
    </row>
    <row r="13" spans="1:2" s="1" customFormat="1" ht="12.75" x14ac:dyDescent="0.2">
      <c r="B13" s="3"/>
    </row>
    <row r="14" spans="1:2" s="1" customFormat="1" ht="12.75" x14ac:dyDescent="0.2">
      <c r="B14" s="3"/>
    </row>
    <row r="15" spans="1:2" s="1" customFormat="1" ht="12.75" x14ac:dyDescent="0.2">
      <c r="B15" s="3"/>
    </row>
    <row r="16" spans="1:2" s="1" customFormat="1" ht="12.75" x14ac:dyDescent="0.2">
      <c r="B16" s="3"/>
    </row>
    <row r="17" spans="2:2" s="1" customFormat="1" ht="12.75" x14ac:dyDescent="0.2">
      <c r="B17" s="3"/>
    </row>
    <row r="18" spans="2:2" s="1" customFormat="1" ht="12.75" x14ac:dyDescent="0.2">
      <c r="B18" s="3"/>
    </row>
    <row r="19" spans="2:2" s="1" customFormat="1" ht="12.75" x14ac:dyDescent="0.2">
      <c r="B19" s="3"/>
    </row>
    <row r="20" spans="2:2" s="1" customFormat="1" ht="12.75" x14ac:dyDescent="0.2">
      <c r="B20" s="3"/>
    </row>
    <row r="21" spans="2:2" s="1" customFormat="1" ht="12.75" x14ac:dyDescent="0.2">
      <c r="B21" s="3"/>
    </row>
    <row r="22" spans="2:2" s="1" customFormat="1" ht="12.75" x14ac:dyDescent="0.2">
      <c r="B22" s="3"/>
    </row>
    <row r="23" spans="2:2" s="1" customFormat="1" ht="12.75" x14ac:dyDescent="0.2">
      <c r="B23" s="3"/>
    </row>
    <row r="24" spans="2:2" s="1" customFormat="1" ht="12.75" x14ac:dyDescent="0.2">
      <c r="B24" s="3"/>
    </row>
    <row r="25" spans="2:2" s="1" customFormat="1" ht="12.75" x14ac:dyDescent="0.2">
      <c r="B25" s="3"/>
    </row>
    <row r="26" spans="2:2" s="1" customFormat="1" ht="12.75" x14ac:dyDescent="0.2">
      <c r="B26" s="3"/>
    </row>
    <row r="27" spans="2:2" s="1" customFormat="1" ht="12.75" x14ac:dyDescent="0.2">
      <c r="B27" s="3"/>
    </row>
    <row r="28" spans="2:2" s="1" customFormat="1" ht="12.75" x14ac:dyDescent="0.2">
      <c r="B28" s="3"/>
    </row>
    <row r="29" spans="2:2" s="1" customFormat="1" ht="12.75" x14ac:dyDescent="0.2">
      <c r="B29" s="3"/>
    </row>
    <row r="30" spans="2:2" s="1" customFormat="1" ht="12.75" x14ac:dyDescent="0.2">
      <c r="B30" s="3"/>
    </row>
    <row r="31" spans="2:2" s="1" customFormat="1" ht="12.75" x14ac:dyDescent="0.2">
      <c r="B31" s="1" t="s">
        <v>74</v>
      </c>
    </row>
    <row r="32" spans="2:2" s="1" customFormat="1" ht="12.75" x14ac:dyDescent="0.2"/>
    <row r="33" spans="2:17" s="1" customFormat="1" ht="13.5" thickBot="1" x14ac:dyDescent="0.25">
      <c r="B33" s="69" t="s">
        <v>59</v>
      </c>
      <c r="C33" s="70"/>
      <c r="D33" s="70"/>
      <c r="E33" s="71"/>
      <c r="F33" s="44" t="s">
        <v>60</v>
      </c>
      <c r="G33" s="44" t="s">
        <v>61</v>
      </c>
      <c r="H33" s="44" t="s">
        <v>62</v>
      </c>
      <c r="I33" s="44" t="s">
        <v>63</v>
      </c>
      <c r="J33" s="44" t="s">
        <v>64</v>
      </c>
      <c r="K33" s="44" t="s">
        <v>75</v>
      </c>
      <c r="L33" s="44" t="s">
        <v>76</v>
      </c>
      <c r="M33" s="44" t="s">
        <v>77</v>
      </c>
      <c r="N33" s="44" t="s">
        <v>78</v>
      </c>
      <c r="O33" s="44" t="s">
        <v>79</v>
      </c>
      <c r="Q33" s="1" t="s">
        <v>122</v>
      </c>
    </row>
    <row r="34" spans="2:17" s="1" customFormat="1" ht="12.75" x14ac:dyDescent="0.2">
      <c r="B34" s="45" t="s">
        <v>84</v>
      </c>
      <c r="C34" s="72" t="s">
        <v>54</v>
      </c>
      <c r="D34" s="72"/>
      <c r="E34" s="72"/>
      <c r="F34" s="48"/>
      <c r="G34" s="48"/>
      <c r="H34" s="48"/>
      <c r="I34" s="48"/>
      <c r="J34" s="48"/>
      <c r="K34" s="48"/>
      <c r="L34" s="48"/>
      <c r="M34" s="48"/>
      <c r="N34" s="48"/>
      <c r="O34" s="49">
        <v>50</v>
      </c>
    </row>
    <row r="35" spans="2:17" s="1" customFormat="1" ht="12.75" x14ac:dyDescent="0.2">
      <c r="B35" s="40" t="s">
        <v>100</v>
      </c>
      <c r="C35" s="68" t="s">
        <v>66</v>
      </c>
      <c r="D35" s="68"/>
      <c r="E35" s="68"/>
      <c r="F35" s="50"/>
      <c r="G35" s="50"/>
      <c r="H35" s="50"/>
      <c r="I35" s="50"/>
      <c r="J35" s="50"/>
      <c r="K35" s="50"/>
      <c r="L35" s="50"/>
      <c r="M35" s="50"/>
      <c r="N35" s="50"/>
      <c r="O35" s="51"/>
    </row>
    <row r="36" spans="2:17" s="1" customFormat="1" ht="12.75" x14ac:dyDescent="0.2">
      <c r="B36" s="40" t="s">
        <v>98</v>
      </c>
      <c r="C36" s="68" t="s">
        <v>67</v>
      </c>
      <c r="D36" s="68"/>
      <c r="E36" s="68"/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1" t="s">
        <v>120</v>
      </c>
    </row>
    <row r="37" spans="2:17" s="1" customFormat="1" ht="12.75" x14ac:dyDescent="0.2">
      <c r="B37" s="40" t="s">
        <v>95</v>
      </c>
      <c r="C37" s="68" t="s">
        <v>56</v>
      </c>
      <c r="D37" s="68"/>
      <c r="E37" s="68"/>
      <c r="F37" s="50"/>
      <c r="G37" s="50"/>
      <c r="H37" s="50"/>
      <c r="I37" s="50"/>
      <c r="J37" s="50"/>
      <c r="K37" s="50"/>
      <c r="L37" s="50"/>
      <c r="M37" s="50"/>
      <c r="N37" s="50"/>
      <c r="O37" s="51">
        <v>50</v>
      </c>
    </row>
    <row r="38" spans="2:17" s="1" customFormat="1" ht="12.75" x14ac:dyDescent="0.2">
      <c r="B38" s="40" t="s">
        <v>68</v>
      </c>
      <c r="C38" s="68" t="s">
        <v>69</v>
      </c>
      <c r="D38" s="68"/>
      <c r="E38" s="68"/>
      <c r="F38" s="50"/>
      <c r="G38" s="50"/>
      <c r="H38" s="50"/>
      <c r="I38" s="50"/>
      <c r="J38" s="50"/>
      <c r="K38" s="50"/>
      <c r="L38" s="50"/>
      <c r="M38" s="50"/>
      <c r="N38" s="50"/>
      <c r="O38" s="51">
        <v>50</v>
      </c>
    </row>
    <row r="39" spans="2:17" s="1" customFormat="1" ht="13.5" thickBot="1" x14ac:dyDescent="0.25">
      <c r="B39" s="46"/>
      <c r="C39" s="73" t="s">
        <v>70</v>
      </c>
      <c r="D39" s="73"/>
      <c r="E39" s="73"/>
      <c r="F39" s="52"/>
      <c r="G39" s="52"/>
      <c r="H39" s="52"/>
      <c r="I39" s="52"/>
      <c r="J39" s="52"/>
      <c r="K39" s="52"/>
      <c r="L39" s="52"/>
      <c r="M39" s="52">
        <v>50</v>
      </c>
      <c r="N39" s="52"/>
      <c r="O39" s="53"/>
    </row>
    <row r="40" spans="2:17" s="1" customFormat="1" ht="12.75" x14ac:dyDescent="0.2">
      <c r="B40" s="45" t="s">
        <v>85</v>
      </c>
      <c r="C40" s="72" t="s">
        <v>54</v>
      </c>
      <c r="D40" s="72"/>
      <c r="E40" s="72"/>
      <c r="F40" s="48"/>
      <c r="G40" s="48"/>
      <c r="H40" s="48"/>
      <c r="I40" s="48"/>
      <c r="J40" s="48"/>
      <c r="K40" s="48"/>
      <c r="L40" s="48"/>
      <c r="M40" s="48">
        <v>150</v>
      </c>
      <c r="N40" s="48"/>
      <c r="O40" s="49"/>
    </row>
    <row r="41" spans="2:17" s="1" customFormat="1" ht="12.75" x14ac:dyDescent="0.2">
      <c r="B41" s="40" t="s">
        <v>101</v>
      </c>
      <c r="C41" s="68" t="s">
        <v>66</v>
      </c>
      <c r="D41" s="68"/>
      <c r="E41" s="68"/>
      <c r="F41" s="50"/>
      <c r="G41" s="50"/>
      <c r="H41" s="50"/>
      <c r="I41" s="50"/>
      <c r="J41" s="50"/>
      <c r="K41" s="50"/>
      <c r="L41" s="50"/>
      <c r="M41" s="50"/>
      <c r="N41" s="50"/>
      <c r="O41" s="51"/>
    </row>
    <row r="42" spans="2:17" s="1" customFormat="1" ht="12.75" x14ac:dyDescent="0.2">
      <c r="B42" s="40" t="s">
        <v>94</v>
      </c>
      <c r="C42" s="68" t="s">
        <v>67</v>
      </c>
      <c r="D42" s="68"/>
      <c r="E42" s="68"/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 t="s">
        <v>123</v>
      </c>
      <c r="N42" s="50"/>
      <c r="O42" s="51"/>
    </row>
    <row r="43" spans="2:17" s="1" customFormat="1" ht="12.75" x14ac:dyDescent="0.2">
      <c r="B43" s="40" t="s">
        <v>95</v>
      </c>
      <c r="C43" s="68" t="s">
        <v>56</v>
      </c>
      <c r="D43" s="68"/>
      <c r="E43" s="68"/>
      <c r="F43" s="50"/>
      <c r="G43" s="50"/>
      <c r="H43" s="50"/>
      <c r="I43" s="50"/>
      <c r="J43" s="50"/>
      <c r="K43" s="50"/>
      <c r="L43" s="50"/>
      <c r="M43" s="50">
        <v>150</v>
      </c>
      <c r="N43" s="50"/>
      <c r="O43" s="51"/>
    </row>
    <row r="44" spans="2:17" s="1" customFormat="1" ht="12.75" x14ac:dyDescent="0.2">
      <c r="B44" s="40" t="s">
        <v>68</v>
      </c>
      <c r="C44" s="68" t="s">
        <v>69</v>
      </c>
      <c r="D44" s="68"/>
      <c r="E44" s="68"/>
      <c r="F44" s="50"/>
      <c r="G44" s="50"/>
      <c r="H44" s="50"/>
      <c r="I44" s="50"/>
      <c r="J44" s="50"/>
      <c r="K44" s="50"/>
      <c r="L44" s="50"/>
      <c r="M44" s="50">
        <v>150</v>
      </c>
      <c r="N44" s="50"/>
      <c r="O44" s="51"/>
    </row>
    <row r="45" spans="2:17" s="1" customFormat="1" ht="13.5" thickBot="1" x14ac:dyDescent="0.25">
      <c r="B45" s="46"/>
      <c r="C45" s="73" t="s">
        <v>70</v>
      </c>
      <c r="D45" s="73"/>
      <c r="E45" s="73"/>
      <c r="F45" s="52"/>
      <c r="G45" s="52"/>
      <c r="H45" s="52"/>
      <c r="I45" s="52"/>
      <c r="J45" s="52"/>
      <c r="K45" s="52"/>
      <c r="L45" s="52">
        <v>150</v>
      </c>
      <c r="M45" s="52">
        <v>0</v>
      </c>
      <c r="N45" s="52"/>
      <c r="O45" s="53"/>
    </row>
    <row r="46" spans="2:17" s="1" customFormat="1" ht="12.75" x14ac:dyDescent="0.2">
      <c r="B46" s="45" t="s">
        <v>86</v>
      </c>
      <c r="C46" s="72" t="s">
        <v>54</v>
      </c>
      <c r="D46" s="72"/>
      <c r="E46" s="72"/>
      <c r="F46" s="50"/>
      <c r="G46" s="50"/>
      <c r="H46" s="50"/>
      <c r="I46" s="50"/>
      <c r="J46" s="50"/>
      <c r="K46" s="50"/>
      <c r="L46" s="50"/>
      <c r="M46" s="50">
        <v>100</v>
      </c>
      <c r="N46" s="50"/>
      <c r="O46" s="50"/>
    </row>
    <row r="47" spans="2:17" s="1" customFormat="1" ht="12.75" x14ac:dyDescent="0.2">
      <c r="B47" s="40" t="s">
        <v>101</v>
      </c>
      <c r="C47" s="68" t="s">
        <v>66</v>
      </c>
      <c r="D47" s="68"/>
      <c r="E47" s="68"/>
      <c r="F47" s="50"/>
      <c r="G47" s="50"/>
      <c r="H47" s="50"/>
      <c r="I47" s="50"/>
      <c r="J47" s="50"/>
      <c r="K47" s="50"/>
      <c r="L47" s="50"/>
      <c r="M47" s="50"/>
      <c r="N47" s="50"/>
      <c r="O47" s="51"/>
    </row>
    <row r="48" spans="2:17" s="1" customFormat="1" ht="12.75" x14ac:dyDescent="0.2">
      <c r="B48" s="40" t="s">
        <v>94</v>
      </c>
      <c r="C48" s="68" t="s">
        <v>67</v>
      </c>
      <c r="D48" s="68"/>
      <c r="E48" s="68"/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 t="s">
        <v>127</v>
      </c>
      <c r="N48" s="50"/>
      <c r="O48" s="51"/>
    </row>
    <row r="49" spans="2:15" s="1" customFormat="1" ht="12.75" x14ac:dyDescent="0.2">
      <c r="B49" s="40" t="s">
        <v>102</v>
      </c>
      <c r="C49" s="68" t="s">
        <v>56</v>
      </c>
      <c r="D49" s="68"/>
      <c r="E49" s="68"/>
      <c r="F49" s="50"/>
      <c r="G49" s="50"/>
      <c r="H49" s="50"/>
      <c r="I49" s="50"/>
      <c r="J49" s="50"/>
      <c r="K49" s="50"/>
      <c r="L49" s="50"/>
      <c r="M49" s="50">
        <v>100</v>
      </c>
      <c r="N49" s="50"/>
      <c r="O49" s="51"/>
    </row>
    <row r="50" spans="2:15" s="1" customFormat="1" ht="12.75" x14ac:dyDescent="0.2">
      <c r="B50" s="40" t="s">
        <v>68</v>
      </c>
      <c r="C50" s="68" t="s">
        <v>69</v>
      </c>
      <c r="D50" s="68"/>
      <c r="E50" s="68"/>
      <c r="F50" s="50"/>
      <c r="G50" s="50"/>
      <c r="H50" s="50"/>
      <c r="I50" s="50"/>
      <c r="J50" s="50"/>
      <c r="K50" s="50"/>
      <c r="L50" s="50"/>
      <c r="M50" s="50">
        <v>100</v>
      </c>
      <c r="N50" s="50"/>
      <c r="O50" s="51"/>
    </row>
    <row r="51" spans="2:15" s="1" customFormat="1" ht="13.5" thickBot="1" x14ac:dyDescent="0.25">
      <c r="B51" s="46"/>
      <c r="C51" s="73" t="s">
        <v>70</v>
      </c>
      <c r="D51" s="73"/>
      <c r="E51" s="73"/>
      <c r="F51" s="52"/>
      <c r="G51" s="52"/>
      <c r="H51" s="52"/>
      <c r="I51" s="52"/>
      <c r="J51" s="52"/>
      <c r="K51" s="52"/>
      <c r="L51" s="52">
        <v>100</v>
      </c>
      <c r="M51" s="52"/>
      <c r="N51" s="52"/>
      <c r="O51" s="53"/>
    </row>
    <row r="52" spans="2:15" s="1" customFormat="1" ht="12.75" customHeight="1" x14ac:dyDescent="0.2">
      <c r="B52" s="45" t="s">
        <v>87</v>
      </c>
      <c r="C52" s="72" t="s">
        <v>54</v>
      </c>
      <c r="D52" s="72"/>
      <c r="E52" s="72"/>
      <c r="F52" s="50"/>
      <c r="G52" s="50"/>
      <c r="H52" s="50"/>
      <c r="I52" s="50"/>
      <c r="J52" s="50"/>
      <c r="K52" s="50"/>
      <c r="L52" s="50">
        <v>450</v>
      </c>
      <c r="M52" s="50"/>
      <c r="N52" s="50"/>
      <c r="O52" s="51"/>
    </row>
    <row r="53" spans="2:15" s="1" customFormat="1" ht="12.75" customHeight="1" x14ac:dyDescent="0.2">
      <c r="B53" s="40" t="s">
        <v>101</v>
      </c>
      <c r="C53" s="68" t="s">
        <v>66</v>
      </c>
      <c r="D53" s="68"/>
      <c r="E53" s="68"/>
      <c r="F53" s="50"/>
      <c r="G53" s="50"/>
      <c r="H53" s="50"/>
      <c r="I53" s="50"/>
      <c r="J53" s="50"/>
      <c r="K53" s="50"/>
      <c r="L53" s="50"/>
      <c r="M53" s="50"/>
      <c r="N53" s="50"/>
      <c r="O53" s="51"/>
    </row>
    <row r="54" spans="2:15" s="1" customFormat="1" ht="12.75" customHeight="1" x14ac:dyDescent="0.2">
      <c r="B54" s="40" t="s">
        <v>94</v>
      </c>
      <c r="C54" s="68" t="s">
        <v>67</v>
      </c>
      <c r="D54" s="68"/>
      <c r="E54" s="68"/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 t="s">
        <v>124</v>
      </c>
      <c r="M54" s="50"/>
      <c r="N54" s="50"/>
      <c r="O54" s="51"/>
    </row>
    <row r="55" spans="2:15" s="1" customFormat="1" ht="12.75" customHeight="1" x14ac:dyDescent="0.2">
      <c r="B55" s="40" t="s">
        <v>95</v>
      </c>
      <c r="C55" s="68" t="s">
        <v>56</v>
      </c>
      <c r="D55" s="68"/>
      <c r="E55" s="68"/>
      <c r="F55" s="50"/>
      <c r="G55" s="50"/>
      <c r="H55" s="50"/>
      <c r="I55" s="50"/>
      <c r="J55" s="50"/>
      <c r="K55" s="50"/>
      <c r="L55" s="50">
        <v>450</v>
      </c>
      <c r="M55" s="50"/>
      <c r="N55" s="50"/>
      <c r="O55" s="51"/>
    </row>
    <row r="56" spans="2:15" s="1" customFormat="1" ht="12.75" customHeight="1" x14ac:dyDescent="0.2">
      <c r="B56" s="40" t="s">
        <v>68</v>
      </c>
      <c r="C56" s="68" t="s">
        <v>69</v>
      </c>
      <c r="D56" s="68"/>
      <c r="E56" s="68"/>
      <c r="F56" s="50"/>
      <c r="G56" s="50"/>
      <c r="H56" s="50"/>
      <c r="I56" s="50"/>
      <c r="J56" s="50"/>
      <c r="K56" s="50"/>
      <c r="L56" s="50">
        <v>450</v>
      </c>
      <c r="M56" s="50"/>
      <c r="N56" s="50"/>
      <c r="O56" s="51"/>
    </row>
    <row r="57" spans="2:15" s="1" customFormat="1" ht="12.75" customHeight="1" thickBot="1" x14ac:dyDescent="0.25">
      <c r="B57" s="46"/>
      <c r="C57" s="73" t="s">
        <v>70</v>
      </c>
      <c r="D57" s="73"/>
      <c r="E57" s="73"/>
      <c r="F57" s="52"/>
      <c r="G57" s="52"/>
      <c r="H57" s="52"/>
      <c r="I57" s="52"/>
      <c r="J57" s="52"/>
      <c r="K57" s="52">
        <v>450</v>
      </c>
      <c r="L57" s="52"/>
      <c r="M57" s="52"/>
      <c r="N57" s="52"/>
      <c r="O57" s="53"/>
    </row>
    <row r="58" spans="2:15" s="1" customFormat="1" ht="12.75" x14ac:dyDescent="0.2">
      <c r="B58" s="45" t="s">
        <v>88</v>
      </c>
      <c r="C58" s="72" t="s">
        <v>54</v>
      </c>
      <c r="D58" s="72"/>
      <c r="E58" s="72"/>
      <c r="F58" s="50"/>
      <c r="G58" s="50"/>
      <c r="H58" s="50"/>
      <c r="I58" s="50"/>
      <c r="J58" s="50"/>
      <c r="K58" s="50"/>
      <c r="L58" s="50">
        <v>600</v>
      </c>
      <c r="M58" s="50"/>
      <c r="N58" s="50"/>
      <c r="O58" s="51"/>
    </row>
    <row r="59" spans="2:15" s="1" customFormat="1" ht="12.75" x14ac:dyDescent="0.2">
      <c r="B59" s="40" t="s">
        <v>101</v>
      </c>
      <c r="C59" s="68" t="s">
        <v>66</v>
      </c>
      <c r="D59" s="68"/>
      <c r="E59" s="68"/>
      <c r="F59" s="50"/>
      <c r="G59" s="50"/>
      <c r="H59" s="50"/>
      <c r="I59" s="50"/>
      <c r="J59" s="50"/>
      <c r="K59" s="50"/>
      <c r="L59" s="50"/>
      <c r="M59" s="50"/>
      <c r="N59" s="50"/>
      <c r="O59" s="51"/>
    </row>
    <row r="60" spans="2:15" s="1" customFormat="1" ht="12.75" x14ac:dyDescent="0.2">
      <c r="B60" s="40" t="s">
        <v>94</v>
      </c>
      <c r="C60" s="68" t="s">
        <v>67</v>
      </c>
      <c r="D60" s="68"/>
      <c r="E60" s="68"/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 t="s">
        <v>125</v>
      </c>
      <c r="M60" s="50"/>
      <c r="N60" s="50"/>
      <c r="O60" s="51"/>
    </row>
    <row r="61" spans="2:15" s="1" customFormat="1" ht="12.75" x14ac:dyDescent="0.2">
      <c r="B61" s="40" t="s">
        <v>95</v>
      </c>
      <c r="C61" s="68" t="s">
        <v>56</v>
      </c>
      <c r="D61" s="68"/>
      <c r="E61" s="68"/>
      <c r="F61" s="50"/>
      <c r="G61" s="50"/>
      <c r="H61" s="50"/>
      <c r="I61" s="50"/>
      <c r="J61" s="50"/>
      <c r="K61" s="50"/>
      <c r="L61" s="50">
        <v>600</v>
      </c>
      <c r="M61" s="50"/>
      <c r="N61" s="50"/>
      <c r="O61" s="51"/>
    </row>
    <row r="62" spans="2:15" s="1" customFormat="1" ht="12.75" x14ac:dyDescent="0.2">
      <c r="B62" s="40" t="s">
        <v>68</v>
      </c>
      <c r="C62" s="68" t="s">
        <v>69</v>
      </c>
      <c r="D62" s="68"/>
      <c r="E62" s="68"/>
      <c r="F62" s="50"/>
      <c r="G62" s="50"/>
      <c r="H62" s="50"/>
      <c r="I62" s="50"/>
      <c r="J62" s="50"/>
      <c r="K62" s="50"/>
      <c r="L62" s="50">
        <v>600</v>
      </c>
      <c r="M62" s="50"/>
      <c r="N62" s="50"/>
      <c r="O62" s="51"/>
    </row>
    <row r="63" spans="2:15" s="1" customFormat="1" ht="13.5" thickBot="1" x14ac:dyDescent="0.25">
      <c r="B63" s="46"/>
      <c r="C63" s="73" t="s">
        <v>70</v>
      </c>
      <c r="D63" s="73"/>
      <c r="E63" s="73"/>
      <c r="F63" s="52"/>
      <c r="G63" s="52"/>
      <c r="H63" s="52"/>
      <c r="I63" s="52"/>
      <c r="J63" s="52"/>
      <c r="K63" s="52">
        <v>600</v>
      </c>
      <c r="L63" s="52"/>
      <c r="M63" s="52"/>
      <c r="N63" s="52"/>
      <c r="O63" s="53"/>
    </row>
    <row r="64" spans="2:15" s="1" customFormat="1" ht="12.75" x14ac:dyDescent="0.2">
      <c r="B64" s="45" t="s">
        <v>89</v>
      </c>
      <c r="C64" s="72" t="s">
        <v>54</v>
      </c>
      <c r="D64" s="72"/>
      <c r="E64" s="72"/>
      <c r="F64" s="50"/>
      <c r="G64" s="50"/>
      <c r="H64" s="50"/>
      <c r="I64" s="50"/>
      <c r="J64" s="50"/>
      <c r="K64" s="50">
        <v>1800</v>
      </c>
      <c r="L64" s="50"/>
      <c r="M64" s="50"/>
      <c r="N64" s="50"/>
      <c r="O64" s="51"/>
    </row>
    <row r="65" spans="2:15" s="1" customFormat="1" ht="12.75" x14ac:dyDescent="0.2">
      <c r="B65" s="40" t="s">
        <v>101</v>
      </c>
      <c r="C65" s="68" t="s">
        <v>66</v>
      </c>
      <c r="D65" s="68"/>
      <c r="E65" s="68"/>
      <c r="F65" s="50"/>
      <c r="G65" s="50"/>
      <c r="H65" s="50"/>
      <c r="I65" s="50"/>
      <c r="J65" s="50"/>
      <c r="K65" s="50"/>
      <c r="L65" s="50"/>
      <c r="M65" s="50"/>
      <c r="N65" s="50"/>
      <c r="O65" s="51"/>
    </row>
    <row r="66" spans="2:15" s="1" customFormat="1" ht="12.75" x14ac:dyDescent="0.2">
      <c r="B66" s="40" t="s">
        <v>99</v>
      </c>
      <c r="C66" s="68" t="s">
        <v>67</v>
      </c>
      <c r="D66" s="68"/>
      <c r="E66" s="68"/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 t="s">
        <v>126</v>
      </c>
      <c r="L66" s="50"/>
      <c r="M66" s="50"/>
      <c r="N66" s="50"/>
      <c r="O66" s="51"/>
    </row>
    <row r="67" spans="2:15" s="1" customFormat="1" ht="12.75" x14ac:dyDescent="0.2">
      <c r="B67" s="40" t="s">
        <v>95</v>
      </c>
      <c r="C67" s="68" t="s">
        <v>56</v>
      </c>
      <c r="D67" s="68"/>
      <c r="E67" s="68"/>
      <c r="F67" s="50"/>
      <c r="G67" s="50"/>
      <c r="H67" s="50"/>
      <c r="I67" s="50"/>
      <c r="J67" s="50"/>
      <c r="K67" s="50">
        <v>1800</v>
      </c>
      <c r="L67" s="50"/>
      <c r="M67" s="50"/>
      <c r="N67" s="50"/>
      <c r="O67" s="51"/>
    </row>
    <row r="68" spans="2:15" s="1" customFormat="1" ht="12.75" x14ac:dyDescent="0.2">
      <c r="B68" s="40" t="s">
        <v>68</v>
      </c>
      <c r="C68" s="68" t="s">
        <v>69</v>
      </c>
      <c r="D68" s="68"/>
      <c r="E68" s="68"/>
      <c r="F68" s="50"/>
      <c r="G68" s="50"/>
      <c r="H68" s="50"/>
      <c r="I68" s="50"/>
      <c r="J68" s="50"/>
      <c r="K68" s="50">
        <v>1800</v>
      </c>
      <c r="L68" s="50"/>
      <c r="M68" s="50"/>
      <c r="N68" s="50"/>
      <c r="O68" s="51"/>
    </row>
    <row r="69" spans="2:15" s="1" customFormat="1" ht="13.5" thickBot="1" x14ac:dyDescent="0.25">
      <c r="B69" s="46"/>
      <c r="C69" s="73" t="s">
        <v>70</v>
      </c>
      <c r="D69" s="73"/>
      <c r="E69" s="73"/>
      <c r="F69" s="52"/>
      <c r="G69" s="52"/>
      <c r="H69" s="52">
        <v>1800</v>
      </c>
      <c r="I69" s="52"/>
      <c r="J69" s="52"/>
      <c r="K69" s="52"/>
      <c r="L69" s="52"/>
      <c r="M69" s="52"/>
      <c r="N69" s="52"/>
      <c r="O69" s="53"/>
    </row>
    <row r="70" spans="2:15" s="1" customFormat="1" ht="12.75" x14ac:dyDescent="0.2"/>
  </sheetData>
  <mergeCells count="37">
    <mergeCell ref="C69:E69"/>
    <mergeCell ref="C63:E63"/>
    <mergeCell ref="C64:E64"/>
    <mergeCell ref="C65:E65"/>
    <mergeCell ref="C66:E66"/>
    <mergeCell ref="C67:E67"/>
    <mergeCell ref="C68:E68"/>
    <mergeCell ref="C62:E62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50:E50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8:E38"/>
    <mergeCell ref="B33:E33"/>
    <mergeCell ref="C34:E34"/>
    <mergeCell ref="C35:E35"/>
    <mergeCell ref="C36:E36"/>
    <mergeCell ref="C37:E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N25" sqref="N25"/>
    </sheetView>
  </sheetViews>
  <sheetFormatPr defaultRowHeight="12.75" x14ac:dyDescent="0.2"/>
  <cols>
    <col min="1" max="1" width="10.85546875" style="1" bestFit="1" customWidth="1"/>
    <col min="2" max="2" width="9.140625" style="1"/>
    <col min="3" max="3" width="17.5703125" style="1" bestFit="1" customWidth="1"/>
    <col min="4" max="4" width="9.140625" style="1" customWidth="1"/>
    <col min="5" max="6" width="9.140625" style="1"/>
    <col min="7" max="7" width="18.7109375" style="1" customWidth="1"/>
    <col min="8" max="8" width="9.140625" style="1"/>
    <col min="9" max="9" width="16.5703125" style="1" customWidth="1"/>
    <col min="10" max="10" width="17.7109375" style="1" customWidth="1"/>
    <col min="11" max="11" width="11.5703125" style="1" bestFit="1" customWidth="1"/>
    <col min="12" max="16384" width="9.140625" style="1"/>
  </cols>
  <sheetData>
    <row r="1" spans="1:4" x14ac:dyDescent="0.2">
      <c r="A1" s="5" t="s">
        <v>18</v>
      </c>
    </row>
    <row r="2" spans="1:4" x14ac:dyDescent="0.2">
      <c r="A2" s="5" t="s">
        <v>17</v>
      </c>
    </row>
    <row r="3" spans="1:4" x14ac:dyDescent="0.2">
      <c r="B3" s="1" t="s">
        <v>0</v>
      </c>
    </row>
    <row r="4" spans="1:4" x14ac:dyDescent="0.2">
      <c r="B4" s="1" t="s">
        <v>1</v>
      </c>
    </row>
    <row r="6" spans="1:4" x14ac:dyDescent="0.2">
      <c r="C6" s="6" t="s">
        <v>2</v>
      </c>
      <c r="D6" s="7">
        <v>50</v>
      </c>
    </row>
    <row r="7" spans="1:4" x14ac:dyDescent="0.2">
      <c r="C7" s="8" t="s">
        <v>4</v>
      </c>
      <c r="D7" s="9">
        <v>69</v>
      </c>
    </row>
    <row r="8" spans="1:4" x14ac:dyDescent="0.2">
      <c r="C8" s="8" t="s">
        <v>6</v>
      </c>
      <c r="D8" s="9">
        <v>58</v>
      </c>
    </row>
    <row r="9" spans="1:4" x14ac:dyDescent="0.2">
      <c r="C9" s="8" t="s">
        <v>8</v>
      </c>
      <c r="D9" s="9">
        <v>55</v>
      </c>
    </row>
    <row r="10" spans="1:4" x14ac:dyDescent="0.2">
      <c r="C10" s="8" t="s">
        <v>9</v>
      </c>
      <c r="D10" s="9">
        <v>45</v>
      </c>
    </row>
    <row r="11" spans="1:4" x14ac:dyDescent="0.2">
      <c r="C11" s="8" t="s">
        <v>10</v>
      </c>
      <c r="D11" s="9">
        <v>98</v>
      </c>
    </row>
    <row r="12" spans="1:4" x14ac:dyDescent="0.2">
      <c r="C12" s="8" t="s">
        <v>7</v>
      </c>
      <c r="D12" s="9">
        <v>76</v>
      </c>
    </row>
    <row r="13" spans="1:4" x14ac:dyDescent="0.2">
      <c r="C13" s="8" t="s">
        <v>5</v>
      </c>
      <c r="D13" s="9">
        <v>119</v>
      </c>
    </row>
    <row r="14" spans="1:4" x14ac:dyDescent="0.2">
      <c r="C14" s="8" t="s">
        <v>11</v>
      </c>
      <c r="D14" s="9">
        <v>42</v>
      </c>
    </row>
    <row r="15" spans="1:4" x14ac:dyDescent="0.2">
      <c r="C15" s="10" t="s">
        <v>3</v>
      </c>
      <c r="D15" s="11">
        <v>72</v>
      </c>
    </row>
    <row r="17" spans="2:12" x14ac:dyDescent="0.2">
      <c r="B17" s="2"/>
    </row>
    <row r="23" spans="2:12" x14ac:dyDescent="0.2">
      <c r="I23" s="1" t="s">
        <v>105</v>
      </c>
      <c r="L23" s="1" t="s">
        <v>131</v>
      </c>
    </row>
    <row r="24" spans="2:12" x14ac:dyDescent="0.2">
      <c r="I24" s="6" t="str">
        <f>C13</f>
        <v>Product Request</v>
      </c>
      <c r="J24" s="8">
        <f>D13</f>
        <v>119</v>
      </c>
      <c r="K24" s="7">
        <f>J24/$J$34</f>
        <v>0.17397660818713451</v>
      </c>
      <c r="L24" s="74">
        <f>K24</f>
        <v>0.17397660818713451</v>
      </c>
    </row>
    <row r="25" spans="2:12" x14ac:dyDescent="0.2">
      <c r="I25" s="8" t="str">
        <f>C11</f>
        <v>Price Marking</v>
      </c>
      <c r="J25" s="8">
        <f>D11</f>
        <v>98</v>
      </c>
      <c r="K25" s="7">
        <f t="shared" ref="K25:K33" si="0">J25/$J$34</f>
        <v>0.14327485380116958</v>
      </c>
      <c r="L25" s="74">
        <f>L24+K25</f>
        <v>0.31725146198830412</v>
      </c>
    </row>
    <row r="26" spans="2:12" x14ac:dyDescent="0.2">
      <c r="I26" s="8" t="str">
        <f>C12</f>
        <v>Product Quality</v>
      </c>
      <c r="J26" s="8">
        <f>D12</f>
        <v>76</v>
      </c>
      <c r="K26" s="7">
        <f t="shared" si="0"/>
        <v>0.1111111111111111</v>
      </c>
      <c r="L26" s="74">
        <f t="shared" ref="L26:L33" si="1">L25+K26</f>
        <v>0.42836257309941522</v>
      </c>
    </row>
    <row r="27" spans="2:12" x14ac:dyDescent="0.2">
      <c r="I27" s="8" t="str">
        <f>C15</f>
        <v>Stock Condition</v>
      </c>
      <c r="J27" s="8">
        <f>D15</f>
        <v>72</v>
      </c>
      <c r="K27" s="7">
        <f t="shared" si="0"/>
        <v>0.10526315789473684</v>
      </c>
      <c r="L27" s="74">
        <f t="shared" si="1"/>
        <v>0.53362573099415211</v>
      </c>
    </row>
    <row r="28" spans="2:12" x14ac:dyDescent="0.2">
      <c r="I28" s="8" t="str">
        <f>C7</f>
        <v>Checker</v>
      </c>
      <c r="J28" s="8">
        <f>D7</f>
        <v>69</v>
      </c>
      <c r="K28" s="7">
        <f t="shared" si="0"/>
        <v>0.10087719298245613</v>
      </c>
      <c r="L28" s="74">
        <f t="shared" si="1"/>
        <v>0.63450292397660824</v>
      </c>
    </row>
    <row r="29" spans="2:12" x14ac:dyDescent="0.2">
      <c r="I29" s="8" t="str">
        <f>C8</f>
        <v>General</v>
      </c>
      <c r="J29" s="8">
        <f>D8</f>
        <v>58</v>
      </c>
      <c r="K29" s="7">
        <f t="shared" si="0"/>
        <v>8.4795321637426896E-2</v>
      </c>
      <c r="L29" s="74">
        <f t="shared" si="1"/>
        <v>0.7192982456140351</v>
      </c>
    </row>
    <row r="30" spans="2:12" x14ac:dyDescent="0.2">
      <c r="I30" s="8" t="str">
        <f>C9</f>
        <v>Service Level</v>
      </c>
      <c r="J30" s="8">
        <f>D9</f>
        <v>55</v>
      </c>
      <c r="K30" s="7">
        <f t="shared" si="0"/>
        <v>8.0409356725146194E-2</v>
      </c>
      <c r="L30" s="74">
        <f t="shared" si="1"/>
        <v>0.79970760233918126</v>
      </c>
    </row>
    <row r="31" spans="2:12" x14ac:dyDescent="0.2">
      <c r="I31" s="8" t="str">
        <f>C6</f>
        <v>All Other</v>
      </c>
      <c r="J31" s="8">
        <f>D6</f>
        <v>50</v>
      </c>
      <c r="K31" s="7">
        <f t="shared" si="0"/>
        <v>7.3099415204678359E-2</v>
      </c>
      <c r="L31" s="74">
        <f t="shared" si="1"/>
        <v>0.87280701754385959</v>
      </c>
    </row>
    <row r="32" spans="2:12" x14ac:dyDescent="0.2">
      <c r="I32" s="8" t="str">
        <f>C10</f>
        <v>Police/Procedures</v>
      </c>
      <c r="J32" s="8">
        <f>D10</f>
        <v>45</v>
      </c>
      <c r="K32" s="7">
        <f t="shared" si="0"/>
        <v>6.5789473684210523E-2</v>
      </c>
      <c r="L32" s="74">
        <f t="shared" si="1"/>
        <v>0.9385964912280701</v>
      </c>
    </row>
    <row r="33" spans="3:12" x14ac:dyDescent="0.2">
      <c r="I33" s="8" t="str">
        <f>C14</f>
        <v>Checkout Queue</v>
      </c>
      <c r="J33" s="8">
        <f>D14</f>
        <v>42</v>
      </c>
      <c r="K33" s="7">
        <f t="shared" si="0"/>
        <v>6.1403508771929821E-2</v>
      </c>
      <c r="L33" s="74">
        <f t="shared" si="1"/>
        <v>0.99999999999999989</v>
      </c>
    </row>
    <row r="34" spans="3:12" x14ac:dyDescent="0.2">
      <c r="I34" s="1" t="s">
        <v>104</v>
      </c>
      <c r="J34" s="1">
        <f>SUM(J24:J33)</f>
        <v>684</v>
      </c>
      <c r="K34" s="74">
        <f>SUM(K24:K33)</f>
        <v>0.99999999999999989</v>
      </c>
    </row>
    <row r="41" spans="3:12" x14ac:dyDescent="0.2">
      <c r="C41" s="47" t="s">
        <v>103</v>
      </c>
    </row>
    <row r="42" spans="3:12" x14ac:dyDescent="0.2">
      <c r="C42" s="47" t="s">
        <v>128</v>
      </c>
    </row>
    <row r="43" spans="3:12" x14ac:dyDescent="0.2">
      <c r="C43" s="47" t="s">
        <v>110</v>
      </c>
    </row>
  </sheetData>
  <sortState xmlns:xlrd2="http://schemas.microsoft.com/office/spreadsheetml/2017/richdata2" ref="J24:J33">
    <sortCondition descending="1" ref="J24:J3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activeCell="W6" sqref="W6"/>
    </sheetView>
  </sheetViews>
  <sheetFormatPr defaultRowHeight="12.75" x14ac:dyDescent="0.2"/>
  <cols>
    <col min="1" max="1" width="10.85546875" style="1" bestFit="1" customWidth="1"/>
    <col min="2" max="2" width="9.140625" style="1" customWidth="1"/>
    <col min="3" max="4" width="9.140625" style="1"/>
    <col min="5" max="5" width="12.5703125" style="1" customWidth="1"/>
    <col min="6" max="16384" width="9.140625" style="1"/>
  </cols>
  <sheetData>
    <row r="1" spans="1:16" x14ac:dyDescent="0.2">
      <c r="A1" s="5" t="s">
        <v>16</v>
      </c>
    </row>
    <row r="2" spans="1:16" x14ac:dyDescent="0.2">
      <c r="A2" s="5" t="s">
        <v>17</v>
      </c>
    </row>
    <row r="3" spans="1:16" x14ac:dyDescent="0.2">
      <c r="B3" s="3" t="s">
        <v>91</v>
      </c>
    </row>
    <row r="5" spans="1:16" ht="51" x14ac:dyDescent="0.2">
      <c r="C5" s="12" t="s">
        <v>12</v>
      </c>
      <c r="D5" s="12" t="s">
        <v>13</v>
      </c>
      <c r="E5" s="13" t="s">
        <v>15</v>
      </c>
      <c r="F5" s="12" t="s">
        <v>106</v>
      </c>
      <c r="G5" s="12" t="s">
        <v>111</v>
      </c>
      <c r="H5" s="12" t="s">
        <v>112</v>
      </c>
      <c r="I5" s="12" t="s">
        <v>114</v>
      </c>
    </row>
    <row r="6" spans="1:16" x14ac:dyDescent="0.2">
      <c r="C6" s="14">
        <v>1</v>
      </c>
      <c r="D6" s="14">
        <v>50</v>
      </c>
      <c r="E6" s="14">
        <v>5</v>
      </c>
      <c r="F6" s="15">
        <f>E6/D6</f>
        <v>0.1</v>
      </c>
      <c r="G6" s="15">
        <f t="shared" ref="G6:G15" si="0">$I$6+($K$18*$M$17)</f>
        <v>0.30149257407543117</v>
      </c>
      <c r="H6" s="15" cm="1">
        <f t="array" ref="H6">_xlfn.IFS($L$16&lt;0,0,$L$16&gt;0,$L$16)</f>
        <v>0</v>
      </c>
      <c r="I6" s="15">
        <f>(SUM($E$6:$E$15))/($D$15*$C$15)</f>
        <v>0.15</v>
      </c>
    </row>
    <row r="7" spans="1:16" x14ac:dyDescent="0.2">
      <c r="C7" s="15">
        <v>2</v>
      </c>
      <c r="D7" s="15">
        <v>50</v>
      </c>
      <c r="E7" s="15">
        <v>6</v>
      </c>
      <c r="F7" s="15">
        <f t="shared" ref="F7:F15" si="1">E7/D7</f>
        <v>0.12</v>
      </c>
      <c r="G7" s="15">
        <f t="shared" si="0"/>
        <v>0.30149257407543117</v>
      </c>
      <c r="H7" s="15" cm="1">
        <f t="array" ref="H7">_xlfn.IFS($L$16&lt;0,0,$L$16&gt;0,$L$16)</f>
        <v>0</v>
      </c>
      <c r="I7" s="15">
        <f t="shared" ref="I7:I15" si="2">(SUM($E$6:$E$15))/($D$15*$C$15)</f>
        <v>0.15</v>
      </c>
    </row>
    <row r="8" spans="1:16" x14ac:dyDescent="0.2">
      <c r="C8" s="15">
        <v>3</v>
      </c>
      <c r="D8" s="15">
        <v>50</v>
      </c>
      <c r="E8" s="15">
        <v>4</v>
      </c>
      <c r="F8" s="15">
        <f t="shared" si="1"/>
        <v>0.08</v>
      </c>
      <c r="G8" s="15">
        <f t="shared" si="0"/>
        <v>0.30149257407543117</v>
      </c>
      <c r="H8" s="15" cm="1">
        <f t="array" ref="H8">_xlfn.IFS($L$16&lt;0,0,$L$16&gt;0,$L$16)</f>
        <v>0</v>
      </c>
      <c r="I8" s="15">
        <f t="shared" si="2"/>
        <v>0.15</v>
      </c>
    </row>
    <row r="9" spans="1:16" x14ac:dyDescent="0.2">
      <c r="C9" s="15">
        <v>4</v>
      </c>
      <c r="D9" s="15">
        <v>50</v>
      </c>
      <c r="E9" s="15">
        <v>9</v>
      </c>
      <c r="F9" s="15">
        <f t="shared" si="1"/>
        <v>0.18</v>
      </c>
      <c r="G9" s="15">
        <f t="shared" si="0"/>
        <v>0.30149257407543117</v>
      </c>
      <c r="H9" s="15" cm="1">
        <f t="array" ref="H9">_xlfn.IFS($L$16&lt;0,0,$L$16&gt;0,$L$16)</f>
        <v>0</v>
      </c>
      <c r="I9" s="15">
        <f t="shared" si="2"/>
        <v>0.15</v>
      </c>
    </row>
    <row r="10" spans="1:16" ht="20.25" x14ac:dyDescent="0.3">
      <c r="C10" s="15">
        <v>5</v>
      </c>
      <c r="D10" s="15">
        <v>50</v>
      </c>
      <c r="E10" s="15">
        <v>8</v>
      </c>
      <c r="F10" s="15">
        <f t="shared" si="1"/>
        <v>0.16</v>
      </c>
      <c r="G10" s="15">
        <f t="shared" si="0"/>
        <v>0.30149257407543117</v>
      </c>
      <c r="H10" s="15" cm="1">
        <f t="array" ref="H10">_xlfn.IFS($L$16&lt;0,0,$L$16&gt;0,$L$16)</f>
        <v>0</v>
      </c>
      <c r="I10" s="15">
        <f t="shared" si="2"/>
        <v>0.15</v>
      </c>
      <c r="L10" s="75" t="s">
        <v>135</v>
      </c>
    </row>
    <row r="11" spans="1:16" ht="20.25" x14ac:dyDescent="0.3">
      <c r="C11" s="15">
        <v>6</v>
      </c>
      <c r="D11" s="15">
        <v>50</v>
      </c>
      <c r="E11" s="15">
        <v>14</v>
      </c>
      <c r="F11" s="15">
        <f t="shared" si="1"/>
        <v>0.28000000000000003</v>
      </c>
      <c r="G11" s="15">
        <f t="shared" si="0"/>
        <v>0.30149257407543117</v>
      </c>
      <c r="H11" s="15" cm="1">
        <f t="array" ref="H11">_xlfn.IFS($L$16&lt;0,0,$L$16&gt;0,$L$16)</f>
        <v>0</v>
      </c>
      <c r="I11" s="15">
        <f t="shared" si="2"/>
        <v>0.15</v>
      </c>
      <c r="L11" s="75" t="s">
        <v>133</v>
      </c>
    </row>
    <row r="12" spans="1:16" x14ac:dyDescent="0.2">
      <c r="C12" s="15">
        <v>7</v>
      </c>
      <c r="D12" s="15">
        <v>50</v>
      </c>
      <c r="E12" s="15">
        <v>4</v>
      </c>
      <c r="F12" s="15">
        <f t="shared" si="1"/>
        <v>0.08</v>
      </c>
      <c r="G12" s="15">
        <f t="shared" si="0"/>
        <v>0.30149257407543117</v>
      </c>
      <c r="H12" s="15" cm="1">
        <f t="array" ref="H12">_xlfn.IFS($L$16&lt;0,0,$L$16&gt;0,$L$16)</f>
        <v>0</v>
      </c>
      <c r="I12" s="15">
        <f t="shared" si="2"/>
        <v>0.15</v>
      </c>
    </row>
    <row r="13" spans="1:16" x14ac:dyDescent="0.2">
      <c r="C13" s="15">
        <v>8</v>
      </c>
      <c r="D13" s="15">
        <v>50</v>
      </c>
      <c r="E13" s="15">
        <v>9</v>
      </c>
      <c r="F13" s="15">
        <f t="shared" si="1"/>
        <v>0.18</v>
      </c>
      <c r="G13" s="15">
        <f t="shared" si="0"/>
        <v>0.30149257407543117</v>
      </c>
      <c r="H13" s="15" cm="1">
        <f t="array" ref="H13">_xlfn.IFS($L$16&lt;0,0,$L$16&gt;0,$L$16)</f>
        <v>0</v>
      </c>
      <c r="I13" s="15">
        <f t="shared" si="2"/>
        <v>0.15</v>
      </c>
    </row>
    <row r="14" spans="1:16" x14ac:dyDescent="0.2">
      <c r="C14" s="15">
        <v>9</v>
      </c>
      <c r="D14" s="15">
        <v>50</v>
      </c>
      <c r="E14" s="15">
        <v>7</v>
      </c>
      <c r="F14" s="15">
        <f t="shared" si="1"/>
        <v>0.14000000000000001</v>
      </c>
      <c r="G14" s="15">
        <f t="shared" si="0"/>
        <v>0.30149257407543117</v>
      </c>
      <c r="H14" s="15" cm="1">
        <f t="array" ref="H14">_xlfn.IFS($L$16&lt;0,0,$L$16&gt;0,$L$16)</f>
        <v>0</v>
      </c>
      <c r="I14" s="15">
        <f t="shared" si="2"/>
        <v>0.15</v>
      </c>
    </row>
    <row r="15" spans="1:16" x14ac:dyDescent="0.2">
      <c r="C15" s="16">
        <v>10</v>
      </c>
      <c r="D15" s="16">
        <v>50</v>
      </c>
      <c r="E15" s="16">
        <v>9</v>
      </c>
      <c r="F15" s="16">
        <f t="shared" si="1"/>
        <v>0.18</v>
      </c>
      <c r="G15" s="16">
        <f t="shared" si="0"/>
        <v>0.30149257407543117</v>
      </c>
      <c r="H15" s="16" cm="1">
        <f t="array" ref="H15">_xlfn.IFS($L$16&lt;0,0,$L$16&gt;0,$L$16)</f>
        <v>0</v>
      </c>
      <c r="I15" s="16">
        <f t="shared" si="2"/>
        <v>0.15</v>
      </c>
    </row>
    <row r="16" spans="1:16" x14ac:dyDescent="0.2">
      <c r="J16" s="47" t="s">
        <v>113</v>
      </c>
      <c r="K16" s="47"/>
      <c r="L16" s="47">
        <f>$I$6-($K$18*$M$17)</f>
        <v>-1.4925740754311578E-3</v>
      </c>
      <c r="M16" s="47" t="str" cm="1">
        <f t="array" ref="M16">_xlfn.IFS(L16&lt;0,"but since it is negative we set lcl to 0",L16&gt;0,"")</f>
        <v>but since it is negative we set lcl to 0</v>
      </c>
      <c r="N16" s="47"/>
      <c r="O16" s="47"/>
      <c r="P16" s="47"/>
    </row>
    <row r="17" spans="2:22" x14ac:dyDescent="0.2">
      <c r="B17" s="4" t="s">
        <v>92</v>
      </c>
      <c r="J17" s="47" t="s">
        <v>107</v>
      </c>
      <c r="K17" s="47"/>
      <c r="L17" s="47"/>
      <c r="M17" s="47">
        <f>SQRT((I6*(1-I6))/D6)</f>
        <v>5.0497524691810389E-2</v>
      </c>
      <c r="N17" s="47"/>
      <c r="O17" s="47"/>
      <c r="P17" s="47"/>
    </row>
    <row r="18" spans="2:22" x14ac:dyDescent="0.2">
      <c r="B18" s="3" t="s">
        <v>14</v>
      </c>
      <c r="J18" s="47" t="s">
        <v>109</v>
      </c>
      <c r="K18" s="47">
        <v>3</v>
      </c>
      <c r="L18" s="47" t="s">
        <v>108</v>
      </c>
      <c r="M18" s="47"/>
      <c r="N18" s="47" t="str" cm="1">
        <f t="array" ref="N18">_xlfn.IFS(K18=3,"(from the powerpoint)",K18&lt;&gt;3,"(from the book)")</f>
        <v>(from the powerpoint)</v>
      </c>
      <c r="O18" s="47"/>
      <c r="P18" s="47"/>
    </row>
    <row r="19" spans="2:22" ht="18" x14ac:dyDescent="0.25">
      <c r="J19" s="47"/>
      <c r="K19" s="76" t="s">
        <v>134</v>
      </c>
      <c r="L19" s="76"/>
      <c r="M19" s="76"/>
      <c r="N19" s="76"/>
      <c r="O19" s="76"/>
      <c r="P19" s="76"/>
      <c r="Q19" s="77"/>
      <c r="R19" s="77"/>
      <c r="S19" s="77"/>
      <c r="T19" s="77"/>
      <c r="U19" s="77"/>
      <c r="V19" s="77"/>
    </row>
    <row r="20" spans="2:22" x14ac:dyDescent="0.2">
      <c r="B20" s="47" t="s">
        <v>115</v>
      </c>
      <c r="K20" s="47" t="s">
        <v>132</v>
      </c>
    </row>
    <row r="21" spans="2:22" x14ac:dyDescent="0.2">
      <c r="B21" s="47" t="s">
        <v>116</v>
      </c>
    </row>
    <row r="22" spans="2:22" x14ac:dyDescent="0.2">
      <c r="B22" s="47" t="s">
        <v>117</v>
      </c>
    </row>
    <row r="24" spans="2:22" x14ac:dyDescent="0.2">
      <c r="B24" s="47" t="s">
        <v>118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Chance, Michael D. (Michael)</dc:creator>
  <cp:lastModifiedBy>feed er</cp:lastModifiedBy>
  <dcterms:created xsi:type="dcterms:W3CDTF">2019-04-22T15:44:00Z</dcterms:created>
  <dcterms:modified xsi:type="dcterms:W3CDTF">2021-07-19T05:01:27Z</dcterms:modified>
</cp:coreProperties>
</file>