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8AA424B9-494D-4FD7-B735-A0313CA25825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Problem 1" sheetId="3" r:id="rId1"/>
    <sheet name="Problem 2" sheetId="1" r:id="rId2"/>
    <sheet name="Problem 3" sheetId="2" r:id="rId3"/>
    <sheet name="Problem 4" sheetId="5" r:id="rId4"/>
    <sheet name="Problem 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5" l="1"/>
  <c r="H28" i="5"/>
  <c r="B21" i="4"/>
  <c r="C22" i="4"/>
  <c r="J19" i="2"/>
  <c r="B27" i="2" s="1"/>
  <c r="D28" i="2" s="1"/>
  <c r="L25" i="5"/>
  <c r="B18" i="5"/>
  <c r="F20" i="2"/>
  <c r="H17" i="2"/>
  <c r="J16" i="2"/>
  <c r="J15" i="2"/>
  <c r="J14" i="2"/>
  <c r="B11" i="3"/>
  <c r="B12" i="1"/>
</calcChain>
</file>

<file path=xl/sharedStrings.xml><?xml version="1.0" encoding="utf-8"?>
<sst xmlns="http://schemas.openxmlformats.org/spreadsheetml/2006/main" count="122" uniqueCount="96">
  <si>
    <t>Problem 3:</t>
  </si>
  <si>
    <t>Problem 4</t>
  </si>
  <si>
    <t>Problem 5</t>
  </si>
  <si>
    <t>The safety stock is 10 percent of expected demand.  How many Kanban cards are needed?</t>
  </si>
  <si>
    <t>Created 12/27/19</t>
  </si>
  <si>
    <t xml:space="preserve"> holding cost per unit per year.</t>
  </si>
  <si>
    <t>a) What is the economic order quantity?</t>
  </si>
  <si>
    <t>b) What is the reorder point?</t>
  </si>
  <si>
    <t>3 points</t>
  </si>
  <si>
    <t xml:space="preserve">Charlie’s Pizza orders all of its pepperoni, olives, anchovies, and mozzarella cheese to be shipped directly from Italy. An American distributor stops by every four weeks to take orders. </t>
  </si>
  <si>
    <t>Problem 3</t>
  </si>
  <si>
    <t>Template Created 4/22/2019</t>
  </si>
  <si>
    <t xml:space="preserve">Ray’s Satellite Emporium wishes to determine the best order size for its best-selling satellite dish (model TS111). Ray has estimated the annual demand for this model at 1,000 units. </t>
  </si>
  <si>
    <t>Problem 2</t>
  </si>
  <si>
    <t>Problem 1</t>
  </si>
  <si>
    <t>Demand for an item is 2,500 units per year. Each order placed costs $10; the annual cost to carry items in inventory is $5 each. In what quantities should the item be ordered if we follow the Fixed Order Quantity Model?</t>
  </si>
  <si>
    <t xml:space="preserve">A bottling plant fills 1,500 bottles every hour. The lead time is 75 minutes and a container accommodates 200 bottles.  </t>
  </si>
  <si>
    <t>Retailers Warehouse (RW) is an independent supplier of household items to department stores. RW attempts to stock enough itmes for a 90% service probability.</t>
  </si>
  <si>
    <t xml:space="preserve">A stainless steel knife set is one item it stocks. Demand (1,800 sets per year) is relatively stable over the entire year. Whenever new stock is ordered, a buyer must assure that numbers are correct for stock on hand </t>
  </si>
  <si>
    <t>and then phone in a new order. The total cost involved to place an order is about $4. RW figures that holding inventory in stock and paying for interest on borrowed capital, insurance, and so on, add up to about $5</t>
  </si>
  <si>
    <t>Analysis of the past data shows that the standard deviation of demand from retailers is about five units per day for a 365-day year. Lead time to get the order is ten days.</t>
  </si>
  <si>
    <t xml:space="preserve">Because the orders are shipped directly from Italy, they take three weeks to arrive.  Charlie’s Pizza uses an average of 175 pounds of pepperoni each week, with a standard deviation of </t>
  </si>
  <si>
    <t xml:space="preserve">25 pounds. Charlie’s prides itself on offering only the best-quality ingredients and a high level of service, so it wants to ensure a 98 percent probability of not stocking out on pepperoni.  </t>
  </si>
  <si>
    <t>Assume that the sales representative just walked in the door and there are currently 400 pounds of pepperoni in the walk-in cooler. How many pounds of pepperoni would you order?</t>
  </si>
  <si>
    <t>His cost to carry one unit is $150 per year per unit, and he has estimated that each order cost $30 to place.  Using the EOQ model, how many should Ray order each time?</t>
  </si>
  <si>
    <t>D=</t>
  </si>
  <si>
    <t>S=</t>
  </si>
  <si>
    <t>H=</t>
  </si>
  <si>
    <t>we can use the equation EOQ = sqrt(2DS/H) where D is the demand, S is the ordering cost, and H is the holding(carry) cost and if we do that</t>
  </si>
  <si>
    <t>using that and plugging into the equation we get</t>
  </si>
  <si>
    <t>the optimal order quanity is found when annual holding cost is equal the ordering cost</t>
  </si>
  <si>
    <t>which mean we should order 100 at a time</t>
  </si>
  <si>
    <t>To find how much we should order, we need to find the EOQ, or the optimal order quantity.</t>
  </si>
  <si>
    <t>which is</t>
  </si>
  <si>
    <t>Ray should order 20 at a time</t>
  </si>
  <si>
    <t>We can use the fixed time period model with safety stock to find out how many pounds of pep we should order</t>
  </si>
  <si>
    <t>q= d(T+L)+ZO(t+l)-I</t>
  </si>
  <si>
    <t>where q is how much we should order</t>
  </si>
  <si>
    <t>d is the forecast AVERAGE DAILY demand</t>
  </si>
  <si>
    <t>T is the number of days between the reviews</t>
  </si>
  <si>
    <t>L is lead time in days</t>
  </si>
  <si>
    <t>(T+L is the vulnerable period)</t>
  </si>
  <si>
    <t>Z is the number of standard deviations required for specified service level (98% in this case)</t>
  </si>
  <si>
    <t>O(t+l) is the standard deviation of demand during the review and leadtime</t>
  </si>
  <si>
    <t>and I is the current inventory level</t>
  </si>
  <si>
    <t>daily =</t>
  </si>
  <si>
    <t>1 week =</t>
  </si>
  <si>
    <t xml:space="preserve">in days = </t>
  </si>
  <si>
    <t>weeks =</t>
  </si>
  <si>
    <t>lead week</t>
  </si>
  <si>
    <t>T+L =</t>
  </si>
  <si>
    <t>days</t>
  </si>
  <si>
    <t xml:space="preserve">per week= </t>
  </si>
  <si>
    <t>per day =</t>
  </si>
  <si>
    <t>pounds</t>
  </si>
  <si>
    <t>which is 2.05 for 98% according to the ppts</t>
  </si>
  <si>
    <t>q=25(28+21)+2.05(25)-400</t>
  </si>
  <si>
    <t xml:space="preserve">we should order </t>
  </si>
  <si>
    <t>pounds of pepperoni</t>
  </si>
  <si>
    <t>std deviation =</t>
  </si>
  <si>
    <t>a)</t>
  </si>
  <si>
    <t>which mean we should order 54 units at a time</t>
  </si>
  <si>
    <t>and to find the reorder point we can use this equation</t>
  </si>
  <si>
    <t>R = dL+ZoL</t>
  </si>
  <si>
    <t>where r is the reorder points in units</t>
  </si>
  <si>
    <t>d is the average daily demand</t>
  </si>
  <si>
    <t>L is the leadtime in days</t>
  </si>
  <si>
    <t>annual =</t>
  </si>
  <si>
    <t>leadtime =</t>
  </si>
  <si>
    <t>std 90%=</t>
  </si>
  <si>
    <t>and oL is the std dev of usage during the leadtime</t>
  </si>
  <si>
    <t>z is the number of stdde for a specified service probability (90% in this case)</t>
  </si>
  <si>
    <t>or 5 to make it whole</t>
  </si>
  <si>
    <t>which is =5(10)+1.28(15.81)</t>
  </si>
  <si>
    <t xml:space="preserve">or </t>
  </si>
  <si>
    <t>b)</t>
  </si>
  <si>
    <t>(fixed-order quantity model with safety stock)</t>
  </si>
  <si>
    <t>to find out how many kanban cards (instruction card) we need we can use</t>
  </si>
  <si>
    <t>k = (DL(1+S))/C</t>
  </si>
  <si>
    <t>where k is how many cards we need</t>
  </si>
  <si>
    <t>D is average number of units demanded over a given time period</t>
  </si>
  <si>
    <t>L is leadtime in same time units as demand</t>
  </si>
  <si>
    <t>S is safety stock in percentage</t>
  </si>
  <si>
    <t>and C is the size of container</t>
  </si>
  <si>
    <t>in this case</t>
  </si>
  <si>
    <t>per hrs</t>
  </si>
  <si>
    <t>L = 75 mins</t>
  </si>
  <si>
    <t>hrs</t>
  </si>
  <si>
    <t xml:space="preserve">C = </t>
  </si>
  <si>
    <t>S =</t>
  </si>
  <si>
    <t>D =</t>
  </si>
  <si>
    <t>k = ((1500*1.25(1+0.1))/200</t>
  </si>
  <si>
    <t>or</t>
  </si>
  <si>
    <t>kanban cards are needed</t>
  </si>
  <si>
    <t>The reorder point of RW warehouse is 70 units of inventory onhand</t>
  </si>
  <si>
    <t>( we convert to daily because ppt say to use days and 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</si>
</sst>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Fill="1" applyBorder="1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Protection="1"/>
    <xf numFmtId="0" fontId="3" fillId="0" borderId="0" xfId="0" applyFont="1" applyFill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/>
    <xf numFmtId="0" fontId="7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0"/>
  <sheetViews>
    <sheetView workbookViewId="0">
      <selection activeCell="B12" sqref="B5:N12"/>
    </sheetView>
  </sheetViews>
  <sheetFormatPr defaultRowHeight="12.75" x14ac:dyDescent="0.2"/>
  <cols>
    <col min="1" max="1" width="10.28515625" style="5" bestFit="1" customWidth="1"/>
    <col min="2" max="2" width="9.140625" style="5" customWidth="1"/>
    <col min="3" max="3" width="9.140625" style="6" customWidth="1"/>
    <col min="4" max="4" width="9.140625" style="5" customWidth="1"/>
    <col min="5" max="16383" width="9.140625" style="5"/>
    <col min="16384" max="16384" width="9.140625" style="5" customWidth="1"/>
  </cols>
  <sheetData>
    <row r="1" spans="1:7" s="14" customFormat="1" x14ac:dyDescent="0.2">
      <c r="A1" s="13" t="s">
        <v>14</v>
      </c>
    </row>
    <row r="2" spans="1:7" s="14" customFormat="1" x14ac:dyDescent="0.2">
      <c r="A2" s="13" t="s">
        <v>8</v>
      </c>
    </row>
    <row r="3" spans="1:7" s="14" customFormat="1" x14ac:dyDescent="0.2">
      <c r="B3" s="14" t="s">
        <v>15</v>
      </c>
    </row>
    <row r="4" spans="1:7" x14ac:dyDescent="0.2">
      <c r="C4" s="5"/>
    </row>
    <row r="5" spans="1:7" x14ac:dyDescent="0.2">
      <c r="A5" s="7"/>
      <c r="B5" s="5" t="s">
        <v>32</v>
      </c>
      <c r="C5" s="5"/>
    </row>
    <row r="6" spans="1:7" x14ac:dyDescent="0.2">
      <c r="B6" s="5" t="s">
        <v>30</v>
      </c>
    </row>
    <row r="7" spans="1:7" x14ac:dyDescent="0.2">
      <c r="B7" s="5" t="s">
        <v>28</v>
      </c>
      <c r="C7" s="5"/>
    </row>
    <row r="8" spans="1:7" x14ac:dyDescent="0.2">
      <c r="B8" s="5" t="s">
        <v>25</v>
      </c>
      <c r="C8" s="6">
        <v>2500</v>
      </c>
      <c r="D8" s="5" t="s">
        <v>26</v>
      </c>
      <c r="E8" s="5">
        <v>10</v>
      </c>
      <c r="F8" s="5" t="s">
        <v>27</v>
      </c>
      <c r="G8" s="5">
        <v>5</v>
      </c>
    </row>
    <row r="10" spans="1:7" x14ac:dyDescent="0.2">
      <c r="B10" s="5" t="s">
        <v>29</v>
      </c>
    </row>
    <row r="11" spans="1:7" x14ac:dyDescent="0.2">
      <c r="B11" s="5">
        <f>SQRT((2*C8*E8)/G8)</f>
        <v>100</v>
      </c>
    </row>
    <row r="12" spans="1:7" x14ac:dyDescent="0.2">
      <c r="B12" s="17" t="s">
        <v>31</v>
      </c>
    </row>
    <row r="1048570" spans="16384:16384" x14ac:dyDescent="0.2">
      <c r="XFD1048570" s="12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6"/>
  <sheetViews>
    <sheetView workbookViewId="0">
      <selection activeCell="G12" sqref="G12"/>
    </sheetView>
  </sheetViews>
  <sheetFormatPr defaultRowHeight="12.75" x14ac:dyDescent="0.2"/>
  <cols>
    <col min="1" max="1" width="10.28515625" style="3" bestFit="1" customWidth="1"/>
    <col min="2" max="5" width="9.140625" style="3" customWidth="1"/>
    <col min="6" max="6" width="9.140625" style="3"/>
    <col min="7" max="8" width="9.140625" style="3" customWidth="1"/>
    <col min="9" max="16383" width="9.140625" style="3"/>
    <col min="16384" max="16384" width="9.140625" style="3" customWidth="1"/>
  </cols>
  <sheetData>
    <row r="1" spans="1:14 16384:16384" s="14" customFormat="1" x14ac:dyDescent="0.2">
      <c r="A1" s="13" t="s">
        <v>13</v>
      </c>
      <c r="XFD1" s="13" t="s">
        <v>11</v>
      </c>
    </row>
    <row r="2" spans="1:14 16384:16384" s="14" customFormat="1" x14ac:dyDescent="0.2">
      <c r="A2" s="13" t="s">
        <v>8</v>
      </c>
    </row>
    <row r="3" spans="1:14 16384:16384" s="14" customFormat="1" x14ac:dyDescent="0.2">
      <c r="B3" s="14" t="s">
        <v>12</v>
      </c>
    </row>
    <row r="4" spans="1:14 16384:16384" s="14" customFormat="1" x14ac:dyDescent="0.2">
      <c r="B4" s="14" t="s">
        <v>24</v>
      </c>
    </row>
    <row r="5" spans="1:14 16384:16384" ht="12.75" customHeight="1" x14ac:dyDescent="0.2">
      <c r="B5" s="9"/>
    </row>
    <row r="6" spans="1:14 16384:16384" x14ac:dyDescent="0.2">
      <c r="B6" s="5" t="s">
        <v>32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 16384:16384" x14ac:dyDescent="0.2">
      <c r="B7" s="5" t="s">
        <v>30</v>
      </c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 16384:16384" x14ac:dyDescent="0.2">
      <c r="B8" s="5" t="s">
        <v>28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 16384:16384" x14ac:dyDescent="0.2">
      <c r="B9" s="5" t="s">
        <v>25</v>
      </c>
      <c r="C9" s="6">
        <v>1000</v>
      </c>
      <c r="D9" s="5" t="s">
        <v>26</v>
      </c>
      <c r="E9" s="5">
        <v>30</v>
      </c>
      <c r="F9" s="5" t="s">
        <v>27</v>
      </c>
      <c r="G9" s="5">
        <v>150</v>
      </c>
      <c r="H9" s="5"/>
      <c r="I9" s="5"/>
      <c r="J9" s="5"/>
      <c r="K9" s="5"/>
      <c r="L9" s="5"/>
      <c r="M9" s="5"/>
      <c r="N9" s="5"/>
    </row>
    <row r="11" spans="1:14 16384:16384" x14ac:dyDescent="0.2">
      <c r="B11" s="3" t="s">
        <v>33</v>
      </c>
    </row>
    <row r="12" spans="1:14 16384:16384" x14ac:dyDescent="0.2">
      <c r="B12" s="3">
        <f>SQRT(2*C9*E9/G9)</f>
        <v>20</v>
      </c>
    </row>
    <row r="13" spans="1:14 16384:16384" x14ac:dyDescent="0.2">
      <c r="B13" s="17" t="s">
        <v>34</v>
      </c>
    </row>
    <row r="24" spans="2:2" x14ac:dyDescent="0.2">
      <c r="B24" s="5"/>
    </row>
    <row r="25" spans="2:2" x14ac:dyDescent="0.2">
      <c r="B25" s="5"/>
    </row>
    <row r="26" spans="2:2" x14ac:dyDescent="0.2">
      <c r="B26" s="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29"/>
  <sheetViews>
    <sheetView tabSelected="1" workbookViewId="0">
      <selection activeCell="K12" sqref="K12"/>
    </sheetView>
  </sheetViews>
  <sheetFormatPr defaultRowHeight="12.75" x14ac:dyDescent="0.2"/>
  <cols>
    <col min="1" max="1" width="10.85546875" style="3" bestFit="1" customWidth="1"/>
    <col min="2" max="2" width="9.140625" style="3" customWidth="1"/>
    <col min="3" max="3" width="9.140625" style="10" customWidth="1"/>
    <col min="4" max="4" width="9.140625" style="3"/>
    <col min="5" max="5" width="9.140625" style="3" customWidth="1"/>
    <col min="6" max="6" width="9.140625" style="3"/>
    <col min="7" max="8" width="9.140625" style="3" customWidth="1"/>
    <col min="9" max="16383" width="9.140625" style="3"/>
    <col min="16384" max="16384" width="9.140625" style="3" customWidth="1"/>
  </cols>
  <sheetData>
    <row r="1" spans="1:12 16384:16384" x14ac:dyDescent="0.2">
      <c r="A1" s="4" t="s">
        <v>0</v>
      </c>
      <c r="XFD1" s="8"/>
    </row>
    <row r="2" spans="1:12 16384:16384" x14ac:dyDescent="0.2">
      <c r="A2" s="4"/>
    </row>
    <row r="3" spans="1:12 16384:16384" x14ac:dyDescent="0.2">
      <c r="B3" s="11"/>
    </row>
    <row r="4" spans="1:12 16384:16384" s="14" customFormat="1" x14ac:dyDescent="0.2">
      <c r="A4" s="13" t="s">
        <v>10</v>
      </c>
    </row>
    <row r="5" spans="1:12 16384:16384" s="14" customFormat="1" x14ac:dyDescent="0.2">
      <c r="A5" s="13" t="s">
        <v>8</v>
      </c>
    </row>
    <row r="6" spans="1:12 16384:16384" s="14" customFormat="1" x14ac:dyDescent="0.2">
      <c r="B6" s="16" t="s">
        <v>9</v>
      </c>
    </row>
    <row r="7" spans="1:12 16384:16384" s="14" customFormat="1" x14ac:dyDescent="0.2">
      <c r="B7" s="16" t="s">
        <v>21</v>
      </c>
    </row>
    <row r="8" spans="1:12 16384:16384" s="14" customFormat="1" x14ac:dyDescent="0.2">
      <c r="B8" s="16" t="s">
        <v>22</v>
      </c>
    </row>
    <row r="9" spans="1:12 16384:16384" s="14" customFormat="1" x14ac:dyDescent="0.2">
      <c r="B9" s="14" t="s">
        <v>23</v>
      </c>
    </row>
    <row r="10" spans="1:12 16384:16384" x14ac:dyDescent="0.2">
      <c r="D10" s="1"/>
      <c r="E10" s="1"/>
    </row>
    <row r="11" spans="1:12 16384:16384" x14ac:dyDescent="0.2">
      <c r="B11" s="3" t="s">
        <v>35</v>
      </c>
      <c r="D11" s="1"/>
      <c r="E11" s="1"/>
    </row>
    <row r="12" spans="1:12 16384:16384" x14ac:dyDescent="0.2">
      <c r="B12" s="3" t="s">
        <v>36</v>
      </c>
      <c r="D12" s="1"/>
      <c r="E12" s="1"/>
    </row>
    <row r="13" spans="1:12 16384:16384" x14ac:dyDescent="0.2">
      <c r="B13" s="3" t="s">
        <v>37</v>
      </c>
      <c r="D13" s="1"/>
      <c r="E13" s="1"/>
      <c r="L13" s="3" t="s">
        <v>95</v>
      </c>
    </row>
    <row r="14" spans="1:12 16384:16384" x14ac:dyDescent="0.2">
      <c r="B14" s="3" t="s">
        <v>38</v>
      </c>
      <c r="G14" s="3" t="s">
        <v>46</v>
      </c>
      <c r="H14" s="3">
        <v>175</v>
      </c>
      <c r="I14" s="3" t="s">
        <v>45</v>
      </c>
      <c r="J14" s="3">
        <f>H14/7</f>
        <v>25</v>
      </c>
    </row>
    <row r="15" spans="1:12 16384:16384" x14ac:dyDescent="0.2">
      <c r="B15" s="5" t="s">
        <v>39</v>
      </c>
      <c r="G15" s="3" t="s">
        <v>48</v>
      </c>
      <c r="H15" s="3">
        <v>4</v>
      </c>
      <c r="I15" s="3" t="s">
        <v>47</v>
      </c>
      <c r="J15" s="3">
        <f>H15*7</f>
        <v>28</v>
      </c>
    </row>
    <row r="16" spans="1:12 16384:16384" x14ac:dyDescent="0.2">
      <c r="B16" s="5" t="s">
        <v>40</v>
      </c>
      <c r="G16" s="3" t="s">
        <v>49</v>
      </c>
      <c r="H16" s="3">
        <v>3</v>
      </c>
      <c r="I16" s="3" t="s">
        <v>47</v>
      </c>
      <c r="J16" s="3">
        <f>H16*7</f>
        <v>21</v>
      </c>
    </row>
    <row r="17" spans="2:11" x14ac:dyDescent="0.2">
      <c r="B17" s="5" t="s">
        <v>41</v>
      </c>
      <c r="G17" s="3" t="s">
        <v>50</v>
      </c>
      <c r="H17" s="3">
        <f>SUM(J15:J16)</f>
        <v>49</v>
      </c>
      <c r="I17" s="3" t="s">
        <v>51</v>
      </c>
    </row>
    <row r="18" spans="2:11" x14ac:dyDescent="0.2">
      <c r="B18" s="3" t="s">
        <v>42</v>
      </c>
      <c r="K18" s="3" t="s">
        <v>55</v>
      </c>
    </row>
    <row r="19" spans="2:11" x14ac:dyDescent="0.2">
      <c r="B19" s="3" t="s">
        <v>43</v>
      </c>
      <c r="I19" s="3" t="s">
        <v>33</v>
      </c>
      <c r="J19" s="3">
        <f>SQRT(H17)*G21</f>
        <v>66.149999999999991</v>
      </c>
    </row>
    <row r="20" spans="2:11" x14ac:dyDescent="0.2">
      <c r="B20" s="3" t="s">
        <v>44</v>
      </c>
      <c r="F20" s="3">
        <f>400</f>
        <v>400</v>
      </c>
      <c r="G20" s="3" t="s">
        <v>54</v>
      </c>
    </row>
    <row r="21" spans="2:11" x14ac:dyDescent="0.2">
      <c r="B21" s="3" t="s">
        <v>59</v>
      </c>
      <c r="D21" s="3" t="s">
        <v>52</v>
      </c>
      <c r="E21" s="3">
        <v>25</v>
      </c>
      <c r="F21" s="3" t="s">
        <v>53</v>
      </c>
      <c r="G21" s="3">
        <v>9.4499999999999993</v>
      </c>
    </row>
    <row r="25" spans="2:11" x14ac:dyDescent="0.2">
      <c r="B25" s="17" t="s">
        <v>56</v>
      </c>
      <c r="C25" s="18"/>
      <c r="D25" s="17"/>
      <c r="E25" s="17"/>
      <c r="F25" s="17"/>
    </row>
    <row r="26" spans="2:11" x14ac:dyDescent="0.2">
      <c r="B26" s="17" t="s">
        <v>33</v>
      </c>
      <c r="C26" s="18"/>
      <c r="D26" s="17"/>
      <c r="E26" s="17"/>
      <c r="F26" s="17"/>
    </row>
    <row r="27" spans="2:11" x14ac:dyDescent="0.2">
      <c r="B27" s="17">
        <f>J14*(H17)+2.05*(J19)-F20</f>
        <v>960.60750000000007</v>
      </c>
      <c r="C27" s="18"/>
      <c r="D27" s="17"/>
      <c r="E27" s="17"/>
      <c r="F27" s="17"/>
    </row>
    <row r="28" spans="2:11" x14ac:dyDescent="0.2">
      <c r="B28" s="17" t="s">
        <v>57</v>
      </c>
      <c r="C28" s="18"/>
      <c r="D28" s="17">
        <f>ROUNDUP(B27,0)</f>
        <v>961</v>
      </c>
      <c r="E28" s="17" t="s">
        <v>58</v>
      </c>
      <c r="F28" s="17"/>
    </row>
    <row r="29" spans="2:11" x14ac:dyDescent="0.2">
      <c r="B29" s="17"/>
      <c r="C29" s="18"/>
      <c r="D29" s="17"/>
      <c r="E29" s="17"/>
      <c r="F29" s="17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3"/>
  <sheetViews>
    <sheetView workbookViewId="0">
      <selection activeCell="B34" sqref="B34"/>
    </sheetView>
  </sheetViews>
  <sheetFormatPr defaultRowHeight="12.75" x14ac:dyDescent="0.2"/>
  <cols>
    <col min="1" max="1" width="10.28515625" style="3" bestFit="1" customWidth="1"/>
    <col min="2" max="2" width="9.140625" style="3" customWidth="1"/>
    <col min="3" max="4" width="9.140625" style="3"/>
    <col min="5" max="5" width="9.140625" style="3" customWidth="1"/>
    <col min="6" max="16384" width="9.140625" style="3"/>
  </cols>
  <sheetData>
    <row r="1" spans="1:14" s="14" customFormat="1" x14ac:dyDescent="0.2">
      <c r="A1" s="13" t="s">
        <v>1</v>
      </c>
    </row>
    <row r="2" spans="1:14" s="14" customFormat="1" x14ac:dyDescent="0.2">
      <c r="A2" s="13" t="s">
        <v>8</v>
      </c>
    </row>
    <row r="3" spans="1:14" s="14" customFormat="1" x14ac:dyDescent="0.2">
      <c r="B3" s="15" t="s">
        <v>17</v>
      </c>
    </row>
    <row r="4" spans="1:14" s="14" customFormat="1" x14ac:dyDescent="0.2">
      <c r="B4" s="15" t="s">
        <v>18</v>
      </c>
    </row>
    <row r="5" spans="1:14" s="14" customFormat="1" x14ac:dyDescent="0.2">
      <c r="B5" s="15" t="s">
        <v>19</v>
      </c>
    </row>
    <row r="6" spans="1:14" s="14" customFormat="1" x14ac:dyDescent="0.2">
      <c r="B6" s="15" t="s">
        <v>5</v>
      </c>
    </row>
    <row r="7" spans="1:14" s="14" customFormat="1" x14ac:dyDescent="0.2">
      <c r="B7" s="15" t="s">
        <v>20</v>
      </c>
    </row>
    <row r="8" spans="1:14" s="14" customFormat="1" x14ac:dyDescent="0.2"/>
    <row r="9" spans="1:14" s="14" customFormat="1" x14ac:dyDescent="0.2">
      <c r="B9" s="15" t="s">
        <v>6</v>
      </c>
    </row>
    <row r="10" spans="1:14" s="14" customFormat="1" x14ac:dyDescent="0.2">
      <c r="B10" s="14" t="s">
        <v>7</v>
      </c>
    </row>
    <row r="12" spans="1:14" x14ac:dyDescent="0.2">
      <c r="B12" s="5" t="s">
        <v>32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">
      <c r="B13" s="5" t="s">
        <v>30</v>
      </c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">
      <c r="B14" s="5" t="s">
        <v>28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">
      <c r="B15" s="5" t="s">
        <v>25</v>
      </c>
      <c r="C15" s="6">
        <v>1800</v>
      </c>
      <c r="D15" s="5" t="s">
        <v>26</v>
      </c>
      <c r="E15" s="5">
        <v>4</v>
      </c>
      <c r="F15" s="5" t="s">
        <v>27</v>
      </c>
      <c r="G15" s="5">
        <v>5</v>
      </c>
      <c r="H15" s="5"/>
      <c r="I15" s="5"/>
      <c r="J15" s="5"/>
      <c r="K15" s="5"/>
      <c r="L15" s="5"/>
      <c r="M15" s="5"/>
      <c r="N15" s="5"/>
    </row>
    <row r="16" spans="1:14" x14ac:dyDescent="0.2"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">
      <c r="B17" s="5" t="s">
        <v>29</v>
      </c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">
      <c r="B18" s="5">
        <f>SQRT((2*C15*E15)/G15)</f>
        <v>53.665631459994955</v>
      </c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">
      <c r="A19" s="17" t="s">
        <v>60</v>
      </c>
      <c r="B19" s="17" t="s">
        <v>61</v>
      </c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1" spans="1:14" x14ac:dyDescent="0.2">
      <c r="B21" s="3" t="s">
        <v>62</v>
      </c>
      <c r="G21" s="3" t="s">
        <v>76</v>
      </c>
    </row>
    <row r="23" spans="1:14" x14ac:dyDescent="0.2">
      <c r="B23" s="3" t="s">
        <v>63</v>
      </c>
    </row>
    <row r="24" spans="1:14" x14ac:dyDescent="0.2">
      <c r="B24" s="3" t="s">
        <v>64</v>
      </c>
    </row>
    <row r="25" spans="1:14" x14ac:dyDescent="0.2">
      <c r="B25" s="3" t="s">
        <v>65</v>
      </c>
      <c r="I25" s="3" t="s">
        <v>67</v>
      </c>
      <c r="J25" s="3">
        <v>1800</v>
      </c>
      <c r="K25" s="3" t="s">
        <v>45</v>
      </c>
      <c r="L25" s="3">
        <f>J25/365</f>
        <v>4.9315068493150687</v>
      </c>
      <c r="M25" s="3" t="s">
        <v>72</v>
      </c>
    </row>
    <row r="26" spans="1:14" x14ac:dyDescent="0.2">
      <c r="B26" s="3" t="s">
        <v>66</v>
      </c>
      <c r="I26" s="3" t="s">
        <v>68</v>
      </c>
      <c r="J26" s="3">
        <v>10</v>
      </c>
    </row>
    <row r="27" spans="1:14" x14ac:dyDescent="0.2">
      <c r="B27" s="3" t="s">
        <v>71</v>
      </c>
      <c r="I27" s="3" t="s">
        <v>69</v>
      </c>
      <c r="J27" s="3">
        <v>1.28155</v>
      </c>
    </row>
    <row r="28" spans="1:14" x14ac:dyDescent="0.2">
      <c r="B28" s="3" t="s">
        <v>70</v>
      </c>
      <c r="G28" s="3" t="s">
        <v>33</v>
      </c>
      <c r="H28" s="3">
        <f>SQRT(10*(5^2))</f>
        <v>15.811388300841896</v>
      </c>
    </row>
    <row r="30" spans="1:14" x14ac:dyDescent="0.2">
      <c r="B30" s="3" t="s">
        <v>63</v>
      </c>
    </row>
    <row r="31" spans="1:14" x14ac:dyDescent="0.2">
      <c r="B31" s="3" t="s">
        <v>73</v>
      </c>
    </row>
    <row r="32" spans="1:14" x14ac:dyDescent="0.2">
      <c r="B32" s="3" t="s">
        <v>74</v>
      </c>
      <c r="C32" s="3">
        <f>5*(10)+1.28*(15.81)</f>
        <v>70.236800000000002</v>
      </c>
    </row>
    <row r="33" spans="1:2" x14ac:dyDescent="0.2">
      <c r="A33" s="17" t="s">
        <v>75</v>
      </c>
      <c r="B33" s="17" t="s">
        <v>94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workbookViewId="0">
      <selection activeCell="B21" sqref="B21"/>
    </sheetView>
  </sheetViews>
  <sheetFormatPr defaultRowHeight="12.75" x14ac:dyDescent="0.2"/>
  <cols>
    <col min="1" max="1" width="10.28515625" style="3" bestFit="1" customWidth="1"/>
    <col min="2" max="6" width="9.140625" style="3" customWidth="1"/>
    <col min="7" max="16384" width="9.140625" style="3"/>
  </cols>
  <sheetData>
    <row r="1" spans="1:6" x14ac:dyDescent="0.2">
      <c r="A1" s="2" t="s">
        <v>2</v>
      </c>
    </row>
    <row r="2" spans="1:6" x14ac:dyDescent="0.2">
      <c r="A2" s="4" t="s">
        <v>8</v>
      </c>
    </row>
    <row r="3" spans="1:6" x14ac:dyDescent="0.2">
      <c r="B3" s="11" t="s">
        <v>16</v>
      </c>
      <c r="C3" s="10"/>
    </row>
    <row r="4" spans="1:6" x14ac:dyDescent="0.2">
      <c r="B4" s="3" t="s">
        <v>3</v>
      </c>
    </row>
    <row r="6" spans="1:6" x14ac:dyDescent="0.2">
      <c r="B6" s="3" t="s">
        <v>77</v>
      </c>
    </row>
    <row r="7" spans="1:6" x14ac:dyDescent="0.2">
      <c r="B7" s="3" t="s">
        <v>78</v>
      </c>
    </row>
    <row r="8" spans="1:6" x14ac:dyDescent="0.2">
      <c r="B8" s="3" t="s">
        <v>79</v>
      </c>
    </row>
    <row r="9" spans="1:6" x14ac:dyDescent="0.2">
      <c r="B9" s="3" t="s">
        <v>80</v>
      </c>
    </row>
    <row r="10" spans="1:6" x14ac:dyDescent="0.2">
      <c r="B10" s="3" t="s">
        <v>81</v>
      </c>
    </row>
    <row r="11" spans="1:6" x14ac:dyDescent="0.2">
      <c r="B11" s="3" t="s">
        <v>82</v>
      </c>
    </row>
    <row r="12" spans="1:6" x14ac:dyDescent="0.2">
      <c r="B12" s="3" t="s">
        <v>83</v>
      </c>
    </row>
    <row r="13" spans="1:6" x14ac:dyDescent="0.2">
      <c r="B13" s="3" t="s">
        <v>84</v>
      </c>
    </row>
    <row r="14" spans="1:6" x14ac:dyDescent="0.2">
      <c r="B14" s="3" t="s">
        <v>90</v>
      </c>
      <c r="C14" s="3">
        <v>1500</v>
      </c>
      <c r="D14" s="3" t="s">
        <v>85</v>
      </c>
    </row>
    <row r="15" spans="1:6" x14ac:dyDescent="0.2">
      <c r="B15" s="3" t="s">
        <v>86</v>
      </c>
      <c r="D15" s="3" t="s">
        <v>74</v>
      </c>
      <c r="E15" s="3">
        <v>1.25</v>
      </c>
      <c r="F15" s="3" t="s">
        <v>87</v>
      </c>
    </row>
    <row r="16" spans="1:6" x14ac:dyDescent="0.2">
      <c r="B16" s="3" t="s">
        <v>89</v>
      </c>
      <c r="C16" s="3">
        <v>0.1</v>
      </c>
    </row>
    <row r="17" spans="2:6" x14ac:dyDescent="0.2">
      <c r="B17" s="3" t="s">
        <v>88</v>
      </c>
      <c r="C17" s="3">
        <v>200</v>
      </c>
    </row>
    <row r="19" spans="2:6" x14ac:dyDescent="0.2">
      <c r="B19" s="17" t="s">
        <v>78</v>
      </c>
      <c r="C19" s="17"/>
      <c r="D19" s="17"/>
      <c r="E19" s="17"/>
      <c r="F19" s="17"/>
    </row>
    <row r="20" spans="2:6" x14ac:dyDescent="0.2">
      <c r="B20" s="17" t="s">
        <v>91</v>
      </c>
      <c r="C20" s="17"/>
      <c r="D20" s="17"/>
      <c r="E20" s="17" t="s">
        <v>92</v>
      </c>
      <c r="F20" s="17"/>
    </row>
    <row r="21" spans="2:6" x14ac:dyDescent="0.2">
      <c r="B21" s="17">
        <f>((C14*E15*(1+C16))/C17)</f>
        <v>10.3125</v>
      </c>
      <c r="C21" s="17"/>
      <c r="D21" s="17"/>
      <c r="E21" s="17"/>
      <c r="F21" s="17"/>
    </row>
    <row r="22" spans="2:6" x14ac:dyDescent="0.2">
      <c r="B22" s="17" t="s">
        <v>92</v>
      </c>
      <c r="C22" s="17">
        <f>ROUNDUP(B21,0)</f>
        <v>11</v>
      </c>
      <c r="D22" s="17" t="s">
        <v>93</v>
      </c>
      <c r="E22" s="17"/>
      <c r="F2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2</vt:lpstr>
      <vt:lpstr>Problem 3</vt:lpstr>
      <vt:lpstr>Problem 4</vt:lpstr>
      <vt:lpstr>Problem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Chance</dc:creator>
  <cp:lastModifiedBy>feed er</cp:lastModifiedBy>
  <dcterms:created xsi:type="dcterms:W3CDTF">2019-10-11T19:03:43Z</dcterms:created>
  <dcterms:modified xsi:type="dcterms:W3CDTF">2021-07-31T19:28:09Z</dcterms:modified>
</cp:coreProperties>
</file>