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Rueda\Documents\GitHub\Trading_Journal\"/>
    </mc:Choice>
  </mc:AlternateContent>
  <xr:revisionPtr revIDLastSave="0" documentId="13_ncr:1_{0F024728-10F0-44A6-BD5D-EA53C199209D}" xr6:coauthVersionLast="45" xr6:coauthVersionMax="45" xr10:uidLastSave="{00000000-0000-0000-0000-000000000000}"/>
  <bookViews>
    <workbookView xWindow="-120" yWindow="-120" windowWidth="20730" windowHeight="11160" xr2:uid="{F88405BE-818C-433E-A216-3E57CEEF319A}"/>
  </bookViews>
  <sheets>
    <sheet name="REAL TRADE" sheetId="3" r:id="rId1"/>
    <sheet name="GOOD" sheetId="1" r:id="rId2"/>
    <sheet name="B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O30" i="3"/>
  <c r="O31" i="3"/>
  <c r="O32" i="3"/>
  <c r="O33" i="3"/>
  <c r="O34" i="3"/>
  <c r="O20" i="3" l="1"/>
  <c r="O21" i="3"/>
  <c r="O22" i="3"/>
  <c r="O23" i="3"/>
  <c r="O24" i="3"/>
  <c r="O25" i="3"/>
  <c r="O26" i="3"/>
  <c r="O27" i="3"/>
  <c r="O28" i="3"/>
  <c r="O29" i="3"/>
  <c r="O18" i="3"/>
  <c r="O19" i="3"/>
  <c r="J8" i="2"/>
  <c r="J7" i="2"/>
  <c r="J6" i="2"/>
  <c r="J5" i="2"/>
  <c r="J4" i="2"/>
  <c r="F4" i="2"/>
  <c r="C5" i="2" s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K5" i="3"/>
  <c r="L5" i="3" s="1"/>
  <c r="N5" i="3" s="1"/>
  <c r="G6" i="3" s="1"/>
  <c r="K11" i="1"/>
  <c r="K12" i="1"/>
  <c r="K13" i="1"/>
  <c r="K14" i="1"/>
  <c r="K15" i="1"/>
  <c r="K16" i="1"/>
  <c r="K6" i="1"/>
  <c r="K7" i="1"/>
  <c r="K8" i="1"/>
  <c r="K9" i="1"/>
  <c r="K10" i="1"/>
  <c r="K5" i="1"/>
  <c r="G4" i="1"/>
  <c r="H4" i="1" s="1"/>
  <c r="J4" i="1" s="1"/>
  <c r="D5" i="1" s="1"/>
  <c r="G5" i="1" s="1"/>
  <c r="H5" i="1" s="1"/>
  <c r="J5" i="1" s="1"/>
  <c r="K4" i="1"/>
  <c r="G4" i="2" l="1"/>
  <c r="I4" i="2" s="1"/>
  <c r="F5" i="2"/>
  <c r="G5" i="2" s="1"/>
  <c r="I5" i="2" s="1"/>
  <c r="D6" i="1"/>
  <c r="G6" i="1" s="1"/>
  <c r="H6" i="1" s="1"/>
  <c r="J6" i="1" s="1"/>
  <c r="C6" i="2" l="1"/>
  <c r="F6" i="2" s="1"/>
  <c r="D7" i="1"/>
  <c r="G7" i="1" s="1"/>
  <c r="H7" i="1" s="1"/>
  <c r="J7" i="1" s="1"/>
  <c r="D8" i="1" s="1"/>
  <c r="G6" i="2" l="1"/>
  <c r="I6" i="2" s="1"/>
  <c r="C7" i="2"/>
  <c r="F7" i="2" s="1"/>
  <c r="G7" i="2" s="1"/>
  <c r="I7" i="2" s="1"/>
  <c r="G8" i="1"/>
  <c r="H8" i="1" s="1"/>
  <c r="J8" i="1" s="1"/>
  <c r="D9" i="1" s="1"/>
  <c r="C8" i="2" l="1"/>
  <c r="F8" i="2"/>
  <c r="G8" i="2" s="1"/>
  <c r="I8" i="2" s="1"/>
  <c r="G9" i="1"/>
  <c r="H9" i="1" s="1"/>
  <c r="J9" i="1" s="1"/>
  <c r="D10" i="1" s="1"/>
  <c r="C9" i="2" l="1"/>
  <c r="G10" i="1"/>
  <c r="H10" i="1" s="1"/>
  <c r="J10" i="1" s="1"/>
  <c r="D11" i="1" s="1"/>
  <c r="F9" i="2" l="1"/>
  <c r="G9" i="2" s="1"/>
  <c r="I9" i="2" s="1"/>
  <c r="G11" i="1"/>
  <c r="H11" i="1" s="1"/>
  <c r="J11" i="1" s="1"/>
  <c r="D12" i="1" s="1"/>
  <c r="G12" i="1" s="1"/>
  <c r="H12" i="1" s="1"/>
  <c r="J12" i="1" s="1"/>
  <c r="D13" i="1" s="1"/>
  <c r="G13" i="1" s="1"/>
  <c r="H13" i="1" s="1"/>
  <c r="J13" i="1" s="1"/>
  <c r="D14" i="1" s="1"/>
  <c r="G14" i="1" s="1"/>
  <c r="H14" i="1" s="1"/>
  <c r="J14" i="1" s="1"/>
  <c r="D15" i="1" s="1"/>
  <c r="C10" i="2" l="1"/>
  <c r="G15" i="1"/>
  <c r="H15" i="1" s="1"/>
  <c r="J15" i="1" s="1"/>
  <c r="D16" i="1" s="1"/>
  <c r="F10" i="2" l="1"/>
  <c r="G10" i="2" s="1"/>
  <c r="I10" i="2" s="1"/>
  <c r="G16" i="1"/>
  <c r="H16" i="1" s="1"/>
  <c r="J16" i="1" s="1"/>
  <c r="D17" i="1" s="1"/>
  <c r="G17" i="1" s="1"/>
  <c r="H17" i="1" s="1"/>
  <c r="J17" i="1" s="1"/>
  <c r="D18" i="1" s="1"/>
  <c r="C11" i="2" l="1"/>
  <c r="G18" i="1"/>
  <c r="H18" i="1" s="1"/>
  <c r="J18" i="1" s="1"/>
  <c r="D19" i="1" s="1"/>
  <c r="F11" i="2" l="1"/>
  <c r="G11" i="2" s="1"/>
  <c r="I11" i="2" s="1"/>
  <c r="G19" i="1"/>
  <c r="H19" i="1" s="1"/>
  <c r="J19" i="1" s="1"/>
  <c r="D20" i="1" s="1"/>
  <c r="C12" i="2" l="1"/>
  <c r="G20" i="1"/>
  <c r="H20" i="1" s="1"/>
  <c r="J20" i="1" s="1"/>
  <c r="D21" i="1" s="1"/>
  <c r="F12" i="2" l="1"/>
  <c r="G12" i="2" s="1"/>
  <c r="I12" i="2" s="1"/>
  <c r="G21" i="1"/>
  <c r="H21" i="1" s="1"/>
  <c r="J21" i="1" s="1"/>
  <c r="D22" i="1" s="1"/>
  <c r="C13" i="2" l="1"/>
  <c r="F13" i="2" s="1"/>
  <c r="G13" i="2" s="1"/>
  <c r="I13" i="2" s="1"/>
  <c r="G22" i="1"/>
  <c r="H22" i="1" s="1"/>
  <c r="J22" i="1" s="1"/>
  <c r="D23" i="1" s="1"/>
  <c r="G23" i="1" l="1"/>
  <c r="H23" i="1" s="1"/>
  <c r="J23" i="1" s="1"/>
  <c r="D24" i="1" s="1"/>
  <c r="G24" i="1" l="1"/>
  <c r="H24" i="1" s="1"/>
  <c r="J24" i="1" s="1"/>
  <c r="D25" i="1" s="1"/>
  <c r="G25" i="1" l="1"/>
  <c r="H25" i="1" s="1"/>
  <c r="J25" i="1" s="1"/>
  <c r="D26" i="1" s="1"/>
  <c r="G26" i="1" l="1"/>
  <c r="H26" i="1" s="1"/>
  <c r="J26" i="1" s="1"/>
  <c r="D27" i="1" s="1"/>
  <c r="G27" i="1" l="1"/>
  <c r="H27" i="1" s="1"/>
  <c r="J27" i="1" s="1"/>
  <c r="D28" i="1" s="1"/>
  <c r="G28" i="1" l="1"/>
  <c r="H28" i="1" s="1"/>
  <c r="J28" i="1" s="1"/>
  <c r="D29" i="1" s="1"/>
  <c r="G29" i="1" l="1"/>
  <c r="H29" i="1" s="1"/>
  <c r="J29" i="1" s="1"/>
  <c r="D30" i="1" s="1"/>
  <c r="G30" i="1" l="1"/>
  <c r="H30" i="1" s="1"/>
  <c r="J30" i="1" s="1"/>
  <c r="D31" i="1" s="1"/>
  <c r="G31" i="1" l="1"/>
  <c r="H31" i="1" s="1"/>
  <c r="J31" i="1" s="1"/>
  <c r="D32" i="1" s="1"/>
  <c r="G32" i="1" l="1"/>
  <c r="H32" i="1" s="1"/>
  <c r="J32" i="1" s="1"/>
  <c r="D33" i="1" s="1"/>
  <c r="G33" i="1" s="1"/>
  <c r="H33" i="1" s="1"/>
  <c r="J33" i="1" s="1"/>
  <c r="K6" i="3" l="1"/>
  <c r="L6" i="3" l="1"/>
  <c r="N6" i="3" s="1"/>
  <c r="G7" i="3"/>
  <c r="K7" i="3" l="1"/>
  <c r="L7" i="3" s="1"/>
  <c r="N7" i="3" s="1"/>
  <c r="G8" i="3" l="1"/>
  <c r="K8" i="3" l="1"/>
  <c r="L8" i="3" s="1"/>
  <c r="N8" i="3" s="1"/>
  <c r="G9" i="3" l="1"/>
  <c r="K9" i="3" s="1"/>
  <c r="L9" i="3" l="1"/>
  <c r="N9" i="3" s="1"/>
  <c r="G10" i="3"/>
  <c r="K10" i="3" s="1"/>
  <c r="L10" i="3" s="1"/>
  <c r="N10" i="3" s="1"/>
  <c r="G11" i="3" l="1"/>
  <c r="K11" i="3" l="1"/>
  <c r="L11" i="3" s="1"/>
  <c r="N11" i="3" s="1"/>
  <c r="G12" i="3" l="1"/>
  <c r="K12" i="3" s="1"/>
  <c r="L12" i="3" s="1"/>
  <c r="N12" i="3" s="1"/>
  <c r="G13" i="3" l="1"/>
  <c r="K13" i="3" l="1"/>
  <c r="L13" i="3" s="1"/>
  <c r="N13" i="3" s="1"/>
  <c r="G14" i="3" l="1"/>
  <c r="K14" i="3" s="1"/>
  <c r="L14" i="3" s="1"/>
  <c r="N14" i="3" s="1"/>
  <c r="G15" i="3" l="1"/>
  <c r="K15" i="3" s="1"/>
  <c r="L15" i="3" s="1"/>
  <c r="N15" i="3" s="1"/>
  <c r="G16" i="3" l="1"/>
  <c r="K16" i="3" l="1"/>
  <c r="L16" i="3" s="1"/>
  <c r="N16" i="3" s="1"/>
  <c r="G17" i="3" l="1"/>
  <c r="K17" i="3" s="1"/>
  <c r="L17" i="3" l="1"/>
  <c r="N17" i="3" s="1"/>
  <c r="G18" i="3" s="1"/>
  <c r="K18" i="3" s="1"/>
  <c r="L18" i="3" s="1"/>
  <c r="N18" i="3" s="1"/>
  <c r="G19" i="3" l="1"/>
  <c r="K19" i="3" l="1"/>
  <c r="L19" i="3" s="1"/>
  <c r="N19" i="3" s="1"/>
  <c r="G20" i="3" l="1"/>
  <c r="K20" i="3" l="1"/>
  <c r="L20" i="3" s="1"/>
  <c r="N20" i="3" s="1"/>
  <c r="G21" i="3" l="1"/>
  <c r="K21" i="3" s="1"/>
  <c r="L21" i="3" s="1"/>
  <c r="N21" i="3" s="1"/>
  <c r="G22" i="3" l="1"/>
  <c r="K22" i="3" s="1"/>
  <c r="L22" i="3" s="1"/>
  <c r="N22" i="3" s="1"/>
  <c r="G23" i="3" l="1"/>
  <c r="K23" i="3" l="1"/>
  <c r="L23" i="3" s="1"/>
  <c r="N23" i="3" s="1"/>
  <c r="G24" i="3" l="1"/>
  <c r="K24" i="3" l="1"/>
  <c r="L24" i="3" s="1"/>
  <c r="N24" i="3" s="1"/>
  <c r="G25" i="3" l="1"/>
  <c r="K25" i="3" s="1"/>
  <c r="L25" i="3" s="1"/>
  <c r="N25" i="3" s="1"/>
  <c r="G26" i="3" l="1"/>
  <c r="K26" i="3" l="1"/>
  <c r="L26" i="3" s="1"/>
  <c r="N26" i="3" s="1"/>
  <c r="G27" i="3" l="1"/>
  <c r="K27" i="3" s="1"/>
  <c r="L27" i="3" s="1"/>
  <c r="N27" i="3" s="1"/>
  <c r="G28" i="3" l="1"/>
  <c r="K28" i="3" l="1"/>
  <c r="L28" i="3" s="1"/>
  <c r="N28" i="3" s="1"/>
  <c r="G29" i="3" l="1"/>
  <c r="K29" i="3" s="1"/>
  <c r="L29" i="3" s="1"/>
  <c r="N29" i="3" s="1"/>
  <c r="G30" i="3" l="1"/>
  <c r="K30" i="3" s="1"/>
  <c r="L30" i="3" s="1"/>
  <c r="N30" i="3" s="1"/>
  <c r="G31" i="3" l="1"/>
  <c r="K31" i="3" l="1"/>
  <c r="L31" i="3" s="1"/>
  <c r="N31" i="3" s="1"/>
  <c r="G32" i="3" l="1"/>
  <c r="K32" i="3" s="1"/>
  <c r="L32" i="3" s="1"/>
  <c r="N32" i="3" s="1"/>
  <c r="G33" i="3" l="1"/>
  <c r="K33" i="3" s="1"/>
  <c r="L33" i="3" s="1"/>
  <c r="N33" i="3" s="1"/>
  <c r="G34" i="3" l="1"/>
  <c r="K34" i="3" s="1"/>
  <c r="L34" i="3" s="1"/>
  <c r="N34" i="3" s="1"/>
</calcChain>
</file>

<file path=xl/sharedStrings.xml><?xml version="1.0" encoding="utf-8"?>
<sst xmlns="http://schemas.openxmlformats.org/spreadsheetml/2006/main" count="93" uniqueCount="17">
  <si>
    <t>TRADING CAPITAL</t>
  </si>
  <si>
    <t>USD RISK</t>
  </si>
  <si>
    <t>PIP RISK</t>
  </si>
  <si>
    <t>PIP VALUE</t>
  </si>
  <si>
    <t>USD EXPECTED PROFIT</t>
  </si>
  <si>
    <t>PIP EXPECTED PROFIT</t>
  </si>
  <si>
    <t>RISK/REWARD RATIO</t>
  </si>
  <si>
    <t>ACCOUNT RISK PERCENTAGE</t>
  </si>
  <si>
    <t>INDEX</t>
  </si>
  <si>
    <t>GOOD/BAD</t>
  </si>
  <si>
    <t>DATE ENTRY</t>
  </si>
  <si>
    <t>TOTAL DURATION</t>
  </si>
  <si>
    <t>2020-01-26 00:00:00</t>
  </si>
  <si>
    <t>2020-01-27 17:14:52</t>
  </si>
  <si>
    <t>COMENTARIOS</t>
  </si>
  <si>
    <t>La posición demandó una mayor comisión de la esperada, también debido a la hora de entrada (Justo despues de abierto el mercado) se evidencio alta volatilidad en el par, hay que verificar que el valor del pip calculado en FxPro sea el mismo o similar al de XM. Definitivamente la plataforma MT4 de XM no es de mi agrado en PC, haré lo posible por pasar a FxPro y comerciar con el CTrader</t>
  </si>
  <si>
    <t>DATE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</si>
</sst>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numFmt numFmtId="30" formatCode="@"/>
      <alignment horizontal="center" vertical="bottom" textRotation="0" wrapText="0" indent="0" justifyLastLine="0" shrinkToFit="0" readingOrder="0"/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B96412-A7A1-4303-ADC4-F806BBD7257D}" name="Table15" displayName="Table15" ref="B4:O34" totalsRowShown="0" headerRowDxfId="39" dataDxfId="38">
  <autoFilter ref="B4:O34" xr:uid="{016AD57B-2502-460C-B9CF-4CCF9A5E873C}"/>
  <tableColumns count="14">
    <tableColumn id="9" xr3:uid="{8C70DFFD-71D9-4531-84D5-059CE1246340}" name="INDEX" dataDxfId="37"/>
    <tableColumn id="11" xr3:uid="{08580D37-48C4-4C08-92FE-2E87AACAAF41}" name="DATE ENTRY" dataDxfId="36"/>
    <tableColumn id="14" xr3:uid="{94C66783-A765-4E75-8EB6-FC2709303E2C}" name="DATE EXIT" dataDxfId="35"/>
    <tableColumn id="13" xr3:uid="{A056FBB1-3D5E-48FE-AED3-B0C89110B610}" name="TOTAL DURATION" dataDxfId="34"/>
    <tableColumn id="12" xr3:uid="{1C835533-5F16-4288-833C-E1AD0B424373}" name="COMENTARIOS" dataDxfId="0"/>
    <tableColumn id="1" xr3:uid="{1B724424-0C0B-4179-A5EF-F7C7F67EED9D}" name="TRADING CAPITAL" dataDxfId="33"/>
    <tableColumn id="10" xr3:uid="{D0F8060A-1653-4D3C-A9B3-AB55FDBB3FCB}" name="GOOD/BAD" dataDxfId="32"/>
    <tableColumn id="8" xr3:uid="{D8860379-47E8-4474-A21B-C666A17F4634}" name="ACCOUNT RISK PERCENTAGE" dataDxfId="31"/>
    <tableColumn id="2" xr3:uid="{9676FB15-368D-4342-B4BC-56DE34F0E8DB}" name="PIP RISK" dataDxfId="30"/>
    <tableColumn id="3" xr3:uid="{3107DF79-CF74-404C-B302-9EE38EF7DF5F}" name="USD RISK" dataDxfId="29">
      <calculatedColumnFormula>Table15[[#This Row],[TRADING CAPITAL]]*Table15[[#This Row],[ACCOUNT RISK PERCENTAGE]]</calculatedColumnFormula>
    </tableColumn>
    <tableColumn id="4" xr3:uid="{F2067F76-F819-4AD8-8F4A-F8435D258864}" name="PIP VALUE" dataDxfId="28">
      <calculatedColumnFormula>Table15[[#This Row],[USD RISK]]/Table15[[#This Row],[PIP RISK]]</calculatedColumnFormula>
    </tableColumn>
    <tableColumn id="5" xr3:uid="{1500217E-0EE0-4244-ABB8-0136C3181291}" name="PIP EXPECTED PROFIT" dataDxfId="27"/>
    <tableColumn id="6" xr3:uid="{B077BFAF-9742-4C53-A2AA-27B1CDF47227}" name="USD EXPECTED PROFIT" dataDxfId="26">
      <calculatedColumnFormula>Table15[[#This Row],[PIP EXPECTED PROFIT]]*Table15[[#This Row],[PIP VALUE]]</calculatedColumnFormula>
    </tableColumn>
    <tableColumn id="7" xr3:uid="{A5D819A7-5BFD-4F57-AB8E-7B3640D8597A}" name="RISK/REWARD RATIO" dataDxfId="25">
      <calculatedColumnFormula>Table15[[#This Row],[PIP EXPECTED PROFIT]]/Table15[[#This Row],[PIP RISK]]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972D8-D4AA-4A6C-8FFA-DF14B4DCCC33}" name="Table1" displayName="Table1" ref="C3:K33" totalsRowShown="0" headerRowDxfId="24" dataDxfId="23">
  <autoFilter ref="C3:K33" xr:uid="{1B926C66-6A47-4DEA-87DD-BE7E443C5F9E}"/>
  <tableColumns count="9">
    <tableColumn id="9" xr3:uid="{8D25DF12-A8A7-420D-B48C-AC31EF6BC441}" name="INDEX" dataDxfId="22"/>
    <tableColumn id="1" xr3:uid="{CBC2E79F-ADD1-4392-B77B-743B419B46F0}" name="TRADING CAPITAL" dataDxfId="21"/>
    <tableColumn id="8" xr3:uid="{D6427C45-B49E-480E-8164-6F32A15F7DD3}" name="ACCOUNT RISK PERCENTAGE" dataDxfId="20"/>
    <tableColumn id="2" xr3:uid="{9DFA3BB7-8023-42F7-BCFD-6314657BD615}" name="PIP RISK" dataDxfId="19"/>
    <tableColumn id="3" xr3:uid="{1901EA56-079F-430F-B196-C04081630C53}" name="USD RISK" dataDxfId="18">
      <calculatedColumnFormula>Table1[[#This Row],[TRADING CAPITAL]]*Table1[[#This Row],[ACCOUNT RISK PERCENTAGE]]</calculatedColumnFormula>
    </tableColumn>
    <tableColumn id="4" xr3:uid="{67F1725B-9BC4-4244-AD30-63E76B31B9B6}" name="PIP VALUE" dataDxfId="17">
      <calculatedColumnFormula>Table1[[#This Row],[USD RISK]]/Table1[[#This Row],[PIP RISK]]</calculatedColumnFormula>
    </tableColumn>
    <tableColumn id="5" xr3:uid="{681ADB33-FE03-4FD1-819A-B4BB323852C9}" name="PIP EXPECTED PROFIT" dataDxfId="16"/>
    <tableColumn id="6" xr3:uid="{DF09356C-C954-4853-84FA-6B1CDF0E6093}" name="USD EXPECTED PROFIT" dataDxfId="15">
      <calculatedColumnFormula>Table1[[#This Row],[PIP EXPECTED PROFIT]]*Table1[[#This Row],[PIP VALUE]]</calculatedColumnFormula>
    </tableColumn>
    <tableColumn id="7" xr3:uid="{F08311F7-BD5A-43B8-B580-0D8EE807A2EC}" name="RISK/REWARD RATIO" dataDxfId="14">
      <calculatedColumnFormula>Table1[[#This Row],[PIP EXPECTED PROFIT]]/Table1[[#This Row],[PIP RISK]]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9B839B-D1C2-45D2-8C88-34C4CCF88171}" name="Table16" displayName="Table16" ref="B3:J13" totalsRowShown="0" headerRowDxfId="13" dataDxfId="12">
  <autoFilter ref="B3:J13" xr:uid="{F042623C-D115-40B0-B983-A9A350DD5A37}"/>
  <tableColumns count="9">
    <tableColumn id="9" xr3:uid="{4DC0F20D-CBE9-40C6-BCAC-38CE87AF6718}" name="INDEX" dataDxfId="11"/>
    <tableColumn id="1" xr3:uid="{7B69E99A-C371-42A5-A705-4ABF199E1929}" name="TRADING CAPITAL" dataDxfId="10"/>
    <tableColumn id="8" xr3:uid="{990D8B71-E36D-4313-A9F5-658D0B527693}" name="ACCOUNT RISK PERCENTAGE" dataDxfId="9"/>
    <tableColumn id="2" xr3:uid="{F2A25D13-F7DD-44D1-A798-D4DCB1671187}" name="PIP RISK" dataDxfId="8"/>
    <tableColumn id="3" xr3:uid="{4328102E-CEDC-438F-8586-0F30CFCB1634}" name="USD RISK" dataDxfId="7">
      <calculatedColumnFormula>Table16[[#This Row],[TRADING CAPITAL]]*Table16[[#This Row],[ACCOUNT RISK PERCENTAGE]]</calculatedColumnFormula>
    </tableColumn>
    <tableColumn id="4" xr3:uid="{1A1278A5-B2F9-41BE-91EF-C01CC5991BA1}" name="PIP VALUE" dataDxfId="6">
      <calculatedColumnFormula>Table16[[#This Row],[USD RISK]]/Table16[[#This Row],[PIP RISK]]</calculatedColumnFormula>
    </tableColumn>
    <tableColumn id="5" xr3:uid="{63F94A54-CE10-4764-8622-A00BADD5F1D9}" name="PIP EXPECTED PROFIT" dataDxfId="5"/>
    <tableColumn id="6" xr3:uid="{46D108FB-D46C-45A4-BC25-32EC40D135A1}" name="USD EXPECTED PROFIT" dataDxfId="4">
      <calculatedColumnFormula>Table16[[#This Row],[PIP EXPECTED PROFIT]]*Table16[[#This Row],[PIP VALUE]]</calculatedColumnFormula>
    </tableColumn>
    <tableColumn id="7" xr3:uid="{C015719D-7FF4-4B39-BB69-7E06EC51BDCE}" name="RISK/REWARD RATIO" dataDxfId="3">
      <calculatedColumnFormula>Table16[[#This Row],[PIP EXPECTED PROFIT]]/Table16[[#This Row],[PIP RISK]]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4872-442A-4D9E-8622-A21B8B2C8E1C}">
  <dimension ref="B4:O34"/>
  <sheetViews>
    <sheetView tabSelected="1" topLeftCell="A2" zoomScale="90" zoomScaleNormal="90" workbookViewId="0">
      <selection activeCell="D5" sqref="D5"/>
    </sheetView>
  </sheetViews>
  <sheetFormatPr defaultRowHeight="15" x14ac:dyDescent="0.25"/>
  <cols>
    <col min="3" max="15" width="20.7109375" customWidth="1"/>
  </cols>
  <sheetData>
    <row r="4" spans="2:15" ht="30" x14ac:dyDescent="0.25">
      <c r="B4" s="1" t="s">
        <v>8</v>
      </c>
      <c r="C4" s="1" t="s">
        <v>10</v>
      </c>
      <c r="D4" s="1" t="s">
        <v>16</v>
      </c>
      <c r="E4" s="1" t="s">
        <v>11</v>
      </c>
      <c r="F4" s="1" t="s">
        <v>14</v>
      </c>
      <c r="G4" s="1" t="s">
        <v>0</v>
      </c>
      <c r="H4" s="1" t="s">
        <v>9</v>
      </c>
      <c r="I4" s="1" t="s">
        <v>7</v>
      </c>
      <c r="J4" s="1" t="s">
        <v>2</v>
      </c>
      <c r="K4" s="1" t="s">
        <v>1</v>
      </c>
      <c r="L4" s="1" t="s">
        <v>3</v>
      </c>
      <c r="M4" s="1" t="s">
        <v>5</v>
      </c>
      <c r="N4" s="1" t="s">
        <v>4</v>
      </c>
      <c r="O4" s="1" t="s">
        <v>6</v>
      </c>
    </row>
    <row r="5" spans="2:15" x14ac:dyDescent="0.25">
      <c r="B5" s="4">
        <v>1</v>
      </c>
      <c r="C5" s="5" t="s">
        <v>13</v>
      </c>
      <c r="D5" s="5" t="s">
        <v>12</v>
      </c>
      <c r="E5" s="5"/>
      <c r="F5" s="5" t="s">
        <v>15</v>
      </c>
      <c r="G5" s="3">
        <v>30</v>
      </c>
      <c r="H5" s="4"/>
      <c r="I5" s="2">
        <v>0.1</v>
      </c>
      <c r="J5" s="4">
        <v>15</v>
      </c>
      <c r="K5" s="3">
        <f>Table15[[#This Row],[TRADING CAPITAL]]*Table15[[#This Row],[ACCOUNT RISK PERCENTAGE]]</f>
        <v>3</v>
      </c>
      <c r="L5" s="3">
        <f>Table15[[#This Row],[USD RISK]]/Table15[[#This Row],[PIP RISK]]</f>
        <v>0.2</v>
      </c>
      <c r="M5" s="4">
        <v>45</v>
      </c>
      <c r="N5" s="3">
        <f>Table15[[#This Row],[PIP EXPECTED PROFIT]]*Table15[[#This Row],[PIP VALUE]]</f>
        <v>9</v>
      </c>
      <c r="O5" s="3">
        <f>Table15[[#This Row],[PIP EXPECTED PROFIT]]/Table15[[#This Row],[PIP RISK]]</f>
        <v>3</v>
      </c>
    </row>
    <row r="6" spans="2:15" x14ac:dyDescent="0.25">
      <c r="B6" s="4">
        <v>2</v>
      </c>
      <c r="C6" s="5" t="s">
        <v>12</v>
      </c>
      <c r="D6" s="5" t="s">
        <v>12</v>
      </c>
      <c r="E6" s="5"/>
      <c r="F6" s="5"/>
      <c r="G6" s="3">
        <f>IF(H5="GOOD",G5+N5,G5-K5)</f>
        <v>27</v>
      </c>
      <c r="H6" s="3"/>
      <c r="I6" s="2">
        <v>0.1</v>
      </c>
      <c r="J6" s="4">
        <v>15</v>
      </c>
      <c r="K6" s="3">
        <f>Table15[[#This Row],[TRADING CAPITAL]]*Table15[[#This Row],[ACCOUNT RISK PERCENTAGE]]</f>
        <v>2.7</v>
      </c>
      <c r="L6" s="3">
        <f>Table15[[#This Row],[USD RISK]]/Table15[[#This Row],[PIP RISK]]</f>
        <v>0.18000000000000002</v>
      </c>
      <c r="M6" s="4">
        <v>45</v>
      </c>
      <c r="N6" s="3">
        <f>Table15[[#This Row],[PIP EXPECTED PROFIT]]*Table15[[#This Row],[PIP VALUE]]</f>
        <v>8.1000000000000014</v>
      </c>
      <c r="O6" s="3">
        <f>Table15[[#This Row],[PIP EXPECTED PROFIT]]/Table15[[#This Row],[PIP RISK]]</f>
        <v>3</v>
      </c>
    </row>
    <row r="7" spans="2:15" x14ac:dyDescent="0.25">
      <c r="B7" s="4">
        <v>3</v>
      </c>
      <c r="C7" s="5" t="s">
        <v>12</v>
      </c>
      <c r="D7" s="5" t="s">
        <v>12</v>
      </c>
      <c r="E7" s="5"/>
      <c r="F7" s="5"/>
      <c r="G7" s="3">
        <f t="shared" ref="G7:G34" si="0">IF(H6="GOOD",G6+N6,G6-K6)</f>
        <v>24.3</v>
      </c>
      <c r="H7" s="3"/>
      <c r="I7" s="2">
        <v>0.1</v>
      </c>
      <c r="J7" s="4">
        <v>15</v>
      </c>
      <c r="K7" s="3">
        <f>Table15[[#This Row],[TRADING CAPITAL]]*Table15[[#This Row],[ACCOUNT RISK PERCENTAGE]]</f>
        <v>2.4300000000000002</v>
      </c>
      <c r="L7" s="3">
        <f>Table15[[#This Row],[USD RISK]]/Table15[[#This Row],[PIP RISK]]</f>
        <v>0.16200000000000001</v>
      </c>
      <c r="M7" s="4">
        <v>45</v>
      </c>
      <c r="N7" s="3">
        <f>Table15[[#This Row],[PIP EXPECTED PROFIT]]*Table15[[#This Row],[PIP VALUE]]</f>
        <v>7.29</v>
      </c>
      <c r="O7" s="3">
        <f>Table15[[#This Row],[PIP EXPECTED PROFIT]]/Table15[[#This Row],[PIP RISK]]</f>
        <v>3</v>
      </c>
    </row>
    <row r="8" spans="2:15" x14ac:dyDescent="0.25">
      <c r="B8" s="4">
        <v>4</v>
      </c>
      <c r="C8" s="5" t="s">
        <v>12</v>
      </c>
      <c r="D8" s="5" t="s">
        <v>12</v>
      </c>
      <c r="E8" s="5"/>
      <c r="F8" s="5"/>
      <c r="G8" s="3">
        <f t="shared" si="0"/>
        <v>21.87</v>
      </c>
      <c r="H8" s="3"/>
      <c r="I8" s="2">
        <v>0.1</v>
      </c>
      <c r="J8" s="4">
        <v>15</v>
      </c>
      <c r="K8" s="3">
        <f>Table15[[#This Row],[TRADING CAPITAL]]*Table15[[#This Row],[ACCOUNT RISK PERCENTAGE]]</f>
        <v>2.1870000000000003</v>
      </c>
      <c r="L8" s="3">
        <f>Table15[[#This Row],[USD RISK]]/Table15[[#This Row],[PIP RISK]]</f>
        <v>0.14580000000000001</v>
      </c>
      <c r="M8" s="4">
        <v>45</v>
      </c>
      <c r="N8" s="3">
        <f>Table15[[#This Row],[PIP EXPECTED PROFIT]]*Table15[[#This Row],[PIP VALUE]]</f>
        <v>6.5610000000000008</v>
      </c>
      <c r="O8" s="3">
        <f>Table15[[#This Row],[PIP EXPECTED PROFIT]]/Table15[[#This Row],[PIP RISK]]</f>
        <v>3</v>
      </c>
    </row>
    <row r="9" spans="2:15" x14ac:dyDescent="0.25">
      <c r="B9" s="4">
        <v>5</v>
      </c>
      <c r="C9" s="5" t="s">
        <v>12</v>
      </c>
      <c r="D9" s="5" t="s">
        <v>12</v>
      </c>
      <c r="E9" s="5"/>
      <c r="F9" s="5"/>
      <c r="G9" s="3">
        <f t="shared" si="0"/>
        <v>19.683</v>
      </c>
      <c r="H9" s="3"/>
      <c r="I9" s="2">
        <v>0.1</v>
      </c>
      <c r="J9" s="4">
        <v>15</v>
      </c>
      <c r="K9" s="3">
        <f>Table15[[#This Row],[TRADING CAPITAL]]*Table15[[#This Row],[ACCOUNT RISK PERCENTAGE]]</f>
        <v>1.9683000000000002</v>
      </c>
      <c r="L9" s="3">
        <f>Table15[[#This Row],[USD RISK]]/Table15[[#This Row],[PIP RISK]]</f>
        <v>0.13122</v>
      </c>
      <c r="M9" s="4">
        <v>45</v>
      </c>
      <c r="N9" s="3">
        <f>Table15[[#This Row],[PIP EXPECTED PROFIT]]*Table15[[#This Row],[PIP VALUE]]</f>
        <v>5.9049000000000005</v>
      </c>
      <c r="O9" s="3">
        <f>Table15[[#This Row],[PIP EXPECTED PROFIT]]/Table15[[#This Row],[PIP RISK]]</f>
        <v>3</v>
      </c>
    </row>
    <row r="10" spans="2:15" x14ac:dyDescent="0.25">
      <c r="B10" s="4">
        <v>6</v>
      </c>
      <c r="C10" s="5" t="s">
        <v>12</v>
      </c>
      <c r="D10" s="5" t="s">
        <v>12</v>
      </c>
      <c r="E10" s="5"/>
      <c r="F10" s="5"/>
      <c r="G10" s="3">
        <f t="shared" si="0"/>
        <v>17.714700000000001</v>
      </c>
      <c r="H10" s="3"/>
      <c r="I10" s="2">
        <v>0.1</v>
      </c>
      <c r="J10" s="4">
        <v>15</v>
      </c>
      <c r="K10" s="3">
        <f>Table15[[#This Row],[TRADING CAPITAL]]*Table15[[#This Row],[ACCOUNT RISK PERCENTAGE]]</f>
        <v>1.7714700000000001</v>
      </c>
      <c r="L10" s="3">
        <f>Table15[[#This Row],[USD RISK]]/Table15[[#This Row],[PIP RISK]]</f>
        <v>0.11809800000000001</v>
      </c>
      <c r="M10" s="4">
        <v>45</v>
      </c>
      <c r="N10" s="3">
        <f>Table15[[#This Row],[PIP EXPECTED PROFIT]]*Table15[[#This Row],[PIP VALUE]]</f>
        <v>5.3144100000000005</v>
      </c>
      <c r="O10" s="3">
        <f>Table15[[#This Row],[PIP EXPECTED PROFIT]]/Table15[[#This Row],[PIP RISK]]</f>
        <v>3</v>
      </c>
    </row>
    <row r="11" spans="2:15" x14ac:dyDescent="0.25">
      <c r="B11" s="4">
        <v>7</v>
      </c>
      <c r="C11" s="5" t="s">
        <v>12</v>
      </c>
      <c r="D11" s="5" t="s">
        <v>12</v>
      </c>
      <c r="E11" s="5"/>
      <c r="F11" s="5"/>
      <c r="G11" s="3">
        <f t="shared" si="0"/>
        <v>15.94323</v>
      </c>
      <c r="H11" s="3"/>
      <c r="I11" s="2">
        <v>0.1</v>
      </c>
      <c r="J11" s="4">
        <v>15</v>
      </c>
      <c r="K11" s="3">
        <f>Table15[[#This Row],[TRADING CAPITAL]]*Table15[[#This Row],[ACCOUNT RISK PERCENTAGE]]</f>
        <v>1.5943230000000002</v>
      </c>
      <c r="L11" s="3">
        <f>Table15[[#This Row],[USD RISK]]/Table15[[#This Row],[PIP RISK]]</f>
        <v>0.10628820000000001</v>
      </c>
      <c r="M11" s="4">
        <v>45</v>
      </c>
      <c r="N11" s="3">
        <f>Table15[[#This Row],[PIP EXPECTED PROFIT]]*Table15[[#This Row],[PIP VALUE]]</f>
        <v>4.7829690000000005</v>
      </c>
      <c r="O11" s="3">
        <f>Table15[[#This Row],[PIP EXPECTED PROFIT]]/Table15[[#This Row],[PIP RISK]]</f>
        <v>3</v>
      </c>
    </row>
    <row r="12" spans="2:15" x14ac:dyDescent="0.25">
      <c r="B12" s="4">
        <v>8</v>
      </c>
      <c r="C12" s="5" t="s">
        <v>12</v>
      </c>
      <c r="D12" s="5" t="s">
        <v>12</v>
      </c>
      <c r="E12" s="5"/>
      <c r="F12" s="5"/>
      <c r="G12" s="3">
        <f t="shared" si="0"/>
        <v>14.348907000000001</v>
      </c>
      <c r="H12" s="3"/>
      <c r="I12" s="2">
        <v>0.1</v>
      </c>
      <c r="J12" s="4">
        <v>15</v>
      </c>
      <c r="K12" s="3">
        <f>Table15[[#This Row],[TRADING CAPITAL]]*Table15[[#This Row],[ACCOUNT RISK PERCENTAGE]]</f>
        <v>1.4348907000000002</v>
      </c>
      <c r="L12" s="3">
        <f>Table15[[#This Row],[USD RISK]]/Table15[[#This Row],[PIP RISK]]</f>
        <v>9.5659380000000016E-2</v>
      </c>
      <c r="M12" s="4">
        <v>45</v>
      </c>
      <c r="N12" s="3">
        <f>Table15[[#This Row],[PIP EXPECTED PROFIT]]*Table15[[#This Row],[PIP VALUE]]</f>
        <v>4.3046721000000003</v>
      </c>
      <c r="O12" s="3">
        <f>Table15[[#This Row],[PIP EXPECTED PROFIT]]/Table15[[#This Row],[PIP RISK]]</f>
        <v>3</v>
      </c>
    </row>
    <row r="13" spans="2:15" x14ac:dyDescent="0.25">
      <c r="B13" s="4">
        <v>9</v>
      </c>
      <c r="C13" s="5" t="s">
        <v>12</v>
      </c>
      <c r="D13" s="5" t="s">
        <v>12</v>
      </c>
      <c r="E13" s="5"/>
      <c r="F13" s="5"/>
      <c r="G13" s="3">
        <f t="shared" si="0"/>
        <v>12.9140163</v>
      </c>
      <c r="H13" s="3"/>
      <c r="I13" s="2">
        <v>0.1</v>
      </c>
      <c r="J13" s="4">
        <v>15</v>
      </c>
      <c r="K13" s="3">
        <f>Table15[[#This Row],[TRADING CAPITAL]]*Table15[[#This Row],[ACCOUNT RISK PERCENTAGE]]</f>
        <v>1.2914016300000002</v>
      </c>
      <c r="L13" s="3">
        <f>Table15[[#This Row],[USD RISK]]/Table15[[#This Row],[PIP RISK]]</f>
        <v>8.6093442000000006E-2</v>
      </c>
      <c r="M13" s="4">
        <v>45</v>
      </c>
      <c r="N13" s="3">
        <f>Table15[[#This Row],[PIP EXPECTED PROFIT]]*Table15[[#This Row],[PIP VALUE]]</f>
        <v>3.8742048900000001</v>
      </c>
      <c r="O13" s="3">
        <f>Table15[[#This Row],[PIP EXPECTED PROFIT]]/Table15[[#This Row],[PIP RISK]]</f>
        <v>3</v>
      </c>
    </row>
    <row r="14" spans="2:15" x14ac:dyDescent="0.25">
      <c r="B14" s="4">
        <v>10</v>
      </c>
      <c r="C14" s="5" t="s">
        <v>12</v>
      </c>
      <c r="D14" s="5" t="s">
        <v>12</v>
      </c>
      <c r="E14" s="5"/>
      <c r="F14" s="5"/>
      <c r="G14" s="3">
        <f t="shared" si="0"/>
        <v>11.622614670000001</v>
      </c>
      <c r="H14" s="3"/>
      <c r="I14" s="2">
        <v>0.1</v>
      </c>
      <c r="J14" s="4">
        <v>15</v>
      </c>
      <c r="K14" s="3">
        <f>Table15[[#This Row],[TRADING CAPITAL]]*Table15[[#This Row],[ACCOUNT RISK PERCENTAGE]]</f>
        <v>1.1622614670000002</v>
      </c>
      <c r="L14" s="3">
        <f>Table15[[#This Row],[USD RISK]]/Table15[[#This Row],[PIP RISK]]</f>
        <v>7.7484097800000012E-2</v>
      </c>
      <c r="M14" s="4">
        <v>45</v>
      </c>
      <c r="N14" s="3">
        <f>Table15[[#This Row],[PIP EXPECTED PROFIT]]*Table15[[#This Row],[PIP VALUE]]</f>
        <v>3.4867844010000004</v>
      </c>
      <c r="O14" s="3">
        <f>Table15[[#This Row],[PIP EXPECTED PROFIT]]/Table15[[#This Row],[PIP RISK]]</f>
        <v>3</v>
      </c>
    </row>
    <row r="15" spans="2:15" x14ac:dyDescent="0.25">
      <c r="B15" s="4">
        <v>11</v>
      </c>
      <c r="C15" s="5" t="s">
        <v>12</v>
      </c>
      <c r="D15" s="5" t="s">
        <v>12</v>
      </c>
      <c r="E15" s="5"/>
      <c r="F15" s="5"/>
      <c r="G15" s="3">
        <f t="shared" si="0"/>
        <v>10.460353203</v>
      </c>
      <c r="H15" s="3"/>
      <c r="I15" s="2">
        <v>0.1</v>
      </c>
      <c r="J15" s="4">
        <v>15</v>
      </c>
      <c r="K15" s="3">
        <f>Table15[[#This Row],[TRADING CAPITAL]]*Table15[[#This Row],[ACCOUNT RISK PERCENTAGE]]</f>
        <v>1.0460353203000001</v>
      </c>
      <c r="L15" s="3">
        <f>Table15[[#This Row],[USD RISK]]/Table15[[#This Row],[PIP RISK]]</f>
        <v>6.9735688020000006E-2</v>
      </c>
      <c r="M15" s="4">
        <v>45</v>
      </c>
      <c r="N15" s="3">
        <f>Table15[[#This Row],[PIP EXPECTED PROFIT]]*Table15[[#This Row],[PIP VALUE]]</f>
        <v>3.1381059609000004</v>
      </c>
      <c r="O15" s="3">
        <f>Table15[[#This Row],[PIP EXPECTED PROFIT]]/Table15[[#This Row],[PIP RISK]]</f>
        <v>3</v>
      </c>
    </row>
    <row r="16" spans="2:15" x14ac:dyDescent="0.25">
      <c r="B16" s="4">
        <v>12</v>
      </c>
      <c r="C16" s="5" t="s">
        <v>12</v>
      </c>
      <c r="D16" s="5" t="s">
        <v>12</v>
      </c>
      <c r="E16" s="5"/>
      <c r="F16" s="5"/>
      <c r="G16" s="3">
        <f t="shared" si="0"/>
        <v>9.4143178827000007</v>
      </c>
      <c r="H16" s="3"/>
      <c r="I16" s="2">
        <v>0.1</v>
      </c>
      <c r="J16" s="4">
        <v>15</v>
      </c>
      <c r="K16" s="3">
        <f>Table15[[#This Row],[TRADING CAPITAL]]*Table15[[#This Row],[ACCOUNT RISK PERCENTAGE]]</f>
        <v>0.94143178827000007</v>
      </c>
      <c r="L16" s="3">
        <f>Table15[[#This Row],[USD RISK]]/Table15[[#This Row],[PIP RISK]]</f>
        <v>6.2762119217999998E-2</v>
      </c>
      <c r="M16" s="4">
        <v>45</v>
      </c>
      <c r="N16" s="3">
        <f>Table15[[#This Row],[PIP EXPECTED PROFIT]]*Table15[[#This Row],[PIP VALUE]]</f>
        <v>2.8242953648099998</v>
      </c>
      <c r="O16" s="3">
        <f>Table15[[#This Row],[PIP EXPECTED PROFIT]]/Table15[[#This Row],[PIP RISK]]</f>
        <v>3</v>
      </c>
    </row>
    <row r="17" spans="2:15" x14ac:dyDescent="0.25">
      <c r="B17" s="4">
        <v>13</v>
      </c>
      <c r="C17" s="5" t="s">
        <v>12</v>
      </c>
      <c r="D17" s="5" t="s">
        <v>12</v>
      </c>
      <c r="E17" s="5"/>
      <c r="F17" s="5"/>
      <c r="G17" s="3">
        <f t="shared" si="0"/>
        <v>8.4728860944300006</v>
      </c>
      <c r="H17" s="3"/>
      <c r="I17" s="2">
        <v>0.1</v>
      </c>
      <c r="J17" s="4">
        <v>15</v>
      </c>
      <c r="K17" s="3">
        <f>Table15[[#This Row],[TRADING CAPITAL]]*Table15[[#This Row],[ACCOUNT RISK PERCENTAGE]]</f>
        <v>0.84728860944300011</v>
      </c>
      <c r="L17" s="3">
        <f>Table15[[#This Row],[USD RISK]]/Table15[[#This Row],[PIP RISK]]</f>
        <v>5.6485907296200004E-2</v>
      </c>
      <c r="M17" s="4">
        <v>45</v>
      </c>
      <c r="N17" s="3">
        <f>Table15[[#This Row],[PIP EXPECTED PROFIT]]*Table15[[#This Row],[PIP VALUE]]</f>
        <v>2.5418658283290001</v>
      </c>
      <c r="O17" s="3">
        <f>Table15[[#This Row],[PIP EXPECTED PROFIT]]/Table15[[#This Row],[PIP RISK]]</f>
        <v>3</v>
      </c>
    </row>
    <row r="18" spans="2:15" x14ac:dyDescent="0.25">
      <c r="B18" s="4">
        <v>14</v>
      </c>
      <c r="C18" s="5" t="s">
        <v>12</v>
      </c>
      <c r="D18" s="5" t="s">
        <v>12</v>
      </c>
      <c r="E18" s="5"/>
      <c r="F18" s="5"/>
      <c r="G18" s="3">
        <f t="shared" si="0"/>
        <v>7.6255974849870007</v>
      </c>
      <c r="H18" s="3"/>
      <c r="I18" s="2">
        <v>0.1</v>
      </c>
      <c r="J18" s="4">
        <v>15</v>
      </c>
      <c r="K18" s="3">
        <f>Table15[[#This Row],[TRADING CAPITAL]]*Table15[[#This Row],[ACCOUNT RISK PERCENTAGE]]</f>
        <v>0.76255974849870012</v>
      </c>
      <c r="L18" s="3">
        <f>Table15[[#This Row],[USD RISK]]/Table15[[#This Row],[PIP RISK]]</f>
        <v>5.0837316566580006E-2</v>
      </c>
      <c r="M18" s="4">
        <v>45</v>
      </c>
      <c r="N18" s="3">
        <f>Table15[[#This Row],[PIP EXPECTED PROFIT]]*Table15[[#This Row],[PIP VALUE]]</f>
        <v>2.2876792454961001</v>
      </c>
      <c r="O18" s="3">
        <f>Table15[[#This Row],[PIP EXPECTED PROFIT]]/Table15[[#This Row],[PIP RISK]]</f>
        <v>3</v>
      </c>
    </row>
    <row r="19" spans="2:15" x14ac:dyDescent="0.25">
      <c r="B19" s="4">
        <v>15</v>
      </c>
      <c r="C19" s="5" t="s">
        <v>12</v>
      </c>
      <c r="D19" s="5" t="s">
        <v>12</v>
      </c>
      <c r="E19" s="5"/>
      <c r="F19" s="5"/>
      <c r="G19" s="3">
        <f t="shared" si="0"/>
        <v>6.8630377364883008</v>
      </c>
      <c r="H19" s="3"/>
      <c r="I19" s="2">
        <v>0.1</v>
      </c>
      <c r="J19" s="4">
        <v>15</v>
      </c>
      <c r="K19" s="3">
        <f>Table15[[#This Row],[TRADING CAPITAL]]*Table15[[#This Row],[ACCOUNT RISK PERCENTAGE]]</f>
        <v>0.68630377364883011</v>
      </c>
      <c r="L19" s="3">
        <f>Table15[[#This Row],[USD RISK]]/Table15[[#This Row],[PIP RISK]]</f>
        <v>4.5753584909922006E-2</v>
      </c>
      <c r="M19" s="4">
        <v>45</v>
      </c>
      <c r="N19" s="3">
        <f>Table15[[#This Row],[PIP EXPECTED PROFIT]]*Table15[[#This Row],[PIP VALUE]]</f>
        <v>2.0589113209464904</v>
      </c>
      <c r="O19" s="3">
        <f>Table15[[#This Row],[PIP EXPECTED PROFIT]]/Table15[[#This Row],[PIP RISK]]</f>
        <v>3</v>
      </c>
    </row>
    <row r="20" spans="2:15" x14ac:dyDescent="0.25">
      <c r="B20" s="4">
        <v>16</v>
      </c>
      <c r="C20" s="5" t="s">
        <v>12</v>
      </c>
      <c r="D20" s="5" t="s">
        <v>12</v>
      </c>
      <c r="E20" s="5"/>
      <c r="F20" s="5"/>
      <c r="G20" s="3">
        <f t="shared" si="0"/>
        <v>6.1767339628394708</v>
      </c>
      <c r="H20" s="3"/>
      <c r="I20" s="2">
        <v>0.1</v>
      </c>
      <c r="J20" s="4">
        <v>15</v>
      </c>
      <c r="K20" s="3">
        <f>Table15[[#This Row],[TRADING CAPITAL]]*Table15[[#This Row],[ACCOUNT RISK PERCENTAGE]]</f>
        <v>0.61767339628394713</v>
      </c>
      <c r="L20" s="3">
        <f>Table15[[#This Row],[USD RISK]]/Table15[[#This Row],[PIP RISK]]</f>
        <v>4.1178226418929806E-2</v>
      </c>
      <c r="M20" s="4">
        <v>45</v>
      </c>
      <c r="N20" s="3">
        <f>Table15[[#This Row],[PIP EXPECTED PROFIT]]*Table15[[#This Row],[PIP VALUE]]</f>
        <v>1.8530201888518412</v>
      </c>
      <c r="O20" s="3">
        <f>Table15[[#This Row],[PIP EXPECTED PROFIT]]/Table15[[#This Row],[PIP RISK]]</f>
        <v>3</v>
      </c>
    </row>
    <row r="21" spans="2:15" x14ac:dyDescent="0.25">
      <c r="B21" s="4">
        <v>17</v>
      </c>
      <c r="C21" s="5" t="s">
        <v>12</v>
      </c>
      <c r="D21" s="5" t="s">
        <v>12</v>
      </c>
      <c r="E21" s="5"/>
      <c r="F21" s="5"/>
      <c r="G21" s="3">
        <f t="shared" si="0"/>
        <v>5.5590605665555239</v>
      </c>
      <c r="H21" s="3"/>
      <c r="I21" s="2">
        <v>0.1</v>
      </c>
      <c r="J21" s="4">
        <v>15</v>
      </c>
      <c r="K21" s="3">
        <f>Table15[[#This Row],[TRADING CAPITAL]]*Table15[[#This Row],[ACCOUNT RISK PERCENTAGE]]</f>
        <v>0.55590605665555237</v>
      </c>
      <c r="L21" s="3">
        <f>Table15[[#This Row],[USD RISK]]/Table15[[#This Row],[PIP RISK]]</f>
        <v>3.7060403777036822E-2</v>
      </c>
      <c r="M21" s="4">
        <v>45</v>
      </c>
      <c r="N21" s="3">
        <f>Table15[[#This Row],[PIP EXPECTED PROFIT]]*Table15[[#This Row],[PIP VALUE]]</f>
        <v>1.667718169966657</v>
      </c>
      <c r="O21" s="3">
        <f>Table15[[#This Row],[PIP EXPECTED PROFIT]]/Table15[[#This Row],[PIP RISK]]</f>
        <v>3</v>
      </c>
    </row>
    <row r="22" spans="2:15" x14ac:dyDescent="0.25">
      <c r="B22" s="4">
        <v>18</v>
      </c>
      <c r="C22" s="5" t="s">
        <v>12</v>
      </c>
      <c r="D22" s="5" t="s">
        <v>12</v>
      </c>
      <c r="E22" s="5"/>
      <c r="F22" s="5"/>
      <c r="G22" s="3">
        <f t="shared" si="0"/>
        <v>5.0031545098999715</v>
      </c>
      <c r="H22" s="3"/>
      <c r="I22" s="2">
        <v>0.1</v>
      </c>
      <c r="J22" s="4">
        <v>15</v>
      </c>
      <c r="K22" s="3">
        <f>Table15[[#This Row],[TRADING CAPITAL]]*Table15[[#This Row],[ACCOUNT RISK PERCENTAGE]]</f>
        <v>0.50031545098999719</v>
      </c>
      <c r="L22" s="3">
        <f>Table15[[#This Row],[USD RISK]]/Table15[[#This Row],[PIP RISK]]</f>
        <v>3.3354363399333148E-2</v>
      </c>
      <c r="M22" s="4">
        <v>45</v>
      </c>
      <c r="N22" s="3">
        <f>Table15[[#This Row],[PIP EXPECTED PROFIT]]*Table15[[#This Row],[PIP VALUE]]</f>
        <v>1.5009463529699916</v>
      </c>
      <c r="O22" s="3">
        <f>Table15[[#This Row],[PIP EXPECTED PROFIT]]/Table15[[#This Row],[PIP RISK]]</f>
        <v>3</v>
      </c>
    </row>
    <row r="23" spans="2:15" x14ac:dyDescent="0.25">
      <c r="B23" s="4">
        <v>19</v>
      </c>
      <c r="C23" s="5" t="s">
        <v>12</v>
      </c>
      <c r="D23" s="5" t="s">
        <v>12</v>
      </c>
      <c r="E23" s="5"/>
      <c r="F23" s="5"/>
      <c r="G23" s="3">
        <f t="shared" si="0"/>
        <v>4.5028390589099745</v>
      </c>
      <c r="H23" s="3"/>
      <c r="I23" s="2">
        <v>0.1</v>
      </c>
      <c r="J23" s="4">
        <v>15</v>
      </c>
      <c r="K23" s="3">
        <f>Table15[[#This Row],[TRADING CAPITAL]]*Table15[[#This Row],[ACCOUNT RISK PERCENTAGE]]</f>
        <v>0.45028390589099748</v>
      </c>
      <c r="L23" s="3">
        <f>Table15[[#This Row],[USD RISK]]/Table15[[#This Row],[PIP RISK]]</f>
        <v>3.0018927059399833E-2</v>
      </c>
      <c r="M23" s="4">
        <v>45</v>
      </c>
      <c r="N23" s="3">
        <f>Table15[[#This Row],[PIP EXPECTED PROFIT]]*Table15[[#This Row],[PIP VALUE]]</f>
        <v>1.3508517176729924</v>
      </c>
      <c r="O23" s="3">
        <f>Table15[[#This Row],[PIP EXPECTED PROFIT]]/Table15[[#This Row],[PIP RISK]]</f>
        <v>3</v>
      </c>
    </row>
    <row r="24" spans="2:15" x14ac:dyDescent="0.25">
      <c r="B24" s="4">
        <v>20</v>
      </c>
      <c r="C24" s="5" t="s">
        <v>12</v>
      </c>
      <c r="D24" s="5" t="s">
        <v>12</v>
      </c>
      <c r="E24" s="5"/>
      <c r="F24" s="5"/>
      <c r="G24" s="3">
        <f t="shared" si="0"/>
        <v>4.052555153018977</v>
      </c>
      <c r="H24" s="3"/>
      <c r="I24" s="2">
        <v>0.1</v>
      </c>
      <c r="J24" s="4">
        <v>15</v>
      </c>
      <c r="K24" s="3">
        <f>Table15[[#This Row],[TRADING CAPITAL]]*Table15[[#This Row],[ACCOUNT RISK PERCENTAGE]]</f>
        <v>0.40525551530189774</v>
      </c>
      <c r="L24" s="3">
        <f>Table15[[#This Row],[USD RISK]]/Table15[[#This Row],[PIP RISK]]</f>
        <v>2.701703435345985E-2</v>
      </c>
      <c r="M24" s="4">
        <v>45</v>
      </c>
      <c r="N24" s="3">
        <f>Table15[[#This Row],[PIP EXPECTED PROFIT]]*Table15[[#This Row],[PIP VALUE]]</f>
        <v>1.2157665459056932</v>
      </c>
      <c r="O24" s="3">
        <f>Table15[[#This Row],[PIP EXPECTED PROFIT]]/Table15[[#This Row],[PIP RISK]]</f>
        <v>3</v>
      </c>
    </row>
    <row r="25" spans="2:15" x14ac:dyDescent="0.25">
      <c r="B25" s="4">
        <v>21</v>
      </c>
      <c r="C25" s="5" t="s">
        <v>12</v>
      </c>
      <c r="D25" s="5" t="s">
        <v>12</v>
      </c>
      <c r="E25" s="5"/>
      <c r="F25" s="5"/>
      <c r="G25" s="3">
        <f t="shared" si="0"/>
        <v>3.6472996377170794</v>
      </c>
      <c r="H25" s="3"/>
      <c r="I25" s="2">
        <v>0.1</v>
      </c>
      <c r="J25" s="4">
        <v>15</v>
      </c>
      <c r="K25" s="3">
        <f>Table15[[#This Row],[TRADING CAPITAL]]*Table15[[#This Row],[ACCOUNT RISK PERCENTAGE]]</f>
        <v>0.36472996377170797</v>
      </c>
      <c r="L25" s="3">
        <f>Table15[[#This Row],[USD RISK]]/Table15[[#This Row],[PIP RISK]]</f>
        <v>2.4315330918113866E-2</v>
      </c>
      <c r="M25" s="4">
        <v>45</v>
      </c>
      <c r="N25" s="3">
        <f>Table15[[#This Row],[PIP EXPECTED PROFIT]]*Table15[[#This Row],[PIP VALUE]]</f>
        <v>1.094189891315124</v>
      </c>
      <c r="O25" s="3">
        <f>Table15[[#This Row],[PIP EXPECTED PROFIT]]/Table15[[#This Row],[PIP RISK]]</f>
        <v>3</v>
      </c>
    </row>
    <row r="26" spans="2:15" x14ac:dyDescent="0.25">
      <c r="B26" s="4">
        <v>22</v>
      </c>
      <c r="C26" s="5" t="s">
        <v>12</v>
      </c>
      <c r="D26" s="5" t="s">
        <v>12</v>
      </c>
      <c r="E26" s="5"/>
      <c r="F26" s="5"/>
      <c r="G26" s="3">
        <f t="shared" si="0"/>
        <v>3.2825696739453716</v>
      </c>
      <c r="H26" s="3"/>
      <c r="I26" s="2">
        <v>0.1</v>
      </c>
      <c r="J26" s="4">
        <v>15</v>
      </c>
      <c r="K26" s="3">
        <f>Table15[[#This Row],[TRADING CAPITAL]]*Table15[[#This Row],[ACCOUNT RISK PERCENTAGE]]</f>
        <v>0.32825696739453719</v>
      </c>
      <c r="L26" s="3">
        <f>Table15[[#This Row],[USD RISK]]/Table15[[#This Row],[PIP RISK]]</f>
        <v>2.1883797826302478E-2</v>
      </c>
      <c r="M26" s="4">
        <v>45</v>
      </c>
      <c r="N26" s="3">
        <f>Table15[[#This Row],[PIP EXPECTED PROFIT]]*Table15[[#This Row],[PIP VALUE]]</f>
        <v>0.98477090218361152</v>
      </c>
      <c r="O26" s="3">
        <f>Table15[[#This Row],[PIP EXPECTED PROFIT]]/Table15[[#This Row],[PIP RISK]]</f>
        <v>3</v>
      </c>
    </row>
    <row r="27" spans="2:15" x14ac:dyDescent="0.25">
      <c r="B27" s="4">
        <v>23</v>
      </c>
      <c r="C27" s="5" t="s">
        <v>12</v>
      </c>
      <c r="D27" s="5" t="s">
        <v>12</v>
      </c>
      <c r="E27" s="5"/>
      <c r="F27" s="5"/>
      <c r="G27" s="3">
        <f t="shared" si="0"/>
        <v>2.9543127065508346</v>
      </c>
      <c r="H27" s="3"/>
      <c r="I27" s="2">
        <v>0.1</v>
      </c>
      <c r="J27" s="4">
        <v>15</v>
      </c>
      <c r="K27" s="3">
        <f>Table15[[#This Row],[TRADING CAPITAL]]*Table15[[#This Row],[ACCOUNT RISK PERCENTAGE]]</f>
        <v>0.29543127065508346</v>
      </c>
      <c r="L27" s="3">
        <f>Table15[[#This Row],[USD RISK]]/Table15[[#This Row],[PIP RISK]]</f>
        <v>1.9695418043672232E-2</v>
      </c>
      <c r="M27" s="4">
        <v>45</v>
      </c>
      <c r="N27" s="3">
        <f>Table15[[#This Row],[PIP EXPECTED PROFIT]]*Table15[[#This Row],[PIP VALUE]]</f>
        <v>0.88629381196525048</v>
      </c>
      <c r="O27" s="3">
        <f>Table15[[#This Row],[PIP EXPECTED PROFIT]]/Table15[[#This Row],[PIP RISK]]</f>
        <v>3</v>
      </c>
    </row>
    <row r="28" spans="2:15" x14ac:dyDescent="0.25">
      <c r="B28" s="4">
        <v>24</v>
      </c>
      <c r="C28" s="5" t="s">
        <v>12</v>
      </c>
      <c r="D28" s="5" t="s">
        <v>12</v>
      </c>
      <c r="E28" s="5"/>
      <c r="F28" s="5"/>
      <c r="G28" s="3">
        <f t="shared" si="0"/>
        <v>2.6588814358957511</v>
      </c>
      <c r="H28" s="3"/>
      <c r="I28" s="2">
        <v>0.1</v>
      </c>
      <c r="J28" s="4">
        <v>15</v>
      </c>
      <c r="K28" s="3">
        <f>Table15[[#This Row],[TRADING CAPITAL]]*Table15[[#This Row],[ACCOUNT RISK PERCENTAGE]]</f>
        <v>0.26588814358957513</v>
      </c>
      <c r="L28" s="3">
        <f>Table15[[#This Row],[USD RISK]]/Table15[[#This Row],[PIP RISK]]</f>
        <v>1.7725876239305008E-2</v>
      </c>
      <c r="M28" s="4">
        <v>45</v>
      </c>
      <c r="N28" s="3">
        <f>Table15[[#This Row],[PIP EXPECTED PROFIT]]*Table15[[#This Row],[PIP VALUE]]</f>
        <v>0.7976644307687254</v>
      </c>
      <c r="O28" s="3">
        <f>Table15[[#This Row],[PIP EXPECTED PROFIT]]/Table15[[#This Row],[PIP RISK]]</f>
        <v>3</v>
      </c>
    </row>
    <row r="29" spans="2:15" x14ac:dyDescent="0.25">
      <c r="B29" s="4">
        <v>25</v>
      </c>
      <c r="C29" s="5" t="s">
        <v>12</v>
      </c>
      <c r="D29" s="5" t="s">
        <v>12</v>
      </c>
      <c r="E29" s="5"/>
      <c r="F29" s="5"/>
      <c r="G29" s="3">
        <f t="shared" si="0"/>
        <v>2.3929932923061759</v>
      </c>
      <c r="H29" s="3"/>
      <c r="I29" s="2">
        <v>0.1</v>
      </c>
      <c r="J29" s="4">
        <v>15</v>
      </c>
      <c r="K29" s="3">
        <f>Table15[[#This Row],[TRADING CAPITAL]]*Table15[[#This Row],[ACCOUNT RISK PERCENTAGE]]</f>
        <v>0.23929932923061759</v>
      </c>
      <c r="L29" s="3">
        <f>Table15[[#This Row],[USD RISK]]/Table15[[#This Row],[PIP RISK]]</f>
        <v>1.5953288615374504E-2</v>
      </c>
      <c r="M29" s="4">
        <v>45</v>
      </c>
      <c r="N29" s="3">
        <f>Table15[[#This Row],[PIP EXPECTED PROFIT]]*Table15[[#This Row],[PIP VALUE]]</f>
        <v>0.71789798769185265</v>
      </c>
      <c r="O29" s="3">
        <f>Table15[[#This Row],[PIP EXPECTED PROFIT]]/Table15[[#This Row],[PIP RISK]]</f>
        <v>3</v>
      </c>
    </row>
    <row r="30" spans="2:15" x14ac:dyDescent="0.25">
      <c r="B30" s="4">
        <v>26</v>
      </c>
      <c r="C30" s="5" t="s">
        <v>12</v>
      </c>
      <c r="D30" s="5" t="s">
        <v>12</v>
      </c>
      <c r="E30" s="5"/>
      <c r="F30" s="5"/>
      <c r="G30" s="3">
        <f t="shared" si="0"/>
        <v>2.1536939630755585</v>
      </c>
      <c r="H30" s="3"/>
      <c r="I30" s="2">
        <v>0.1</v>
      </c>
      <c r="J30" s="4">
        <v>15</v>
      </c>
      <c r="K30" s="3">
        <f>Table15[[#This Row],[TRADING CAPITAL]]*Table15[[#This Row],[ACCOUNT RISK PERCENTAGE]]</f>
        <v>0.21536939630755586</v>
      </c>
      <c r="L30" s="3">
        <f>Table15[[#This Row],[USD RISK]]/Table15[[#This Row],[PIP RISK]]</f>
        <v>1.4357959753837057E-2</v>
      </c>
      <c r="M30" s="4">
        <v>45</v>
      </c>
      <c r="N30" s="3">
        <f>Table15[[#This Row],[PIP EXPECTED PROFIT]]*Table15[[#This Row],[PIP VALUE]]</f>
        <v>0.64610818892266753</v>
      </c>
      <c r="O30" s="3">
        <f>Table15[[#This Row],[PIP EXPECTED PROFIT]]/Table15[[#This Row],[PIP RISK]]</f>
        <v>3</v>
      </c>
    </row>
    <row r="31" spans="2:15" x14ac:dyDescent="0.25">
      <c r="B31" s="4">
        <v>27</v>
      </c>
      <c r="C31" s="5" t="s">
        <v>12</v>
      </c>
      <c r="D31" s="5" t="s">
        <v>12</v>
      </c>
      <c r="E31" s="5"/>
      <c r="F31" s="5"/>
      <c r="G31" s="3">
        <f t="shared" si="0"/>
        <v>1.9383245667680027</v>
      </c>
      <c r="H31" s="3"/>
      <c r="I31" s="2">
        <v>0.1</v>
      </c>
      <c r="J31" s="4">
        <v>15</v>
      </c>
      <c r="K31" s="3">
        <f>Table15[[#This Row],[TRADING CAPITAL]]*Table15[[#This Row],[ACCOUNT RISK PERCENTAGE]]</f>
        <v>0.19383245667680027</v>
      </c>
      <c r="L31" s="3">
        <f>Table15[[#This Row],[USD RISK]]/Table15[[#This Row],[PIP RISK]]</f>
        <v>1.2922163778453351E-2</v>
      </c>
      <c r="M31" s="4">
        <v>45</v>
      </c>
      <c r="N31" s="3">
        <f>Table15[[#This Row],[PIP EXPECTED PROFIT]]*Table15[[#This Row],[PIP VALUE]]</f>
        <v>0.58149737003040081</v>
      </c>
      <c r="O31" s="3">
        <f>Table15[[#This Row],[PIP EXPECTED PROFIT]]/Table15[[#This Row],[PIP RISK]]</f>
        <v>3</v>
      </c>
    </row>
    <row r="32" spans="2:15" x14ac:dyDescent="0.25">
      <c r="B32" s="4">
        <v>28</v>
      </c>
      <c r="C32" s="5" t="s">
        <v>12</v>
      </c>
      <c r="D32" s="5" t="s">
        <v>12</v>
      </c>
      <c r="E32" s="5"/>
      <c r="F32" s="5"/>
      <c r="G32" s="3">
        <f t="shared" si="0"/>
        <v>1.7444921100912025</v>
      </c>
      <c r="H32" s="3"/>
      <c r="I32" s="2">
        <v>0.1</v>
      </c>
      <c r="J32" s="4">
        <v>15</v>
      </c>
      <c r="K32" s="3">
        <f>Table15[[#This Row],[TRADING CAPITAL]]*Table15[[#This Row],[ACCOUNT RISK PERCENTAGE]]</f>
        <v>0.17444921100912025</v>
      </c>
      <c r="L32" s="3">
        <f>Table15[[#This Row],[USD RISK]]/Table15[[#This Row],[PIP RISK]]</f>
        <v>1.1629947400608017E-2</v>
      </c>
      <c r="M32" s="4">
        <v>45</v>
      </c>
      <c r="N32" s="3">
        <f>Table15[[#This Row],[PIP EXPECTED PROFIT]]*Table15[[#This Row],[PIP VALUE]]</f>
        <v>0.52334763302736076</v>
      </c>
      <c r="O32" s="3">
        <f>Table15[[#This Row],[PIP EXPECTED PROFIT]]/Table15[[#This Row],[PIP RISK]]</f>
        <v>3</v>
      </c>
    </row>
    <row r="33" spans="2:15" x14ac:dyDescent="0.25">
      <c r="B33" s="4">
        <v>29</v>
      </c>
      <c r="C33" s="5" t="s">
        <v>12</v>
      </c>
      <c r="D33" s="5" t="s">
        <v>12</v>
      </c>
      <c r="E33" s="5"/>
      <c r="F33" s="5"/>
      <c r="G33" s="3">
        <f t="shared" si="0"/>
        <v>1.5700428990820823</v>
      </c>
      <c r="H33" s="3"/>
      <c r="I33" s="2">
        <v>0.1</v>
      </c>
      <c r="J33" s="4">
        <v>15</v>
      </c>
      <c r="K33" s="3">
        <f>Table15[[#This Row],[TRADING CAPITAL]]*Table15[[#This Row],[ACCOUNT RISK PERCENTAGE]]</f>
        <v>0.15700428990820825</v>
      </c>
      <c r="L33" s="3">
        <f>Table15[[#This Row],[USD RISK]]/Table15[[#This Row],[PIP RISK]]</f>
        <v>1.0466952660547217E-2</v>
      </c>
      <c r="M33" s="4">
        <v>45</v>
      </c>
      <c r="N33" s="3">
        <f>Table15[[#This Row],[PIP EXPECTED PROFIT]]*Table15[[#This Row],[PIP VALUE]]</f>
        <v>0.47101286972462481</v>
      </c>
      <c r="O33" s="3">
        <f>Table15[[#This Row],[PIP EXPECTED PROFIT]]/Table15[[#This Row],[PIP RISK]]</f>
        <v>3</v>
      </c>
    </row>
    <row r="34" spans="2:15" x14ac:dyDescent="0.25">
      <c r="B34" s="4">
        <v>30</v>
      </c>
      <c r="C34" s="5" t="s">
        <v>12</v>
      </c>
      <c r="D34" s="5" t="s">
        <v>12</v>
      </c>
      <c r="E34" s="5"/>
      <c r="F34" s="5"/>
      <c r="G34" s="3">
        <f t="shared" si="0"/>
        <v>1.413038609173874</v>
      </c>
      <c r="H34" s="3"/>
      <c r="I34" s="2">
        <v>0.1</v>
      </c>
      <c r="J34" s="4">
        <v>15</v>
      </c>
      <c r="K34" s="3">
        <f>Table15[[#This Row],[TRADING CAPITAL]]*Table15[[#This Row],[ACCOUNT RISK PERCENTAGE]]</f>
        <v>0.14130386091738742</v>
      </c>
      <c r="L34" s="3">
        <f>Table15[[#This Row],[USD RISK]]/Table15[[#This Row],[PIP RISK]]</f>
        <v>9.4202573944924938E-3</v>
      </c>
      <c r="M34" s="4">
        <v>45</v>
      </c>
      <c r="N34" s="3">
        <f>Table15[[#This Row],[PIP EXPECTED PROFIT]]*Table15[[#This Row],[PIP VALUE]]</f>
        <v>0.42391158275216223</v>
      </c>
      <c r="O34" s="3">
        <f>Table15[[#This Row],[PIP EXPECTED PROFIT]]/Table15[[#This Row],[PIP RISK]]</f>
        <v>3</v>
      </c>
    </row>
  </sheetData>
  <phoneticPr fontId="1" type="noConversion"/>
  <conditionalFormatting sqref="H5:H34">
    <cfRule type="containsText" dxfId="2" priority="1" operator="containsText" text="BAD">
      <formula>NOT(ISERROR(SEARCH("BAD",H5)))</formula>
    </cfRule>
    <cfRule type="containsText" dxfId="1" priority="2" operator="containsText" text="GOOD">
      <formula>NOT(ISERROR(SEARCH("GOOD",H5)))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13FA-2689-4E03-847D-D8C059BA450B}">
  <dimension ref="C3:K33"/>
  <sheetViews>
    <sheetView topLeftCell="B13" workbookViewId="0">
      <selection activeCell="E16" sqref="E16:E33"/>
    </sheetView>
  </sheetViews>
  <sheetFormatPr defaultRowHeight="15" x14ac:dyDescent="0.25"/>
  <cols>
    <col min="4" max="5" width="25.7109375" customWidth="1"/>
    <col min="6" max="8" width="15.7109375" customWidth="1"/>
    <col min="9" max="9" width="21.85546875" customWidth="1"/>
    <col min="10" max="10" width="22.7109375" customWidth="1"/>
    <col min="11" max="11" width="15.7109375" customWidth="1"/>
  </cols>
  <sheetData>
    <row r="3" spans="3:11" ht="30" x14ac:dyDescent="0.25">
      <c r="C3" s="1" t="s">
        <v>8</v>
      </c>
      <c r="D3" s="1" t="s">
        <v>0</v>
      </c>
      <c r="E3" s="1" t="s">
        <v>7</v>
      </c>
      <c r="F3" s="1" t="s">
        <v>2</v>
      </c>
      <c r="G3" s="1" t="s">
        <v>1</v>
      </c>
      <c r="H3" s="1" t="s">
        <v>3</v>
      </c>
      <c r="I3" s="1" t="s">
        <v>5</v>
      </c>
      <c r="J3" s="1" t="s">
        <v>4</v>
      </c>
      <c r="K3" s="1" t="s">
        <v>6</v>
      </c>
    </row>
    <row r="4" spans="3:11" x14ac:dyDescent="0.25">
      <c r="C4" s="4">
        <v>1</v>
      </c>
      <c r="D4" s="3">
        <v>30</v>
      </c>
      <c r="E4" s="2">
        <v>0.1</v>
      </c>
      <c r="F4" s="3">
        <v>15</v>
      </c>
      <c r="G4" s="3">
        <f>Table1[[#This Row],[TRADING CAPITAL]]*Table1[[#This Row],[ACCOUNT RISK PERCENTAGE]]</f>
        <v>3</v>
      </c>
      <c r="H4" s="3">
        <f>Table1[[#This Row],[USD RISK]]/Table1[[#This Row],[PIP RISK]]</f>
        <v>0.2</v>
      </c>
      <c r="I4" s="3">
        <v>45</v>
      </c>
      <c r="J4" s="3">
        <f>Table1[[#This Row],[PIP EXPECTED PROFIT]]*Table1[[#This Row],[PIP VALUE]]</f>
        <v>9</v>
      </c>
      <c r="K4" s="3">
        <f>Table1[[#This Row],[PIP EXPECTED PROFIT]]/Table1[[#This Row],[PIP RISK]]</f>
        <v>3</v>
      </c>
    </row>
    <row r="5" spans="3:11" x14ac:dyDescent="0.25">
      <c r="C5" s="4">
        <v>2</v>
      </c>
      <c r="D5" s="3">
        <f>D4+J4</f>
        <v>39</v>
      </c>
      <c r="E5" s="2">
        <v>0.1</v>
      </c>
      <c r="F5" s="3">
        <v>15</v>
      </c>
      <c r="G5" s="3">
        <f>Table1[[#This Row],[TRADING CAPITAL]]*Table1[[#This Row],[ACCOUNT RISK PERCENTAGE]]</f>
        <v>3.9000000000000004</v>
      </c>
      <c r="H5" s="3">
        <f>Table1[[#This Row],[USD RISK]]/Table1[[#This Row],[PIP RISK]]</f>
        <v>0.26</v>
      </c>
      <c r="I5" s="3">
        <v>45</v>
      </c>
      <c r="J5" s="3">
        <f>Table1[[#This Row],[PIP EXPECTED PROFIT]]*Table1[[#This Row],[PIP VALUE]]</f>
        <v>11.700000000000001</v>
      </c>
      <c r="K5" s="3">
        <f>Table1[[#This Row],[PIP EXPECTED PROFIT]]/Table1[[#This Row],[PIP RISK]]</f>
        <v>3</v>
      </c>
    </row>
    <row r="6" spans="3:11" x14ac:dyDescent="0.25">
      <c r="C6" s="4">
        <v>3</v>
      </c>
      <c r="D6" s="3">
        <f t="shared" ref="D6:D16" si="0">D5+J5</f>
        <v>50.7</v>
      </c>
      <c r="E6" s="2">
        <v>0.1</v>
      </c>
      <c r="F6" s="3">
        <v>15</v>
      </c>
      <c r="G6" s="3">
        <f>Table1[[#This Row],[TRADING CAPITAL]]*Table1[[#This Row],[ACCOUNT RISK PERCENTAGE]]</f>
        <v>5.07</v>
      </c>
      <c r="H6" s="3">
        <f>Table1[[#This Row],[USD RISK]]/Table1[[#This Row],[PIP RISK]]</f>
        <v>0.33800000000000002</v>
      </c>
      <c r="I6" s="3">
        <v>45</v>
      </c>
      <c r="J6" s="3">
        <f>Table1[[#This Row],[PIP EXPECTED PROFIT]]*Table1[[#This Row],[PIP VALUE]]</f>
        <v>15.21</v>
      </c>
      <c r="K6" s="3">
        <f>Table1[[#This Row],[PIP EXPECTED PROFIT]]/Table1[[#This Row],[PIP RISK]]</f>
        <v>3</v>
      </c>
    </row>
    <row r="7" spans="3:11" x14ac:dyDescent="0.25">
      <c r="C7" s="4">
        <v>4</v>
      </c>
      <c r="D7" s="3">
        <f t="shared" si="0"/>
        <v>65.91</v>
      </c>
      <c r="E7" s="2">
        <v>0.1</v>
      </c>
      <c r="F7" s="3">
        <v>15</v>
      </c>
      <c r="G7" s="3">
        <f>Table1[[#This Row],[TRADING CAPITAL]]*Table1[[#This Row],[ACCOUNT RISK PERCENTAGE]]</f>
        <v>6.5910000000000002</v>
      </c>
      <c r="H7" s="3">
        <f>Table1[[#This Row],[USD RISK]]/Table1[[#This Row],[PIP RISK]]</f>
        <v>0.43940000000000001</v>
      </c>
      <c r="I7" s="3">
        <v>45</v>
      </c>
      <c r="J7" s="3">
        <f>Table1[[#This Row],[PIP EXPECTED PROFIT]]*Table1[[#This Row],[PIP VALUE]]</f>
        <v>19.773</v>
      </c>
      <c r="K7" s="3">
        <f>Table1[[#This Row],[PIP EXPECTED PROFIT]]/Table1[[#This Row],[PIP RISK]]</f>
        <v>3</v>
      </c>
    </row>
    <row r="8" spans="3:11" x14ac:dyDescent="0.25">
      <c r="C8" s="4">
        <v>5</v>
      </c>
      <c r="D8" s="3">
        <f t="shared" si="0"/>
        <v>85.682999999999993</v>
      </c>
      <c r="E8" s="2">
        <v>0.1</v>
      </c>
      <c r="F8" s="3">
        <v>15</v>
      </c>
      <c r="G8" s="3">
        <f>Table1[[#This Row],[TRADING CAPITAL]]*Table1[[#This Row],[ACCOUNT RISK PERCENTAGE]]</f>
        <v>8.5682999999999989</v>
      </c>
      <c r="H8" s="3">
        <f>Table1[[#This Row],[USD RISK]]/Table1[[#This Row],[PIP RISK]]</f>
        <v>0.57121999999999995</v>
      </c>
      <c r="I8" s="3">
        <v>45</v>
      </c>
      <c r="J8" s="3">
        <f>Table1[[#This Row],[PIP EXPECTED PROFIT]]*Table1[[#This Row],[PIP VALUE]]</f>
        <v>25.704899999999999</v>
      </c>
      <c r="K8" s="3">
        <f>Table1[[#This Row],[PIP EXPECTED PROFIT]]/Table1[[#This Row],[PIP RISK]]</f>
        <v>3</v>
      </c>
    </row>
    <row r="9" spans="3:11" x14ac:dyDescent="0.25">
      <c r="C9" s="4">
        <v>6</v>
      </c>
      <c r="D9" s="3">
        <f t="shared" si="0"/>
        <v>111.38789999999999</v>
      </c>
      <c r="E9" s="2">
        <v>0.1</v>
      </c>
      <c r="F9" s="3">
        <v>15</v>
      </c>
      <c r="G9" s="3">
        <f>Table1[[#This Row],[TRADING CAPITAL]]*Table1[[#This Row],[ACCOUNT RISK PERCENTAGE]]</f>
        <v>11.13879</v>
      </c>
      <c r="H9" s="3">
        <f>Table1[[#This Row],[USD RISK]]/Table1[[#This Row],[PIP RISK]]</f>
        <v>0.74258599999999997</v>
      </c>
      <c r="I9" s="3">
        <v>45</v>
      </c>
      <c r="J9" s="3">
        <f>Table1[[#This Row],[PIP EXPECTED PROFIT]]*Table1[[#This Row],[PIP VALUE]]</f>
        <v>33.416370000000001</v>
      </c>
      <c r="K9" s="3">
        <f>Table1[[#This Row],[PIP EXPECTED PROFIT]]/Table1[[#This Row],[PIP RISK]]</f>
        <v>3</v>
      </c>
    </row>
    <row r="10" spans="3:11" x14ac:dyDescent="0.25">
      <c r="C10" s="4">
        <v>7</v>
      </c>
      <c r="D10" s="3">
        <f t="shared" si="0"/>
        <v>144.80426999999997</v>
      </c>
      <c r="E10" s="2">
        <v>0.1</v>
      </c>
      <c r="F10" s="3">
        <v>15</v>
      </c>
      <c r="G10" s="3">
        <f>Table1[[#This Row],[TRADING CAPITAL]]*Table1[[#This Row],[ACCOUNT RISK PERCENTAGE]]</f>
        <v>14.480426999999999</v>
      </c>
      <c r="H10" s="3">
        <f>Table1[[#This Row],[USD RISK]]/Table1[[#This Row],[PIP RISK]]</f>
        <v>0.96536179999999994</v>
      </c>
      <c r="I10" s="3">
        <v>45</v>
      </c>
      <c r="J10" s="3">
        <f>Table1[[#This Row],[PIP EXPECTED PROFIT]]*Table1[[#This Row],[PIP VALUE]]</f>
        <v>43.441280999999996</v>
      </c>
      <c r="K10" s="3">
        <f>Table1[[#This Row],[PIP EXPECTED PROFIT]]/Table1[[#This Row],[PIP RISK]]</f>
        <v>3</v>
      </c>
    </row>
    <row r="11" spans="3:11" x14ac:dyDescent="0.25">
      <c r="C11" s="4">
        <v>8</v>
      </c>
      <c r="D11" s="3">
        <f t="shared" si="0"/>
        <v>188.24555099999998</v>
      </c>
      <c r="E11" s="2">
        <v>0.1</v>
      </c>
      <c r="F11" s="3">
        <v>15</v>
      </c>
      <c r="G11" s="3">
        <f>Table1[[#This Row],[TRADING CAPITAL]]*Table1[[#This Row],[ACCOUNT RISK PERCENTAGE]]</f>
        <v>18.824555099999998</v>
      </c>
      <c r="H11" s="3">
        <f>Table1[[#This Row],[USD RISK]]/Table1[[#This Row],[PIP RISK]]</f>
        <v>1.2549703399999999</v>
      </c>
      <c r="I11" s="3">
        <v>45</v>
      </c>
      <c r="J11" s="3">
        <f>Table1[[#This Row],[PIP EXPECTED PROFIT]]*Table1[[#This Row],[PIP VALUE]]</f>
        <v>56.473665299999993</v>
      </c>
      <c r="K11" s="3">
        <f>Table1[[#This Row],[PIP EXPECTED PROFIT]]/Table1[[#This Row],[PIP RISK]]</f>
        <v>3</v>
      </c>
    </row>
    <row r="12" spans="3:11" x14ac:dyDescent="0.25">
      <c r="C12" s="4">
        <v>9</v>
      </c>
      <c r="D12" s="3">
        <f t="shared" si="0"/>
        <v>244.71921629999997</v>
      </c>
      <c r="E12" s="2">
        <v>0.1</v>
      </c>
      <c r="F12" s="3">
        <v>15</v>
      </c>
      <c r="G12" s="3">
        <f>Table1[[#This Row],[TRADING CAPITAL]]*Table1[[#This Row],[ACCOUNT RISK PERCENTAGE]]</f>
        <v>24.471921629999997</v>
      </c>
      <c r="H12" s="3">
        <f>Table1[[#This Row],[USD RISK]]/Table1[[#This Row],[PIP RISK]]</f>
        <v>1.6314614419999998</v>
      </c>
      <c r="I12" s="3">
        <v>45</v>
      </c>
      <c r="J12" s="3">
        <f>Table1[[#This Row],[PIP EXPECTED PROFIT]]*Table1[[#This Row],[PIP VALUE]]</f>
        <v>73.415764889999991</v>
      </c>
      <c r="K12" s="3">
        <f>Table1[[#This Row],[PIP EXPECTED PROFIT]]/Table1[[#This Row],[PIP RISK]]</f>
        <v>3</v>
      </c>
    </row>
    <row r="13" spans="3:11" x14ac:dyDescent="0.25">
      <c r="C13" s="4">
        <v>10</v>
      </c>
      <c r="D13" s="3">
        <f t="shared" si="0"/>
        <v>318.13498118999996</v>
      </c>
      <c r="E13" s="2">
        <v>0.1</v>
      </c>
      <c r="F13" s="3">
        <v>15</v>
      </c>
      <c r="G13" s="3">
        <f>Table1[[#This Row],[TRADING CAPITAL]]*Table1[[#This Row],[ACCOUNT RISK PERCENTAGE]]</f>
        <v>31.813498118999998</v>
      </c>
      <c r="H13" s="3">
        <f>Table1[[#This Row],[USD RISK]]/Table1[[#This Row],[PIP RISK]]</f>
        <v>2.1208998746000001</v>
      </c>
      <c r="I13" s="3">
        <v>45</v>
      </c>
      <c r="J13" s="3">
        <f>Table1[[#This Row],[PIP EXPECTED PROFIT]]*Table1[[#This Row],[PIP VALUE]]</f>
        <v>95.440494357000006</v>
      </c>
      <c r="K13" s="3">
        <f>Table1[[#This Row],[PIP EXPECTED PROFIT]]/Table1[[#This Row],[PIP RISK]]</f>
        <v>3</v>
      </c>
    </row>
    <row r="14" spans="3:11" x14ac:dyDescent="0.25">
      <c r="C14" s="4">
        <v>11</v>
      </c>
      <c r="D14" s="3">
        <f t="shared" si="0"/>
        <v>413.575475547</v>
      </c>
      <c r="E14" s="2">
        <v>0.1</v>
      </c>
      <c r="F14" s="3">
        <v>15</v>
      </c>
      <c r="G14" s="3">
        <f>Table1[[#This Row],[TRADING CAPITAL]]*Table1[[#This Row],[ACCOUNT RISK PERCENTAGE]]</f>
        <v>41.357547554700005</v>
      </c>
      <c r="H14" s="3">
        <f>Table1[[#This Row],[USD RISK]]/Table1[[#This Row],[PIP RISK]]</f>
        <v>2.7571698369800002</v>
      </c>
      <c r="I14" s="3">
        <v>45</v>
      </c>
      <c r="J14" s="3">
        <f>Table1[[#This Row],[PIP EXPECTED PROFIT]]*Table1[[#This Row],[PIP VALUE]]</f>
        <v>124.0726426641</v>
      </c>
      <c r="K14" s="3">
        <f>Table1[[#This Row],[PIP EXPECTED PROFIT]]/Table1[[#This Row],[PIP RISK]]</f>
        <v>3</v>
      </c>
    </row>
    <row r="15" spans="3:11" x14ac:dyDescent="0.25">
      <c r="C15" s="4">
        <v>12</v>
      </c>
      <c r="D15" s="3">
        <f t="shared" si="0"/>
        <v>537.64811821110004</v>
      </c>
      <c r="E15" s="2">
        <v>0.1</v>
      </c>
      <c r="F15" s="3">
        <v>15</v>
      </c>
      <c r="G15" s="3">
        <f>Table1[[#This Row],[TRADING CAPITAL]]*Table1[[#This Row],[ACCOUNT RISK PERCENTAGE]]</f>
        <v>53.764811821110008</v>
      </c>
      <c r="H15" s="3">
        <f>Table1[[#This Row],[USD RISK]]/Table1[[#This Row],[PIP RISK]]</f>
        <v>3.5843207880740007</v>
      </c>
      <c r="I15" s="3">
        <v>45</v>
      </c>
      <c r="J15" s="3">
        <f>Table1[[#This Row],[PIP EXPECTED PROFIT]]*Table1[[#This Row],[PIP VALUE]]</f>
        <v>161.29443546333002</v>
      </c>
      <c r="K15" s="3">
        <f>Table1[[#This Row],[PIP EXPECTED PROFIT]]/Table1[[#This Row],[PIP RISK]]</f>
        <v>3</v>
      </c>
    </row>
    <row r="16" spans="3:11" x14ac:dyDescent="0.25">
      <c r="C16" s="4">
        <v>13</v>
      </c>
      <c r="D16" s="3">
        <f t="shared" si="0"/>
        <v>698.94255367443009</v>
      </c>
      <c r="E16" s="2">
        <v>0.05</v>
      </c>
      <c r="F16" s="3">
        <v>15</v>
      </c>
      <c r="G16" s="3">
        <f>Table1[[#This Row],[TRADING CAPITAL]]*Table1[[#This Row],[ACCOUNT RISK PERCENTAGE]]</f>
        <v>34.947127683721504</v>
      </c>
      <c r="H16" s="3">
        <f>Table1[[#This Row],[USD RISK]]/Table1[[#This Row],[PIP RISK]]</f>
        <v>2.3298085122481003</v>
      </c>
      <c r="I16" s="3">
        <v>45</v>
      </c>
      <c r="J16" s="3">
        <f>Table1[[#This Row],[PIP EXPECTED PROFIT]]*Table1[[#This Row],[PIP VALUE]]</f>
        <v>104.84138305116451</v>
      </c>
      <c r="K16" s="3">
        <f>Table1[[#This Row],[PIP EXPECTED PROFIT]]/Table1[[#This Row],[PIP RISK]]</f>
        <v>3</v>
      </c>
    </row>
    <row r="17" spans="3:11" x14ac:dyDescent="0.25">
      <c r="C17" s="4">
        <v>14</v>
      </c>
      <c r="D17" s="3">
        <f t="shared" ref="D17:D33" si="1">D16+J16</f>
        <v>803.78393672559457</v>
      </c>
      <c r="E17" s="2">
        <v>0.05</v>
      </c>
      <c r="F17" s="3">
        <v>15</v>
      </c>
      <c r="G17" s="3">
        <f>Table1[[#This Row],[TRADING CAPITAL]]*Table1[[#This Row],[ACCOUNT RISK PERCENTAGE]]</f>
        <v>40.189196836279734</v>
      </c>
      <c r="H17" s="3">
        <f>Table1[[#This Row],[USD RISK]]/Table1[[#This Row],[PIP RISK]]</f>
        <v>2.6792797890853155</v>
      </c>
      <c r="I17" s="3">
        <v>45</v>
      </c>
      <c r="J17" s="3">
        <f>Table1[[#This Row],[PIP EXPECTED PROFIT]]*Table1[[#This Row],[PIP VALUE]]</f>
        <v>120.5675905088392</v>
      </c>
      <c r="K17" s="3">
        <f>Table1[[#This Row],[PIP EXPECTED PROFIT]]/Table1[[#This Row],[PIP RISK]]</f>
        <v>3</v>
      </c>
    </row>
    <row r="18" spans="3:11" x14ac:dyDescent="0.25">
      <c r="C18" s="4">
        <v>15</v>
      </c>
      <c r="D18" s="3">
        <f t="shared" si="1"/>
        <v>924.35152723443377</v>
      </c>
      <c r="E18" s="2">
        <v>0.05</v>
      </c>
      <c r="F18" s="3">
        <v>15</v>
      </c>
      <c r="G18" s="3">
        <f>Table1[[#This Row],[TRADING CAPITAL]]*Table1[[#This Row],[ACCOUNT RISK PERCENTAGE]]</f>
        <v>46.21757636172169</v>
      </c>
      <c r="H18" s="3">
        <f>Table1[[#This Row],[USD RISK]]/Table1[[#This Row],[PIP RISK]]</f>
        <v>3.0811717574481126</v>
      </c>
      <c r="I18" s="3">
        <v>45</v>
      </c>
      <c r="J18" s="3">
        <f>Table1[[#This Row],[PIP EXPECTED PROFIT]]*Table1[[#This Row],[PIP VALUE]]</f>
        <v>138.65272908516508</v>
      </c>
      <c r="K18" s="3">
        <f>Table1[[#This Row],[PIP EXPECTED PROFIT]]/Table1[[#This Row],[PIP RISK]]</f>
        <v>3</v>
      </c>
    </row>
    <row r="19" spans="3:11" x14ac:dyDescent="0.25">
      <c r="C19" s="4">
        <v>16</v>
      </c>
      <c r="D19" s="3">
        <f t="shared" si="1"/>
        <v>1063.0042563195989</v>
      </c>
      <c r="E19" s="2">
        <v>0.05</v>
      </c>
      <c r="F19" s="3">
        <v>15</v>
      </c>
      <c r="G19" s="3">
        <f>Table1[[#This Row],[TRADING CAPITAL]]*Table1[[#This Row],[ACCOUNT RISK PERCENTAGE]]</f>
        <v>53.150212815979948</v>
      </c>
      <c r="H19" s="3">
        <f>Table1[[#This Row],[USD RISK]]/Table1[[#This Row],[PIP RISK]]</f>
        <v>3.5433475210653298</v>
      </c>
      <c r="I19" s="3">
        <v>45</v>
      </c>
      <c r="J19" s="3">
        <f>Table1[[#This Row],[PIP EXPECTED PROFIT]]*Table1[[#This Row],[PIP VALUE]]</f>
        <v>159.45063844793984</v>
      </c>
      <c r="K19" s="3">
        <f>Table1[[#This Row],[PIP EXPECTED PROFIT]]/Table1[[#This Row],[PIP RISK]]</f>
        <v>3</v>
      </c>
    </row>
    <row r="20" spans="3:11" x14ac:dyDescent="0.25">
      <c r="C20" s="4">
        <v>17</v>
      </c>
      <c r="D20" s="3">
        <f t="shared" si="1"/>
        <v>1222.4548947675387</v>
      </c>
      <c r="E20" s="2">
        <v>0.05</v>
      </c>
      <c r="F20" s="3">
        <v>15</v>
      </c>
      <c r="G20" s="3">
        <f>Table1[[#This Row],[TRADING CAPITAL]]*Table1[[#This Row],[ACCOUNT RISK PERCENTAGE]]</f>
        <v>61.122744738376937</v>
      </c>
      <c r="H20" s="3">
        <f>Table1[[#This Row],[USD RISK]]/Table1[[#This Row],[PIP RISK]]</f>
        <v>4.0748496492251292</v>
      </c>
      <c r="I20" s="3">
        <v>45</v>
      </c>
      <c r="J20" s="3">
        <f>Table1[[#This Row],[PIP EXPECTED PROFIT]]*Table1[[#This Row],[PIP VALUE]]</f>
        <v>183.36823421513083</v>
      </c>
      <c r="K20" s="3">
        <f>Table1[[#This Row],[PIP EXPECTED PROFIT]]/Table1[[#This Row],[PIP RISK]]</f>
        <v>3</v>
      </c>
    </row>
    <row r="21" spans="3:11" x14ac:dyDescent="0.25">
      <c r="C21" s="4">
        <v>18</v>
      </c>
      <c r="D21" s="3">
        <f t="shared" si="1"/>
        <v>1405.8231289826695</v>
      </c>
      <c r="E21" s="2">
        <v>0.05</v>
      </c>
      <c r="F21" s="3">
        <v>15</v>
      </c>
      <c r="G21" s="3">
        <f>Table1[[#This Row],[TRADING CAPITAL]]*Table1[[#This Row],[ACCOUNT RISK PERCENTAGE]]</f>
        <v>70.291156449133481</v>
      </c>
      <c r="H21" s="3">
        <f>Table1[[#This Row],[USD RISK]]/Table1[[#This Row],[PIP RISK]]</f>
        <v>4.6860770966088987</v>
      </c>
      <c r="I21" s="3">
        <v>45</v>
      </c>
      <c r="J21" s="3">
        <f>Table1[[#This Row],[PIP EXPECTED PROFIT]]*Table1[[#This Row],[PIP VALUE]]</f>
        <v>210.87346934740043</v>
      </c>
      <c r="K21" s="3">
        <f>Table1[[#This Row],[PIP EXPECTED PROFIT]]/Table1[[#This Row],[PIP RISK]]</f>
        <v>3</v>
      </c>
    </row>
    <row r="22" spans="3:11" x14ac:dyDescent="0.25">
      <c r="C22" s="4">
        <v>19</v>
      </c>
      <c r="D22" s="3">
        <f t="shared" si="1"/>
        <v>1616.6965983300699</v>
      </c>
      <c r="E22" s="2">
        <v>0.05</v>
      </c>
      <c r="F22" s="3">
        <v>15</v>
      </c>
      <c r="G22" s="3">
        <f>Table1[[#This Row],[TRADING CAPITAL]]*Table1[[#This Row],[ACCOUNT RISK PERCENTAGE]]</f>
        <v>80.834829916503509</v>
      </c>
      <c r="H22" s="3">
        <f>Table1[[#This Row],[USD RISK]]/Table1[[#This Row],[PIP RISK]]</f>
        <v>5.3889886611002336</v>
      </c>
      <c r="I22" s="3">
        <v>45</v>
      </c>
      <c r="J22" s="3">
        <f>Table1[[#This Row],[PIP EXPECTED PROFIT]]*Table1[[#This Row],[PIP VALUE]]</f>
        <v>242.5044897495105</v>
      </c>
      <c r="K22" s="3">
        <f>Table1[[#This Row],[PIP EXPECTED PROFIT]]/Table1[[#This Row],[PIP RISK]]</f>
        <v>3</v>
      </c>
    </row>
    <row r="23" spans="3:11" x14ac:dyDescent="0.25">
      <c r="C23" s="4">
        <v>20</v>
      </c>
      <c r="D23" s="3">
        <f t="shared" si="1"/>
        <v>1859.2010880795804</v>
      </c>
      <c r="E23" s="2">
        <v>0.05</v>
      </c>
      <c r="F23" s="3">
        <v>15</v>
      </c>
      <c r="G23" s="3">
        <f>Table1[[#This Row],[TRADING CAPITAL]]*Table1[[#This Row],[ACCOUNT RISK PERCENTAGE]]</f>
        <v>92.960054403979029</v>
      </c>
      <c r="H23" s="3">
        <f>Table1[[#This Row],[USD RISK]]/Table1[[#This Row],[PIP RISK]]</f>
        <v>6.197336960265269</v>
      </c>
      <c r="I23" s="3">
        <v>45</v>
      </c>
      <c r="J23" s="3">
        <f>Table1[[#This Row],[PIP EXPECTED PROFIT]]*Table1[[#This Row],[PIP VALUE]]</f>
        <v>278.88016321193709</v>
      </c>
      <c r="K23" s="3">
        <f>Table1[[#This Row],[PIP EXPECTED PROFIT]]/Table1[[#This Row],[PIP RISK]]</f>
        <v>3</v>
      </c>
    </row>
    <row r="24" spans="3:11" x14ac:dyDescent="0.25">
      <c r="C24" s="4">
        <v>21</v>
      </c>
      <c r="D24" s="3">
        <f t="shared" si="1"/>
        <v>2138.0812512915172</v>
      </c>
      <c r="E24" s="2">
        <v>0.05</v>
      </c>
      <c r="F24" s="3">
        <v>15</v>
      </c>
      <c r="G24" s="3">
        <f>Table1[[#This Row],[TRADING CAPITAL]]*Table1[[#This Row],[ACCOUNT RISK PERCENTAGE]]</f>
        <v>106.90406256457587</v>
      </c>
      <c r="H24" s="3">
        <f>Table1[[#This Row],[USD RISK]]/Table1[[#This Row],[PIP RISK]]</f>
        <v>7.126937504305058</v>
      </c>
      <c r="I24" s="3">
        <v>45</v>
      </c>
      <c r="J24" s="3">
        <f>Table1[[#This Row],[PIP EXPECTED PROFIT]]*Table1[[#This Row],[PIP VALUE]]</f>
        <v>320.71218769372763</v>
      </c>
      <c r="K24" s="3">
        <f>Table1[[#This Row],[PIP EXPECTED PROFIT]]/Table1[[#This Row],[PIP RISK]]</f>
        <v>3</v>
      </c>
    </row>
    <row r="25" spans="3:11" x14ac:dyDescent="0.25">
      <c r="C25" s="4">
        <v>22</v>
      </c>
      <c r="D25" s="3">
        <f t="shared" si="1"/>
        <v>2458.7934389852448</v>
      </c>
      <c r="E25" s="2">
        <v>0.05</v>
      </c>
      <c r="F25" s="3">
        <v>15</v>
      </c>
      <c r="G25" s="3">
        <f>Table1[[#This Row],[TRADING CAPITAL]]*Table1[[#This Row],[ACCOUNT RISK PERCENTAGE]]</f>
        <v>122.93967194926225</v>
      </c>
      <c r="H25" s="3">
        <f>Table1[[#This Row],[USD RISK]]/Table1[[#This Row],[PIP RISK]]</f>
        <v>8.1959781299508165</v>
      </c>
      <c r="I25" s="3">
        <v>45</v>
      </c>
      <c r="J25" s="3">
        <f>Table1[[#This Row],[PIP EXPECTED PROFIT]]*Table1[[#This Row],[PIP VALUE]]</f>
        <v>368.81901584778677</v>
      </c>
      <c r="K25" s="3">
        <f>Table1[[#This Row],[PIP EXPECTED PROFIT]]/Table1[[#This Row],[PIP RISK]]</f>
        <v>3</v>
      </c>
    </row>
    <row r="26" spans="3:11" x14ac:dyDescent="0.25">
      <c r="C26" s="4">
        <v>23</v>
      </c>
      <c r="D26" s="3">
        <f t="shared" si="1"/>
        <v>2827.6124548330317</v>
      </c>
      <c r="E26" s="2">
        <v>0.05</v>
      </c>
      <c r="F26" s="3">
        <v>15</v>
      </c>
      <c r="G26" s="3">
        <f>Table1[[#This Row],[TRADING CAPITAL]]*Table1[[#This Row],[ACCOUNT RISK PERCENTAGE]]</f>
        <v>141.38062274165159</v>
      </c>
      <c r="H26" s="3">
        <f>Table1[[#This Row],[USD RISK]]/Table1[[#This Row],[PIP RISK]]</f>
        <v>9.4253748494434397</v>
      </c>
      <c r="I26" s="3">
        <v>45</v>
      </c>
      <c r="J26" s="3">
        <f>Table1[[#This Row],[PIP EXPECTED PROFIT]]*Table1[[#This Row],[PIP VALUE]]</f>
        <v>424.14186822495481</v>
      </c>
      <c r="K26" s="3">
        <f>Table1[[#This Row],[PIP EXPECTED PROFIT]]/Table1[[#This Row],[PIP RISK]]</f>
        <v>3</v>
      </c>
    </row>
    <row r="27" spans="3:11" x14ac:dyDescent="0.25">
      <c r="C27" s="4">
        <v>24</v>
      </c>
      <c r="D27" s="3">
        <f t="shared" si="1"/>
        <v>3251.7543230579868</v>
      </c>
      <c r="E27" s="2">
        <v>0.05</v>
      </c>
      <c r="F27" s="3">
        <v>15</v>
      </c>
      <c r="G27" s="3">
        <f>Table1[[#This Row],[TRADING CAPITAL]]*Table1[[#This Row],[ACCOUNT RISK PERCENTAGE]]</f>
        <v>162.58771615289936</v>
      </c>
      <c r="H27" s="3">
        <f>Table1[[#This Row],[USD RISK]]/Table1[[#This Row],[PIP RISK]]</f>
        <v>10.839181076859957</v>
      </c>
      <c r="I27" s="3">
        <v>45</v>
      </c>
      <c r="J27" s="3">
        <f>Table1[[#This Row],[PIP EXPECTED PROFIT]]*Table1[[#This Row],[PIP VALUE]]</f>
        <v>487.76314845869803</v>
      </c>
      <c r="K27" s="3">
        <f>Table1[[#This Row],[PIP EXPECTED PROFIT]]/Table1[[#This Row],[PIP RISK]]</f>
        <v>3</v>
      </c>
    </row>
    <row r="28" spans="3:11" x14ac:dyDescent="0.25">
      <c r="C28" s="4">
        <v>25</v>
      </c>
      <c r="D28" s="3">
        <f t="shared" si="1"/>
        <v>3739.517471516685</v>
      </c>
      <c r="E28" s="2">
        <v>0.05</v>
      </c>
      <c r="F28" s="3">
        <v>15</v>
      </c>
      <c r="G28" s="3">
        <f>Table1[[#This Row],[TRADING CAPITAL]]*Table1[[#This Row],[ACCOUNT RISK PERCENTAGE]]</f>
        <v>186.97587357583427</v>
      </c>
      <c r="H28" s="3">
        <f>Table1[[#This Row],[USD RISK]]/Table1[[#This Row],[PIP RISK]]</f>
        <v>12.465058238388952</v>
      </c>
      <c r="I28" s="3">
        <v>45</v>
      </c>
      <c r="J28" s="3">
        <f>Table1[[#This Row],[PIP EXPECTED PROFIT]]*Table1[[#This Row],[PIP VALUE]]</f>
        <v>560.92762072750281</v>
      </c>
      <c r="K28" s="3">
        <f>Table1[[#This Row],[PIP EXPECTED PROFIT]]/Table1[[#This Row],[PIP RISK]]</f>
        <v>3</v>
      </c>
    </row>
    <row r="29" spans="3:11" x14ac:dyDescent="0.25">
      <c r="C29" s="4">
        <v>26</v>
      </c>
      <c r="D29" s="3">
        <f t="shared" si="1"/>
        <v>4300.4450922441874</v>
      </c>
      <c r="E29" s="2">
        <v>0.05</v>
      </c>
      <c r="F29" s="3">
        <v>15</v>
      </c>
      <c r="G29" s="3">
        <f>Table1[[#This Row],[TRADING CAPITAL]]*Table1[[#This Row],[ACCOUNT RISK PERCENTAGE]]</f>
        <v>215.02225461220939</v>
      </c>
      <c r="H29" s="3">
        <f>Table1[[#This Row],[USD RISK]]/Table1[[#This Row],[PIP RISK]]</f>
        <v>14.334816974147293</v>
      </c>
      <c r="I29" s="3">
        <v>45</v>
      </c>
      <c r="J29" s="3">
        <f>Table1[[#This Row],[PIP EXPECTED PROFIT]]*Table1[[#This Row],[PIP VALUE]]</f>
        <v>645.06676383662818</v>
      </c>
      <c r="K29" s="3">
        <f>Table1[[#This Row],[PIP EXPECTED PROFIT]]/Table1[[#This Row],[PIP RISK]]</f>
        <v>3</v>
      </c>
    </row>
    <row r="30" spans="3:11" x14ac:dyDescent="0.25">
      <c r="C30" s="4">
        <v>27</v>
      </c>
      <c r="D30" s="3">
        <f t="shared" si="1"/>
        <v>4945.511856080816</v>
      </c>
      <c r="E30" s="2">
        <v>0.05</v>
      </c>
      <c r="F30" s="3">
        <v>15</v>
      </c>
      <c r="G30" s="3">
        <f>Table1[[#This Row],[TRADING CAPITAL]]*Table1[[#This Row],[ACCOUNT RISK PERCENTAGE]]</f>
        <v>247.2755928040408</v>
      </c>
      <c r="H30" s="3">
        <f>Table1[[#This Row],[USD RISK]]/Table1[[#This Row],[PIP RISK]]</f>
        <v>16.485039520269385</v>
      </c>
      <c r="I30" s="3">
        <v>45</v>
      </c>
      <c r="J30" s="3">
        <f>Table1[[#This Row],[PIP EXPECTED PROFIT]]*Table1[[#This Row],[PIP VALUE]]</f>
        <v>741.82677841212239</v>
      </c>
      <c r="K30" s="3">
        <f>Table1[[#This Row],[PIP EXPECTED PROFIT]]/Table1[[#This Row],[PIP RISK]]</f>
        <v>3</v>
      </c>
    </row>
    <row r="31" spans="3:11" x14ac:dyDescent="0.25">
      <c r="C31" s="4">
        <v>28</v>
      </c>
      <c r="D31" s="3">
        <f t="shared" si="1"/>
        <v>5687.3386344929386</v>
      </c>
      <c r="E31" s="2">
        <v>0.05</v>
      </c>
      <c r="F31" s="3">
        <v>15</v>
      </c>
      <c r="G31" s="3">
        <f>Table1[[#This Row],[TRADING CAPITAL]]*Table1[[#This Row],[ACCOUNT RISK PERCENTAGE]]</f>
        <v>284.36693172464692</v>
      </c>
      <c r="H31" s="3">
        <f>Table1[[#This Row],[USD RISK]]/Table1[[#This Row],[PIP RISK]]</f>
        <v>18.957795448309795</v>
      </c>
      <c r="I31" s="3">
        <v>45</v>
      </c>
      <c r="J31" s="3">
        <f>Table1[[#This Row],[PIP EXPECTED PROFIT]]*Table1[[#This Row],[PIP VALUE]]</f>
        <v>853.10079517394081</v>
      </c>
      <c r="K31" s="3">
        <f>Table1[[#This Row],[PIP EXPECTED PROFIT]]/Table1[[#This Row],[PIP RISK]]</f>
        <v>3</v>
      </c>
    </row>
    <row r="32" spans="3:11" x14ac:dyDescent="0.25">
      <c r="C32" s="4">
        <v>29</v>
      </c>
      <c r="D32" s="3">
        <f t="shared" si="1"/>
        <v>6540.4394296668797</v>
      </c>
      <c r="E32" s="2">
        <v>0.05</v>
      </c>
      <c r="F32" s="3">
        <v>15</v>
      </c>
      <c r="G32" s="3">
        <f>Table1[[#This Row],[TRADING CAPITAL]]*Table1[[#This Row],[ACCOUNT RISK PERCENTAGE]]</f>
        <v>327.02197148334403</v>
      </c>
      <c r="H32" s="3">
        <f>Table1[[#This Row],[USD RISK]]/Table1[[#This Row],[PIP RISK]]</f>
        <v>21.801464765556268</v>
      </c>
      <c r="I32" s="3">
        <v>45</v>
      </c>
      <c r="J32" s="3">
        <f>Table1[[#This Row],[PIP EXPECTED PROFIT]]*Table1[[#This Row],[PIP VALUE]]</f>
        <v>981.0659144500321</v>
      </c>
      <c r="K32" s="3">
        <f>Table1[[#This Row],[PIP EXPECTED PROFIT]]/Table1[[#This Row],[PIP RISK]]</f>
        <v>3</v>
      </c>
    </row>
    <row r="33" spans="3:11" x14ac:dyDescent="0.25">
      <c r="C33" s="4">
        <v>30</v>
      </c>
      <c r="D33" s="3">
        <f t="shared" si="1"/>
        <v>7521.5053441169121</v>
      </c>
      <c r="E33" s="2">
        <v>0.05</v>
      </c>
      <c r="F33" s="3">
        <v>15</v>
      </c>
      <c r="G33" s="3">
        <f>Table1[[#This Row],[TRADING CAPITAL]]*Table1[[#This Row],[ACCOUNT RISK PERCENTAGE]]</f>
        <v>376.07526720584565</v>
      </c>
      <c r="H33" s="3">
        <f>Table1[[#This Row],[USD RISK]]/Table1[[#This Row],[PIP RISK]]</f>
        <v>25.07168448038971</v>
      </c>
      <c r="I33" s="3">
        <v>45</v>
      </c>
      <c r="J33" s="3">
        <f>Table1[[#This Row],[PIP EXPECTED PROFIT]]*Table1[[#This Row],[PIP VALUE]]</f>
        <v>1128.2258016175369</v>
      </c>
      <c r="K33" s="3">
        <f>Table1[[#This Row],[PIP EXPECTED PROFIT]]/Table1[[#This Row],[PIP RISK]]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406F-46AE-4F8D-802E-41E0644E7273}">
  <dimension ref="B3:J13"/>
  <sheetViews>
    <sheetView workbookViewId="0">
      <selection activeCell="F18" sqref="F18"/>
    </sheetView>
  </sheetViews>
  <sheetFormatPr defaultRowHeight="15" x14ac:dyDescent="0.25"/>
  <cols>
    <col min="3" max="10" width="20.7109375" customWidth="1"/>
  </cols>
  <sheetData>
    <row r="3" spans="2:10" ht="30" x14ac:dyDescent="0.25">
      <c r="B3" s="1" t="s">
        <v>8</v>
      </c>
      <c r="C3" s="1" t="s">
        <v>0</v>
      </c>
      <c r="D3" s="1" t="s">
        <v>7</v>
      </c>
      <c r="E3" s="1" t="s">
        <v>2</v>
      </c>
      <c r="F3" s="1" t="s">
        <v>1</v>
      </c>
      <c r="G3" s="1" t="s">
        <v>3</v>
      </c>
      <c r="H3" s="1" t="s">
        <v>5</v>
      </c>
      <c r="I3" s="1" t="s">
        <v>4</v>
      </c>
      <c r="J3" s="1" t="s">
        <v>6</v>
      </c>
    </row>
    <row r="4" spans="2:10" x14ac:dyDescent="0.25">
      <c r="B4" s="4">
        <v>1</v>
      </c>
      <c r="C4" s="3">
        <v>30</v>
      </c>
      <c r="D4" s="2">
        <v>0.1</v>
      </c>
      <c r="E4" s="3">
        <v>15</v>
      </c>
      <c r="F4" s="3">
        <f>Table16[[#This Row],[TRADING CAPITAL]]*Table16[[#This Row],[ACCOUNT RISK PERCENTAGE]]</f>
        <v>3</v>
      </c>
      <c r="G4" s="3">
        <f>Table16[[#This Row],[USD RISK]]/Table16[[#This Row],[PIP RISK]]</f>
        <v>0.2</v>
      </c>
      <c r="H4" s="3">
        <v>50</v>
      </c>
      <c r="I4" s="3">
        <f>Table16[[#This Row],[PIP EXPECTED PROFIT]]*Table16[[#This Row],[PIP VALUE]]</f>
        <v>10</v>
      </c>
      <c r="J4" s="3">
        <f>Table16[[#This Row],[PIP EXPECTED PROFIT]]/Table16[[#This Row],[PIP RISK]]</f>
        <v>3.3333333333333335</v>
      </c>
    </row>
    <row r="5" spans="2:10" x14ac:dyDescent="0.25">
      <c r="B5" s="4">
        <v>2</v>
      </c>
      <c r="C5" s="3">
        <f>C4-F4</f>
        <v>27</v>
      </c>
      <c r="D5" s="2">
        <v>0.1</v>
      </c>
      <c r="E5" s="3">
        <v>15</v>
      </c>
      <c r="F5" s="3">
        <f>Table16[[#This Row],[TRADING CAPITAL]]*Table16[[#This Row],[ACCOUNT RISK PERCENTAGE]]</f>
        <v>2.7</v>
      </c>
      <c r="G5" s="3">
        <f>Table16[[#This Row],[USD RISK]]/Table16[[#This Row],[PIP RISK]]</f>
        <v>0.18000000000000002</v>
      </c>
      <c r="H5" s="3">
        <v>50</v>
      </c>
      <c r="I5" s="3">
        <f>Table16[[#This Row],[PIP EXPECTED PROFIT]]*Table16[[#This Row],[PIP VALUE]]</f>
        <v>9.0000000000000018</v>
      </c>
      <c r="J5" s="3">
        <f>Table16[[#This Row],[PIP EXPECTED PROFIT]]/Table16[[#This Row],[PIP RISK]]</f>
        <v>3.3333333333333335</v>
      </c>
    </row>
    <row r="6" spans="2:10" x14ac:dyDescent="0.25">
      <c r="B6" s="4">
        <v>3</v>
      </c>
      <c r="C6" s="3">
        <f t="shared" ref="C6:C8" si="0">C5-F5</f>
        <v>24.3</v>
      </c>
      <c r="D6" s="2">
        <v>0.1</v>
      </c>
      <c r="E6" s="3">
        <v>15</v>
      </c>
      <c r="F6" s="3">
        <f>Table16[[#This Row],[TRADING CAPITAL]]*Table16[[#This Row],[ACCOUNT RISK PERCENTAGE]]</f>
        <v>2.4300000000000002</v>
      </c>
      <c r="G6" s="3">
        <f>Table16[[#This Row],[USD RISK]]/Table16[[#This Row],[PIP RISK]]</f>
        <v>0.16200000000000001</v>
      </c>
      <c r="H6" s="3">
        <v>50</v>
      </c>
      <c r="I6" s="3">
        <f>Table16[[#This Row],[PIP EXPECTED PROFIT]]*Table16[[#This Row],[PIP VALUE]]</f>
        <v>8.1</v>
      </c>
      <c r="J6" s="3">
        <f>Table16[[#This Row],[PIP EXPECTED PROFIT]]/Table16[[#This Row],[PIP RISK]]</f>
        <v>3.3333333333333335</v>
      </c>
    </row>
    <row r="7" spans="2:10" x14ac:dyDescent="0.25">
      <c r="B7" s="4">
        <v>4</v>
      </c>
      <c r="C7" s="3">
        <f t="shared" si="0"/>
        <v>21.87</v>
      </c>
      <c r="D7" s="2">
        <v>0.1</v>
      </c>
      <c r="E7" s="3">
        <v>15</v>
      </c>
      <c r="F7" s="3">
        <f>Table16[[#This Row],[TRADING CAPITAL]]*Table16[[#This Row],[ACCOUNT RISK PERCENTAGE]]</f>
        <v>2.1870000000000003</v>
      </c>
      <c r="G7" s="3">
        <f>Table16[[#This Row],[USD RISK]]/Table16[[#This Row],[PIP RISK]]</f>
        <v>0.14580000000000001</v>
      </c>
      <c r="H7" s="3">
        <v>50</v>
      </c>
      <c r="I7" s="3">
        <f>Table16[[#This Row],[PIP EXPECTED PROFIT]]*Table16[[#This Row],[PIP VALUE]]</f>
        <v>7.2900000000000009</v>
      </c>
      <c r="J7" s="3">
        <f>Table16[[#This Row],[PIP EXPECTED PROFIT]]/Table16[[#This Row],[PIP RISK]]</f>
        <v>3.3333333333333335</v>
      </c>
    </row>
    <row r="8" spans="2:10" x14ac:dyDescent="0.25">
      <c r="B8" s="4">
        <v>5</v>
      </c>
      <c r="C8" s="3">
        <f t="shared" si="0"/>
        <v>19.683</v>
      </c>
      <c r="D8" s="2">
        <v>0.1</v>
      </c>
      <c r="E8" s="3">
        <v>15</v>
      </c>
      <c r="F8" s="3">
        <f>Table16[[#This Row],[TRADING CAPITAL]]*Table16[[#This Row],[ACCOUNT RISK PERCENTAGE]]</f>
        <v>1.9683000000000002</v>
      </c>
      <c r="G8" s="3">
        <f>Table16[[#This Row],[USD RISK]]/Table16[[#This Row],[PIP RISK]]</f>
        <v>0.13122</v>
      </c>
      <c r="H8" s="3">
        <v>50</v>
      </c>
      <c r="I8" s="3">
        <f>Table16[[#This Row],[PIP EXPECTED PROFIT]]*Table16[[#This Row],[PIP VALUE]]</f>
        <v>6.5609999999999999</v>
      </c>
      <c r="J8" s="3">
        <f>Table16[[#This Row],[PIP EXPECTED PROFIT]]/Table16[[#This Row],[PIP RISK]]</f>
        <v>3.3333333333333335</v>
      </c>
    </row>
    <row r="9" spans="2:10" x14ac:dyDescent="0.25">
      <c r="B9" s="4">
        <v>6</v>
      </c>
      <c r="C9" s="3">
        <f t="shared" ref="C9:C13" si="1">C8-F8</f>
        <v>17.714700000000001</v>
      </c>
      <c r="D9" s="2">
        <v>0.1</v>
      </c>
      <c r="E9" s="3">
        <v>15</v>
      </c>
      <c r="F9" s="3">
        <f>Table16[[#This Row],[TRADING CAPITAL]]*Table16[[#This Row],[ACCOUNT RISK PERCENTAGE]]</f>
        <v>1.7714700000000001</v>
      </c>
      <c r="G9" s="3">
        <f>Table16[[#This Row],[USD RISK]]/Table16[[#This Row],[PIP RISK]]</f>
        <v>0.11809800000000001</v>
      </c>
      <c r="H9" s="3">
        <v>50</v>
      </c>
      <c r="I9" s="3">
        <f>Table16[[#This Row],[PIP EXPECTED PROFIT]]*Table16[[#This Row],[PIP VALUE]]</f>
        <v>5.9049000000000005</v>
      </c>
      <c r="J9" s="3">
        <f>Table16[[#This Row],[PIP EXPECTED PROFIT]]/Table16[[#This Row],[PIP RISK]]</f>
        <v>3.3333333333333335</v>
      </c>
    </row>
    <row r="10" spans="2:10" x14ac:dyDescent="0.25">
      <c r="B10" s="4">
        <v>7</v>
      </c>
      <c r="C10" s="3">
        <f t="shared" si="1"/>
        <v>15.94323</v>
      </c>
      <c r="D10" s="2">
        <v>0.1</v>
      </c>
      <c r="E10" s="3">
        <v>15</v>
      </c>
      <c r="F10" s="3">
        <f>Table16[[#This Row],[TRADING CAPITAL]]*Table16[[#This Row],[ACCOUNT RISK PERCENTAGE]]</f>
        <v>1.5943230000000002</v>
      </c>
      <c r="G10" s="3">
        <f>Table16[[#This Row],[USD RISK]]/Table16[[#This Row],[PIP RISK]]</f>
        <v>0.10628820000000001</v>
      </c>
      <c r="H10" s="3">
        <v>50</v>
      </c>
      <c r="I10" s="3">
        <f>Table16[[#This Row],[PIP EXPECTED PROFIT]]*Table16[[#This Row],[PIP VALUE]]</f>
        <v>5.3144100000000005</v>
      </c>
      <c r="J10" s="3">
        <f>Table16[[#This Row],[PIP EXPECTED PROFIT]]/Table16[[#This Row],[PIP RISK]]</f>
        <v>3.3333333333333335</v>
      </c>
    </row>
    <row r="11" spans="2:10" x14ac:dyDescent="0.25">
      <c r="B11" s="4">
        <v>8</v>
      </c>
      <c r="C11" s="3">
        <f t="shared" si="1"/>
        <v>14.348907000000001</v>
      </c>
      <c r="D11" s="2">
        <v>0.1</v>
      </c>
      <c r="E11" s="3">
        <v>15</v>
      </c>
      <c r="F11" s="3">
        <f>Table16[[#This Row],[TRADING CAPITAL]]*Table16[[#This Row],[ACCOUNT RISK PERCENTAGE]]</f>
        <v>1.4348907000000002</v>
      </c>
      <c r="G11" s="3">
        <f>Table16[[#This Row],[USD RISK]]/Table16[[#This Row],[PIP RISK]]</f>
        <v>9.5659380000000016E-2</v>
      </c>
      <c r="H11" s="3">
        <v>50</v>
      </c>
      <c r="I11" s="3">
        <f>Table16[[#This Row],[PIP EXPECTED PROFIT]]*Table16[[#This Row],[PIP VALUE]]</f>
        <v>4.7829690000000005</v>
      </c>
      <c r="J11" s="3">
        <f>Table16[[#This Row],[PIP EXPECTED PROFIT]]/Table16[[#This Row],[PIP RISK]]</f>
        <v>3.3333333333333335</v>
      </c>
    </row>
    <row r="12" spans="2:10" x14ac:dyDescent="0.25">
      <c r="B12" s="4">
        <v>9</v>
      </c>
      <c r="C12" s="3">
        <f t="shared" si="1"/>
        <v>12.9140163</v>
      </c>
      <c r="D12" s="2">
        <v>0.1</v>
      </c>
      <c r="E12" s="3">
        <v>15</v>
      </c>
      <c r="F12" s="3">
        <f>Table16[[#This Row],[TRADING CAPITAL]]*Table16[[#This Row],[ACCOUNT RISK PERCENTAGE]]</f>
        <v>1.2914016300000002</v>
      </c>
      <c r="G12" s="3">
        <f>Table16[[#This Row],[USD RISK]]/Table16[[#This Row],[PIP RISK]]</f>
        <v>8.6093442000000006E-2</v>
      </c>
      <c r="H12" s="3">
        <v>50</v>
      </c>
      <c r="I12" s="3">
        <f>Table16[[#This Row],[PIP EXPECTED PROFIT]]*Table16[[#This Row],[PIP VALUE]]</f>
        <v>4.3046721000000003</v>
      </c>
      <c r="J12" s="3">
        <f>Table16[[#This Row],[PIP EXPECTED PROFIT]]/Table16[[#This Row],[PIP RISK]]</f>
        <v>3.3333333333333335</v>
      </c>
    </row>
    <row r="13" spans="2:10" x14ac:dyDescent="0.25">
      <c r="B13" s="4">
        <v>10</v>
      </c>
      <c r="C13" s="3">
        <f t="shared" si="1"/>
        <v>11.622614670000001</v>
      </c>
      <c r="D13" s="2">
        <v>0.1</v>
      </c>
      <c r="E13" s="3">
        <v>15</v>
      </c>
      <c r="F13" s="3">
        <f>Table16[[#This Row],[TRADING CAPITAL]]*Table16[[#This Row],[ACCOUNT RISK PERCENTAGE]]</f>
        <v>1.1622614670000002</v>
      </c>
      <c r="G13" s="3">
        <f>Table16[[#This Row],[USD RISK]]/Table16[[#This Row],[PIP RISK]]</f>
        <v>7.7484097800000012E-2</v>
      </c>
      <c r="H13" s="3">
        <v>50</v>
      </c>
      <c r="I13" s="3">
        <f>Table16[[#This Row],[PIP EXPECTED PROFIT]]*Table16[[#This Row],[PIP VALUE]]</f>
        <v>3.8742048900000006</v>
      </c>
      <c r="J13" s="3">
        <f>Table16[[#This Row],[PIP EXPECTED PROFIT]]/Table16[[#This Row],[PIP RISK]]</f>
        <v>3.3333333333333335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TRADE</vt:lpstr>
      <vt:lpstr>GOOD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Rueda</dc:creator>
  <cp:lastModifiedBy>Diego Rueda</cp:lastModifiedBy>
  <dcterms:created xsi:type="dcterms:W3CDTF">2020-01-25T03:08:51Z</dcterms:created>
  <dcterms:modified xsi:type="dcterms:W3CDTF">2020-01-26T23:47:55Z</dcterms:modified>
</cp:coreProperties>
</file>