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35577af404d2ec7/2023/BME_M2/STAGE/Thesis/Scripts_and_venv/internship_M2/"/>
    </mc:Choice>
  </mc:AlternateContent>
  <xr:revisionPtr revIDLastSave="0" documentId="8_{6AC10DED-DDCF-4939-B3AD-4150C807FB51}" xr6:coauthVersionLast="47" xr6:coauthVersionMax="47" xr10:uidLastSave="{00000000-0000-0000-0000-000000000000}"/>
  <bookViews>
    <workbookView xWindow="-108" yWindow="-108" windowWidth="23256" windowHeight="12576" xr2:uid="{D7CDF84A-1F8A-4DA6-8CB3-445884F2801E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/>
  <c r="D15" i="1"/>
  <c r="G23" i="1"/>
  <c r="F23" i="1"/>
  <c r="D10" i="1"/>
  <c r="D6" i="1"/>
  <c r="D9" i="1"/>
  <c r="D21" i="1"/>
  <c r="D23" i="1"/>
  <c r="D22" i="1"/>
  <c r="D8" i="1"/>
  <c r="D11" i="1"/>
  <c r="D19" i="1"/>
  <c r="D12" i="1"/>
  <c r="D18" i="1"/>
  <c r="D7" i="1"/>
  <c r="D16" i="1"/>
  <c r="D13" i="1"/>
  <c r="D14" i="1"/>
  <c r="D4" i="1"/>
  <c r="D3" i="1"/>
  <c r="D5" i="1"/>
  <c r="D2" i="1"/>
</calcChain>
</file>

<file path=xl/sharedStrings.xml><?xml version="1.0" encoding="utf-8"?>
<sst xmlns="http://schemas.openxmlformats.org/spreadsheetml/2006/main" count="50" uniqueCount="50">
  <si>
    <t>Ce</t>
  </si>
  <si>
    <t>Atom</t>
  </si>
  <si>
    <t>z</t>
  </si>
  <si>
    <t>Salt</t>
  </si>
  <si>
    <t>Cerium (IV) oxide 99.5%</t>
  </si>
  <si>
    <t>Pr</t>
  </si>
  <si>
    <t xml:space="preserve">Praseodymium (III) chloride hydrate 99,9% </t>
  </si>
  <si>
    <t>Nd</t>
  </si>
  <si>
    <t xml:space="preserve">Neodymium (III) chloride hydrate 99% </t>
  </si>
  <si>
    <t>Sm</t>
  </si>
  <si>
    <t>Samarium (III) chloride hydrate 99%</t>
  </si>
  <si>
    <t>Eu</t>
  </si>
  <si>
    <t>euro/g</t>
  </si>
  <si>
    <t>Europium (III) hexahydrate 99%</t>
  </si>
  <si>
    <t>Gd</t>
  </si>
  <si>
    <t>Terbium (III) hexahydrate 99%</t>
  </si>
  <si>
    <t>Dysprosium (III) hydrate</t>
  </si>
  <si>
    <t>Holmium (III) hydrate</t>
  </si>
  <si>
    <t>Ho</t>
  </si>
  <si>
    <t>Tb</t>
  </si>
  <si>
    <t>Dy</t>
  </si>
  <si>
    <t>Er</t>
  </si>
  <si>
    <t>Erbium (III) hydrate</t>
  </si>
  <si>
    <t>Tm</t>
  </si>
  <si>
    <t>Thulium (III) hydrate</t>
  </si>
  <si>
    <t>Yb</t>
  </si>
  <si>
    <t>Ytterbium (III) chloride</t>
  </si>
  <si>
    <t>Lu</t>
  </si>
  <si>
    <t>Lutetium (III) chloride</t>
  </si>
  <si>
    <t>Hf</t>
  </si>
  <si>
    <t>Hafnium (IV) chloride</t>
  </si>
  <si>
    <t>Ta</t>
  </si>
  <si>
    <t>W</t>
  </si>
  <si>
    <t>Tungsten (VI) chloride</t>
  </si>
  <si>
    <t>Re</t>
  </si>
  <si>
    <t>Rhenium (VII) chloride</t>
  </si>
  <si>
    <t>Ir</t>
  </si>
  <si>
    <t>Iridium (III) chloride</t>
  </si>
  <si>
    <t>Pt</t>
  </si>
  <si>
    <t>Platinum (II) chloride</t>
  </si>
  <si>
    <t>Gold (III) chloride</t>
  </si>
  <si>
    <t>Au</t>
  </si>
  <si>
    <t>Hg</t>
  </si>
  <si>
    <t>Mercury (II) chloride</t>
  </si>
  <si>
    <t>Bi</t>
  </si>
  <si>
    <t>Bismuth (III) pentahydrate</t>
  </si>
  <si>
    <t>Gadolinium (III) acetate hydrate 99%</t>
  </si>
  <si>
    <t>mean</t>
  </si>
  <si>
    <t>median</t>
  </si>
  <si>
    <t>Tantalum (V) ethoxide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</si>
</sst>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readingOrder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EE8AA-4718-4BF3-934E-77AD93A3216A}">
  <dimension ref="A1:G23"/>
  <sheetViews>
    <sheetView tabSelected="1" workbookViewId="0">
      <selection activeCell="D15" sqref="A1:D15"/>
    </sheetView>
  </sheetViews>
  <sheetFormatPr defaultRowHeight="14.5" x14ac:dyDescent="0.35"/>
  <cols>
    <col min="2" max="2" width="22.08984375" customWidth="1"/>
    <col min="3" max="3" width="35.81640625" customWidth="1"/>
    <col min="4" max="4" width="8.90625" style="1"/>
  </cols>
  <sheetData>
    <row r="1" spans="1:4" x14ac:dyDescent="0.35">
      <c r="A1" t="s">
        <v>2</v>
      </c>
      <c r="B1" t="s">
        <v>1</v>
      </c>
      <c r="C1" t="s">
        <v>3</v>
      </c>
      <c r="D1" s="1" t="s">
        <v>12</v>
      </c>
    </row>
    <row r="2" spans="1:4" x14ac:dyDescent="0.35">
      <c r="A2" s="2">
        <v>58</v>
      </c>
      <c r="B2" s="2" t="s">
        <v>0</v>
      </c>
      <c r="C2" s="2" t="s">
        <v>4</v>
      </c>
      <c r="D2" s="2">
        <f>582.06*2/1000</f>
        <v>1.1641199999999998</v>
      </c>
    </row>
    <row r="3" spans="1:4" x14ac:dyDescent="0.35">
      <c r="A3" s="2">
        <v>60</v>
      </c>
      <c r="B3" s="2" t="s">
        <v>7</v>
      </c>
      <c r="C3" s="2" t="s">
        <v>8</v>
      </c>
      <c r="D3" s="2">
        <f>1504/1000</f>
        <v>1.504</v>
      </c>
    </row>
    <row r="4" spans="1:4" x14ac:dyDescent="0.35">
      <c r="A4" s="2">
        <v>62</v>
      </c>
      <c r="B4" s="2" t="s">
        <v>9</v>
      </c>
      <c r="C4" s="2" t="s">
        <v>10</v>
      </c>
      <c r="D4" s="2">
        <f>2061/1000</f>
        <v>2.0609999999999999</v>
      </c>
    </row>
    <row r="5" spans="1:4" x14ac:dyDescent="0.35">
      <c r="A5" s="2">
        <v>59</v>
      </c>
      <c r="B5" s="2" t="s">
        <v>5</v>
      </c>
      <c r="C5" s="2" t="s">
        <v>6</v>
      </c>
      <c r="D5" s="2">
        <f>2403/1000</f>
        <v>2.403</v>
      </c>
    </row>
    <row r="6" spans="1:4" x14ac:dyDescent="0.35">
      <c r="A6" s="2">
        <v>83</v>
      </c>
      <c r="B6" s="2" t="s">
        <v>44</v>
      </c>
      <c r="C6" s="2" t="s">
        <v>45</v>
      </c>
      <c r="D6" s="2">
        <f>253/100</f>
        <v>2.5299999999999998</v>
      </c>
    </row>
    <row r="7" spans="1:4" x14ac:dyDescent="0.35">
      <c r="A7" s="2">
        <v>68</v>
      </c>
      <c r="B7" s="2" t="s">
        <v>21</v>
      </c>
      <c r="C7" s="2" t="s">
        <v>22</v>
      </c>
      <c r="D7" s="2">
        <f>309/100</f>
        <v>3.09</v>
      </c>
    </row>
    <row r="8" spans="1:4" x14ac:dyDescent="0.35">
      <c r="A8" s="2">
        <v>74</v>
      </c>
      <c r="B8" s="2" t="s">
        <v>32</v>
      </c>
      <c r="C8" s="2" t="s">
        <v>33</v>
      </c>
      <c r="D8" s="2">
        <f>825/250</f>
        <v>3.3</v>
      </c>
    </row>
    <row r="9" spans="1:4" x14ac:dyDescent="0.35">
      <c r="A9" s="2">
        <v>80</v>
      </c>
      <c r="B9" s="2" t="s">
        <v>42</v>
      </c>
      <c r="C9" s="2" t="s">
        <v>43</v>
      </c>
      <c r="D9" s="2">
        <f>333/100</f>
        <v>3.33</v>
      </c>
    </row>
    <row r="10" spans="1:4" x14ac:dyDescent="0.35">
      <c r="A10" s="2">
        <v>64</v>
      </c>
      <c r="B10" s="2" t="s">
        <v>14</v>
      </c>
      <c r="C10" s="2" t="s">
        <v>46</v>
      </c>
      <c r="D10" s="2">
        <f>100/25</f>
        <v>4</v>
      </c>
    </row>
    <row r="11" spans="1:4" x14ac:dyDescent="0.35">
      <c r="A11" s="2">
        <v>72</v>
      </c>
      <c r="B11" s="2" t="s">
        <v>29</v>
      </c>
      <c r="C11" s="2" t="s">
        <v>30</v>
      </c>
      <c r="D11" s="2">
        <f>284/50</f>
        <v>5.68</v>
      </c>
    </row>
    <row r="12" spans="1:4" x14ac:dyDescent="0.35">
      <c r="A12" s="2">
        <v>70</v>
      </c>
      <c r="B12" s="2" t="s">
        <v>25</v>
      </c>
      <c r="C12" s="2" t="s">
        <v>26</v>
      </c>
      <c r="D12" s="2">
        <f>417/50</f>
        <v>8.34</v>
      </c>
    </row>
    <row r="13" spans="1:4" x14ac:dyDescent="0.35">
      <c r="A13" s="2">
        <v>66</v>
      </c>
      <c r="B13" s="2" t="s">
        <v>20</v>
      </c>
      <c r="C13" s="2" t="s">
        <v>16</v>
      </c>
      <c r="D13" s="2">
        <f>872/100</f>
        <v>8.7200000000000006</v>
      </c>
    </row>
    <row r="14" spans="1:4" x14ac:dyDescent="0.35">
      <c r="A14" s="2">
        <v>65</v>
      </c>
      <c r="B14" s="2" t="s">
        <v>19</v>
      </c>
      <c r="C14" s="2" t="s">
        <v>15</v>
      </c>
      <c r="D14" s="2">
        <f>234/25</f>
        <v>9.36</v>
      </c>
    </row>
    <row r="15" spans="1:4" x14ac:dyDescent="0.35">
      <c r="A15" s="2">
        <v>73</v>
      </c>
      <c r="B15" s="2" t="s">
        <v>31</v>
      </c>
      <c r="C15" s="2" t="s">
        <v>49</v>
      </c>
      <c r="D15" s="2">
        <f>355/25</f>
        <v>14.2</v>
      </c>
    </row>
    <row r="16" spans="1:4" x14ac:dyDescent="0.35">
      <c r="A16" s="2">
        <v>67</v>
      </c>
      <c r="B16" s="2" t="s">
        <v>18</v>
      </c>
      <c r="C16" s="2" t="s">
        <v>17</v>
      </c>
      <c r="D16" s="2">
        <f>736/50</f>
        <v>14.72</v>
      </c>
    </row>
    <row r="17" spans="1:7" x14ac:dyDescent="0.35">
      <c r="A17" s="2">
        <v>63</v>
      </c>
      <c r="B17" s="2" t="s">
        <v>11</v>
      </c>
      <c r="C17" s="2" t="s">
        <v>13</v>
      </c>
      <c r="D17" s="2">
        <v>15</v>
      </c>
    </row>
    <row r="18" spans="1:7" x14ac:dyDescent="0.35">
      <c r="A18" s="3">
        <v>69</v>
      </c>
      <c r="B18" s="3" t="s">
        <v>23</v>
      </c>
      <c r="C18" s="3" t="s">
        <v>24</v>
      </c>
      <c r="D18" s="3">
        <f>430/10</f>
        <v>43</v>
      </c>
    </row>
    <row r="19" spans="1:7" x14ac:dyDescent="0.35">
      <c r="A19" s="3">
        <v>71</v>
      </c>
      <c r="B19" s="3" t="s">
        <v>27</v>
      </c>
      <c r="C19" s="3" t="s">
        <v>28</v>
      </c>
      <c r="D19" s="3">
        <f>304/5</f>
        <v>60.8</v>
      </c>
    </row>
    <row r="20" spans="1:7" x14ac:dyDescent="0.35">
      <c r="A20" s="3">
        <v>79</v>
      </c>
      <c r="B20" s="3" t="s">
        <v>41</v>
      </c>
      <c r="C20" s="3" t="s">
        <v>40</v>
      </c>
      <c r="D20" s="3">
        <f>2980/25</f>
        <v>119.2</v>
      </c>
    </row>
    <row r="21" spans="1:7" x14ac:dyDescent="0.35">
      <c r="A21" s="3">
        <v>78</v>
      </c>
      <c r="B21" s="3" t="s">
        <v>38</v>
      </c>
      <c r="C21" s="3" t="s">
        <v>39</v>
      </c>
      <c r="D21" s="3">
        <f>657/5</f>
        <v>131.4</v>
      </c>
    </row>
    <row r="22" spans="1:7" x14ac:dyDescent="0.35">
      <c r="A22" s="3">
        <v>75</v>
      </c>
      <c r="B22" s="3" t="s">
        <v>34</v>
      </c>
      <c r="C22" s="3" t="s">
        <v>35</v>
      </c>
      <c r="D22" s="3">
        <f>1362/10</f>
        <v>136.19999999999999</v>
      </c>
      <c r="F22" t="s">
        <v>47</v>
      </c>
      <c r="G22" t="s">
        <v>48</v>
      </c>
    </row>
    <row r="23" spans="1:7" x14ac:dyDescent="0.35">
      <c r="A23" s="3">
        <v>77</v>
      </c>
      <c r="B23" s="3" t="s">
        <v>36</v>
      </c>
      <c r="C23" s="3" t="s">
        <v>37</v>
      </c>
      <c r="D23" s="3">
        <f>7170/50</f>
        <v>143.4</v>
      </c>
      <c r="F23">
        <f>AVERAGE(D2:D23)</f>
        <v>33.336459999999995</v>
      </c>
      <c r="G23">
        <f>MEDIAN(D2:D23)</f>
        <v>8.5300000000000011</v>
      </c>
    </row>
  </sheetData>
  <sortState xmlns:xlrd2="http://schemas.microsoft.com/office/spreadsheetml/2017/richdata2" ref="A2:D23">
    <sortCondition ref="D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A. Hernandez</dc:creator>
  <cp:lastModifiedBy>Christian A. Hernandez</cp:lastModifiedBy>
  <dcterms:created xsi:type="dcterms:W3CDTF">2024-07-28T20:28:03Z</dcterms:created>
  <dcterms:modified xsi:type="dcterms:W3CDTF">2024-08-02T12:43:28Z</dcterms:modified>
</cp:coreProperties>
</file>