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filterPrivacy="1" defaultThemeVersion="124226"/>
  <xr:revisionPtr revIDLastSave="0" documentId="13_ncr:1_{BC794821-3CB1-BE4E-8438-FD5370C5BB71}" xr6:coauthVersionLast="45" xr6:coauthVersionMax="45" xr10:uidLastSave="{00000000-0000-0000-0000-000000000000}"/>
  <bookViews>
    <workbookView xWindow="400" yWindow="460" windowWidth="26200" windowHeight="17540" activeTab="1" xr2:uid="{00000000-000D-0000-FFFF-FFFF00000000}"/>
  </bookViews>
  <sheets>
    <sheet name="Members" sheetId="1" r:id="rId1"/>
    <sheet name="Financials" sheetId="2" r:id="rId2"/>
  </sheets>
  <definedNames>
    <definedName name="_xlnm.Print_Area" localSheetId="1">Financials!$H$6:$N$28</definedName>
    <definedName name="_xlnm.Print_Area" localSheetId="0">Members!$A$1:$L$54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2" l="1"/>
  <c r="D74" i="2" l="1"/>
  <c r="M20" i="2" l="1"/>
  <c r="D70" i="2" l="1"/>
  <c r="M16" i="2" l="1"/>
  <c r="P23" i="2" l="1"/>
  <c r="D48" i="2"/>
  <c r="D66" i="2" l="1"/>
  <c r="K23" i="2" l="1"/>
  <c r="E61" i="2" l="1"/>
  <c r="D59" i="2"/>
  <c r="D104" i="2" l="1"/>
  <c r="E104" i="2"/>
  <c r="F104" i="2" l="1"/>
  <c r="J50" i="1"/>
  <c r="J46" i="1"/>
  <c r="J44" i="1"/>
  <c r="J43" i="1"/>
  <c r="J41" i="1"/>
  <c r="J37" i="1"/>
  <c r="J35" i="1"/>
  <c r="J34" i="1"/>
  <c r="J33" i="1"/>
  <c r="J27" i="1"/>
  <c r="J28" i="1"/>
  <c r="J26" i="1"/>
  <c r="J24" i="1"/>
  <c r="J23" i="1"/>
  <c r="J16" i="1"/>
  <c r="J15" i="1"/>
  <c r="J14" i="1"/>
  <c r="J13" i="1"/>
  <c r="J12" i="1"/>
  <c r="J11" i="1"/>
  <c r="J10" i="1"/>
  <c r="J9" i="1"/>
  <c r="J8" i="1"/>
  <c r="J7" i="1"/>
  <c r="I53" i="1"/>
  <c r="I50" i="1"/>
  <c r="I46" i="1"/>
  <c r="I44" i="1"/>
  <c r="I43" i="1"/>
  <c r="I41" i="1"/>
  <c r="I34" i="1"/>
  <c r="I35" i="1"/>
  <c r="I37" i="1"/>
  <c r="I33" i="1"/>
  <c r="I28" i="1"/>
  <c r="I27" i="1"/>
  <c r="I26" i="1"/>
  <c r="I24" i="1"/>
  <c r="I23" i="1"/>
  <c r="I20" i="1"/>
  <c r="I21" i="1"/>
  <c r="I19" i="1"/>
  <c r="I12" i="1"/>
  <c r="I13" i="1"/>
  <c r="I14" i="1"/>
  <c r="I15" i="1"/>
  <c r="I16" i="1"/>
  <c r="I11" i="1"/>
  <c r="I10" i="1"/>
  <c r="I8" i="1"/>
  <c r="I7" i="1"/>
  <c r="A9" i="1"/>
  <c r="A10" i="1" s="1"/>
  <c r="A8" i="1"/>
  <c r="A7" i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<sst xmlns="http://schemas.openxmlformats.org/spreadsheetml/2006/main" count="469" uniqueCount="314">
  <si>
    <t>Meter #E1-61061</t>
  </si>
  <si>
    <t>Owner</t>
  </si>
  <si>
    <t>Geographic ID</t>
  </si>
  <si>
    <t xml:space="preserve">Clenn Add #1 </t>
  </si>
  <si>
    <t>Jerome &amp; Samantha Jerome</t>
  </si>
  <si>
    <t>12310 Village View Dr</t>
  </si>
  <si>
    <t>Leavenworth, WA 98826</t>
  </si>
  <si>
    <t>Clenn Add #2</t>
  </si>
  <si>
    <t>12330 Village View Dr</t>
  </si>
  <si>
    <t>Clenn Add #3</t>
  </si>
  <si>
    <t>PO Box 291</t>
  </si>
  <si>
    <t>Clenn Add #4</t>
  </si>
  <si>
    <t>Ryan &amp; Kim Jenkins</t>
  </si>
  <si>
    <t>Clenn Add #5</t>
  </si>
  <si>
    <t>12400 Village View Dr</t>
  </si>
  <si>
    <t>Clenn Add #6</t>
  </si>
  <si>
    <t>Bill &amp; Sally Bauer</t>
  </si>
  <si>
    <t>12395 Village View Dr</t>
  </si>
  <si>
    <t>Clenn Add #7</t>
  </si>
  <si>
    <t>Marcia Patten</t>
  </si>
  <si>
    <t>12385 Village View Dr</t>
  </si>
  <si>
    <t>Clenn Add #8</t>
  </si>
  <si>
    <t>Scott Schimelfenig/Paula Strozyk</t>
  </si>
  <si>
    <t>12375 Village View Dr</t>
  </si>
  <si>
    <t>Clenn Add #9</t>
  </si>
  <si>
    <t>12345 Village View Dr</t>
  </si>
  <si>
    <t>Clenn Add #10</t>
  </si>
  <si>
    <t>Nathan &amp; Becca McLaughlin</t>
  </si>
  <si>
    <t>12325 Village View Dr.</t>
  </si>
  <si>
    <t>SS2093 Lot 1</t>
  </si>
  <si>
    <t>Shirley DeCourcy Trust</t>
  </si>
  <si>
    <t>SS2093 Lot 2</t>
  </si>
  <si>
    <t>Carolyn Lord</t>
  </si>
  <si>
    <t>PO Box 751</t>
  </si>
  <si>
    <t>SS2093 Lot 3</t>
  </si>
  <si>
    <t>Steve &amp; Chelcie Strode</t>
  </si>
  <si>
    <t>10315 Village View Dr</t>
  </si>
  <si>
    <t>SS2093 Lot 4</t>
  </si>
  <si>
    <t>10245 Ski Hill Dr</t>
  </si>
  <si>
    <t>SS2094 Lot 1</t>
  </si>
  <si>
    <t>Dave &amp; Barb Hambleton</t>
  </si>
  <si>
    <t>10265 Ski Hill Dr</t>
  </si>
  <si>
    <t>SS2094 Lot 2</t>
  </si>
  <si>
    <t>Easy Street LLC</t>
  </si>
  <si>
    <t>422 Pioneer Dr.</t>
  </si>
  <si>
    <t>SS2094 Lot 3</t>
  </si>
  <si>
    <t>Todd &amp; Tracey Doherty</t>
  </si>
  <si>
    <t>10303 Ski Hill Dr</t>
  </si>
  <si>
    <t>SS2094 Lot 4</t>
  </si>
  <si>
    <t>10327 Ski Hill Dr</t>
  </si>
  <si>
    <t>SS2339 Lot 2</t>
  </si>
  <si>
    <t>Peter &amp; Jennifer Kellogg-Smith</t>
  </si>
  <si>
    <t>Issaquah, WA 98027</t>
  </si>
  <si>
    <t>Emig Prk Tax 19</t>
  </si>
  <si>
    <t>10216 Titus Road</t>
  </si>
  <si>
    <t>Lot 1 SS 99-3</t>
  </si>
  <si>
    <t>Camp &amp; Diane Fuller</t>
  </si>
  <si>
    <t>12290 Village View Dr</t>
  </si>
  <si>
    <t>Lot 2 SS 99-3</t>
  </si>
  <si>
    <t>Richard &amp; Penny Aliulis</t>
  </si>
  <si>
    <t>12270 Village View Dr</t>
  </si>
  <si>
    <t>Lot 3 SS 99-3</t>
  </si>
  <si>
    <t>235 Jensen St.</t>
  </si>
  <si>
    <t>Arlington, WA 98223</t>
  </si>
  <si>
    <t>Lot 4 SS 99-3</t>
  </si>
  <si>
    <t>Tim &amp; Donna Meuret</t>
  </si>
  <si>
    <t>5730 B 14th Dr. W</t>
  </si>
  <si>
    <t>Everett, WA 98203</t>
  </si>
  <si>
    <t>Lot 1 SS 99-4</t>
  </si>
  <si>
    <t>12235 Village View Dr</t>
  </si>
  <si>
    <t>Lot 2 SS 99-4</t>
  </si>
  <si>
    <t>24351 31ST Ave W</t>
  </si>
  <si>
    <t>Brier, WA 98036</t>
  </si>
  <si>
    <t>Lot 3 SS 99-4</t>
  </si>
  <si>
    <t>12265 Village View Dr.</t>
  </si>
  <si>
    <t>Lot 4 SS 99-4</t>
  </si>
  <si>
    <t>12295 Village View Dr</t>
  </si>
  <si>
    <t>Brender House</t>
  </si>
  <si>
    <t>10212 Titus Rd.</t>
  </si>
  <si>
    <t>Hillcrest</t>
  </si>
  <si>
    <t xml:space="preserve">Lot 1   </t>
  </si>
  <si>
    <t>Lenora Brown &amp; Mark Reis</t>
  </si>
  <si>
    <t>12310 W. Emig Dr</t>
  </si>
  <si>
    <t>Lot 2</t>
  </si>
  <si>
    <t>Ted &amp; Gina Jenneskens</t>
  </si>
  <si>
    <t>465 SE Croston Ln.</t>
  </si>
  <si>
    <t>Lot 3</t>
  </si>
  <si>
    <t>2870 Mikayla Lane</t>
  </si>
  <si>
    <t>E Wen, WA 98802</t>
  </si>
  <si>
    <t>Lot 4</t>
  </si>
  <si>
    <t>Gerard &amp; Colleen Tiberio</t>
  </si>
  <si>
    <t>13809 209th Ave. NE</t>
  </si>
  <si>
    <t>Woodinville, WA 98077</t>
  </si>
  <si>
    <t>Lot 5</t>
  </si>
  <si>
    <t>Evan &amp; Janet Funk</t>
  </si>
  <si>
    <t>12350 W. Emig Dr.</t>
  </si>
  <si>
    <t>Lot 6</t>
  </si>
  <si>
    <t>Michael &amp; Jacque. Spangler</t>
  </si>
  <si>
    <t>9427 Satterlee Ave SE</t>
  </si>
  <si>
    <t>Snoqualmie, WA 98065</t>
  </si>
  <si>
    <t>Lot 7</t>
  </si>
  <si>
    <t>12370 W. Emig Dr</t>
  </si>
  <si>
    <t>Lot 8</t>
  </si>
  <si>
    <t>Phillip Leise</t>
  </si>
  <si>
    <t>10421 Ski Hill Dr.</t>
  </si>
  <si>
    <t>Lot 9</t>
  </si>
  <si>
    <t>12395 W. Emig Dr.</t>
  </si>
  <si>
    <t>Lot 10</t>
  </si>
  <si>
    <t>Andrea Nilles</t>
  </si>
  <si>
    <t>12385 W. Emig Dr.</t>
  </si>
  <si>
    <t>Lot 11</t>
  </si>
  <si>
    <t>Lot 12</t>
  </si>
  <si>
    <t>Hansel Creek Properties LLC</t>
  </si>
  <si>
    <t>12364 Ingalls Creek Rd.</t>
  </si>
  <si>
    <t>Peshastin, WA 98847</t>
  </si>
  <si>
    <t>Lot 13</t>
  </si>
  <si>
    <t>Lot 14</t>
  </si>
  <si>
    <t>John &amp; Beckie Peterson</t>
  </si>
  <si>
    <t>12345 W. Emig</t>
  </si>
  <si>
    <t>Lot 15</t>
  </si>
  <si>
    <t>PO Box 754</t>
  </si>
  <si>
    <t>Columbus, MT 59019</t>
  </si>
  <si>
    <t xml:space="preserve">Lot 16 </t>
  </si>
  <si>
    <t>Rich Smith &amp; Karen Creighton</t>
  </si>
  <si>
    <t>PO Box 187</t>
  </si>
  <si>
    <t>Lot 17</t>
  </si>
  <si>
    <t>12315 W Emig Dr</t>
  </si>
  <si>
    <t>e-mail</t>
  </si>
  <si>
    <t>phone</t>
  </si>
  <si>
    <t>509-548-5503</t>
  </si>
  <si>
    <t>sallyb5503@genext.net; bauer5503@genext.net</t>
  </si>
  <si>
    <t>m_a_patten@nwi.net</t>
  </si>
  <si>
    <t>509-548-7406</t>
  </si>
  <si>
    <t>srv.1944@hotmail.com</t>
  </si>
  <si>
    <t>509-548-7048</t>
  </si>
  <si>
    <t>tedtcc@gmail.com</t>
  </si>
  <si>
    <t>boyntonpj@gmail.com</t>
  </si>
  <si>
    <t>509-886-8753; 509-630-2805</t>
  </si>
  <si>
    <t>pcleise@gmail.com</t>
  </si>
  <si>
    <t>360-731-5915</t>
  </si>
  <si>
    <t>conan.vandel@gmail.com</t>
  </si>
  <si>
    <t>253-335-9186; 206-696-1887</t>
  </si>
  <si>
    <t>RKSDSD@msn.com</t>
  </si>
  <si>
    <t>253-880-5174</t>
  </si>
  <si>
    <t>509-888-5677</t>
  </si>
  <si>
    <t>Tom &amp; Pat Wolfe</t>
  </si>
  <si>
    <t>wolfetj@frontier.com</t>
  </si>
  <si>
    <t>yakimadog@hotmail.com; roslyndog@hotmail.com</t>
  </si>
  <si>
    <t>509-888-0358</t>
  </si>
  <si>
    <t>alexfam@hotmail.com</t>
  </si>
  <si>
    <t>adsimon@televar.com</t>
  </si>
  <si>
    <t>509-548-1344</t>
  </si>
  <si>
    <t>sschimelfenig@yahoo.com; pstroz13@gmail.com</t>
  </si>
  <si>
    <t>360-789-7246</t>
  </si>
  <si>
    <t>425-308-9843</t>
  </si>
  <si>
    <t>clord46@charter.net</t>
  </si>
  <si>
    <t>509-548-4324</t>
  </si>
  <si>
    <t>steve@strodeconstruction.com</t>
  </si>
  <si>
    <t>425-864-4640</t>
  </si>
  <si>
    <t>jon@jdwheelercpa.com</t>
  </si>
  <si>
    <t>509-548-6368</t>
  </si>
  <si>
    <t>509-548-0778</t>
  </si>
  <si>
    <t>hamblet@aol.com</t>
  </si>
  <si>
    <t>ttsvDoherty@gmail.com</t>
  </si>
  <si>
    <t>530-569-0006</t>
  </si>
  <si>
    <t>danelson@nwi.net; nelsonm5@nwi.net</t>
  </si>
  <si>
    <t>509-548-7856</t>
  </si>
  <si>
    <t>jessie.kellogg@yahoo.com</t>
  </si>
  <si>
    <t>Mark &amp; Callie Baker</t>
  </si>
  <si>
    <t>callie.baker@gmail.com; maeuba@gmail.com</t>
  </si>
  <si>
    <t>campfuller@yahoo.com</t>
  </si>
  <si>
    <t>509-548-9888</t>
  </si>
  <si>
    <t>rlaliulis@msn.com</t>
  </si>
  <si>
    <t>509-548-2012</t>
  </si>
  <si>
    <t>KoaLive88@outlook.com</t>
  </si>
  <si>
    <t>brian1260@gmail.com</t>
  </si>
  <si>
    <t>Suzanne.Vanderwerff@seattlechildrens.org</t>
  </si>
  <si>
    <t>425-205-5683</t>
  </si>
  <si>
    <t>206-890-0654</t>
  </si>
  <si>
    <t>dls47@msn.com</t>
  </si>
  <si>
    <t xml:space="preserve"> </t>
  </si>
  <si>
    <t>natemclaughlin7@gmail.com</t>
  </si>
  <si>
    <t>206-794-3886</t>
  </si>
  <si>
    <t>Susan Howard &amp; Kari Bloss</t>
  </si>
  <si>
    <t>dnso18@hotmail.com; getintheagame@gmail.com</t>
  </si>
  <si>
    <t>916-295-0408;425-879-7237</t>
  </si>
  <si>
    <t>E. Wenatchee, WA  98802</t>
  </si>
  <si>
    <t>50 29th St NW  Apt. 348</t>
  </si>
  <si>
    <t>Wenatchee, WA  98801</t>
  </si>
  <si>
    <t>Leavenworth, WA  98826</t>
  </si>
  <si>
    <t>685 NW Juniper St #A-2</t>
  </si>
  <si>
    <t>12240 Village View Dr</t>
  </si>
  <si>
    <t>Street Address</t>
  </si>
  <si>
    <t>12380 Village View Dr</t>
  </si>
  <si>
    <t xml:space="preserve"> none</t>
  </si>
  <si>
    <t>none</t>
  </si>
  <si>
    <t>12335 W. Emig Dr.</t>
  </si>
  <si>
    <t>12325 W. Emig Dr.</t>
  </si>
  <si>
    <t>Larry &amp; Deborah Jahnke</t>
  </si>
  <si>
    <t xml:space="preserve">allcapp61@nwi.net </t>
  </si>
  <si>
    <t>509-293-3192 (daughter allison)</t>
  </si>
  <si>
    <t>debpauline@live.com</t>
  </si>
  <si>
    <t>ryanandkim1@icloud.com</t>
  </si>
  <si>
    <t>206-369-8651</t>
  </si>
  <si>
    <t>208-608-9987</t>
  </si>
  <si>
    <t>alknilles4@gmail.com</t>
  </si>
  <si>
    <t>509-548-4686</t>
  </si>
  <si>
    <t>brownreis@icloud.com</t>
  </si>
  <si>
    <t>206-617-4237</t>
  </si>
  <si>
    <t>michcanbike@yahoo.com</t>
  </si>
  <si>
    <t>Clyde &amp; Michele Nordgren Jr.</t>
  </si>
  <si>
    <t>425-9712262</t>
  </si>
  <si>
    <t>Randy Gneiting &amp; Cameron family</t>
  </si>
  <si>
    <t>vkgneiting@gmail.com</t>
  </si>
  <si>
    <t>425-244-6810</t>
  </si>
  <si>
    <t>10349 Ski Hill Dr</t>
  </si>
  <si>
    <t>johnpeterson17@gmail.com</t>
  </si>
  <si>
    <t>hkglaeser@hotmail.com</t>
  </si>
  <si>
    <t>509-548-0414</t>
  </si>
  <si>
    <t>David &amp; Sally Sebring</t>
  </si>
  <si>
    <t>Brian &amp;Suzanne Vanderwerff</t>
  </si>
  <si>
    <t>Brian &amp; Suzanne Vanderwerff</t>
  </si>
  <si>
    <t>Jim &amp; Pat Boynton</t>
  </si>
  <si>
    <t>Dan &amp; Mary Nelson</t>
  </si>
  <si>
    <t>Jon &amp; Margaret Wheeler</t>
  </si>
  <si>
    <t>Steve &amp; Patty Varner</t>
  </si>
  <si>
    <t>Arlen &amp; Donna Simon</t>
  </si>
  <si>
    <t>Randy &amp; Shawna Alexander</t>
  </si>
  <si>
    <t>Hans &amp; Karin Glaeser</t>
  </si>
  <si>
    <t>Richard &amp; Judy Winkelmann</t>
  </si>
  <si>
    <t>206-419-2521 ?</t>
  </si>
  <si>
    <t>michaelspangler8@gmail.com</t>
  </si>
  <si>
    <t>206-819-8518</t>
  </si>
  <si>
    <t>12360 W. Emig Dr.</t>
  </si>
  <si>
    <t>12315 Village View Dr.</t>
  </si>
  <si>
    <t>rp.wink@frontier.com</t>
  </si>
  <si>
    <t>509-548-1733</t>
  </si>
  <si>
    <t>Emig-Village Irrigation Group (EVIG)</t>
  </si>
  <si>
    <t>12365 W. Emig Dr.</t>
  </si>
  <si>
    <t>12360 Village View Dr.</t>
  </si>
  <si>
    <t>Service</t>
  </si>
  <si>
    <t>509-548-2464</t>
  </si>
  <si>
    <t>509-548-5102</t>
  </si>
  <si>
    <t>x</t>
  </si>
  <si>
    <t>Paid</t>
  </si>
  <si>
    <t>Transactions</t>
  </si>
  <si>
    <t>Date</t>
  </si>
  <si>
    <t>Description</t>
  </si>
  <si>
    <t>Account</t>
  </si>
  <si>
    <t>Credit</t>
  </si>
  <si>
    <t>Debit</t>
  </si>
  <si>
    <t>deposits</t>
  </si>
  <si>
    <t>CVB</t>
  </si>
  <si>
    <t>2019 payments</t>
  </si>
  <si>
    <t>Balance</t>
  </si>
  <si>
    <t>EVIG Financials</t>
  </si>
  <si>
    <t>Record ID</t>
  </si>
  <si>
    <t>Acreage</t>
  </si>
  <si>
    <t>City, State, Zip</t>
  </si>
  <si>
    <t>Mail Street</t>
  </si>
  <si>
    <t xml:space="preserve"> Mail City, State ZIP </t>
  </si>
  <si>
    <t>Mail</t>
  </si>
  <si>
    <t>z</t>
  </si>
  <si>
    <t>y</t>
  </si>
  <si>
    <t>10365 Ski Hill Dr</t>
  </si>
  <si>
    <t>t</t>
  </si>
  <si>
    <t>Electricity</t>
  </si>
  <si>
    <t>turn on power</t>
  </si>
  <si>
    <t>Chk#1000</t>
  </si>
  <si>
    <t>a</t>
  </si>
  <si>
    <t xml:space="preserve">Leo </t>
  </si>
  <si>
    <t>labor</t>
  </si>
  <si>
    <t>parts</t>
  </si>
  <si>
    <t>Chk#1001</t>
  </si>
  <si>
    <t>b</t>
  </si>
  <si>
    <t>Cash on Hand</t>
  </si>
  <si>
    <t>End of month Cash</t>
  </si>
  <si>
    <t>Chelan Co PUD</t>
  </si>
  <si>
    <t>electricity</t>
  </si>
  <si>
    <t>chk#1002</t>
  </si>
  <si>
    <t>Chelan County PUD</t>
  </si>
  <si>
    <t>chk#1003</t>
  </si>
  <si>
    <t>YTD</t>
  </si>
  <si>
    <t>Harry Lindsey</t>
  </si>
  <si>
    <t>chk#1004</t>
  </si>
  <si>
    <t>chelan Co PUD</t>
  </si>
  <si>
    <t>chk#1005</t>
  </si>
  <si>
    <t>electricy</t>
  </si>
  <si>
    <t>chk#1007</t>
  </si>
  <si>
    <t>Marson &amp; Marson</t>
  </si>
  <si>
    <t>Parts</t>
  </si>
  <si>
    <t>chk#1011</t>
  </si>
  <si>
    <t>ch#1006</t>
  </si>
  <si>
    <t>ch#1008</t>
  </si>
  <si>
    <t>ch#1009</t>
  </si>
  <si>
    <t>ch#1012</t>
  </si>
  <si>
    <t>ch#1013</t>
  </si>
  <si>
    <t>paid</t>
  </si>
  <si>
    <t>vitto1988@gmail.com</t>
  </si>
  <si>
    <t>Darren &amp; Elaine Montgomery</t>
  </si>
  <si>
    <t>Joseph &amp; Spring Jeffrey</t>
  </si>
  <si>
    <t>12375 W. Emig Dr</t>
  </si>
  <si>
    <t>Lance &amp; Jamie Campbell</t>
  </si>
  <si>
    <t>12355 W. Emig Dr.</t>
  </si>
  <si>
    <t>leavenworth, WA 98826</t>
  </si>
  <si>
    <t>7001 Seaview Ave NE</t>
  </si>
  <si>
    <t>Seattle, WA 98117</t>
  </si>
  <si>
    <t>3801 E College Way</t>
  </si>
  <si>
    <t>Mt. Vernon, WA98273</t>
  </si>
  <si>
    <t>4802 NE 39th St</t>
  </si>
  <si>
    <t>Seattle, WA 98105</t>
  </si>
  <si>
    <t>2020 payments</t>
  </si>
  <si>
    <t>interest</t>
  </si>
  <si>
    <t>Cashflow March- April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</si>
</sst>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2" fillId="0" borderId="1" xfId="0" applyFont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3" fillId="0" borderId="1" xfId="1" applyBorder="1"/>
    <xf numFmtId="0" fontId="0" fillId="0" borderId="2" xfId="0" applyFill="1" applyBorder="1"/>
    <xf numFmtId="0" fontId="3" fillId="0" borderId="0" xfId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6" fillId="0" borderId="1" xfId="0" applyFont="1" applyBorder="1"/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2" xfId="0" applyFont="1" applyFill="1" applyBorder="1"/>
    <xf numFmtId="0" fontId="0" fillId="0" borderId="0" xfId="0" applyFont="1"/>
    <xf numFmtId="0" fontId="0" fillId="0" borderId="0" xfId="0" applyAlignment="1">
      <alignment horizontal="center"/>
    </xf>
    <xf numFmtId="44" fontId="0" fillId="0" borderId="0" xfId="2" applyFont="1"/>
    <xf numFmtId="0" fontId="4" fillId="0" borderId="0" xfId="0" applyFont="1" applyAlignment="1"/>
    <xf numFmtId="14" fontId="0" fillId="0" borderId="0" xfId="0" applyNumberFormat="1" applyAlignment="1">
      <alignment horizontal="center"/>
    </xf>
    <xf numFmtId="44" fontId="4" fillId="0" borderId="0" xfId="2" applyFont="1"/>
    <xf numFmtId="0" fontId="0" fillId="0" borderId="4" xfId="0" applyBorder="1" applyAlignment="1">
      <alignment horizontal="center"/>
    </xf>
    <xf numFmtId="0" fontId="0" fillId="0" borderId="4" xfId="0" applyBorder="1"/>
    <xf numFmtId="44" fontId="0" fillId="0" borderId="4" xfId="2" applyFont="1" applyBorder="1"/>
    <xf numFmtId="0" fontId="0" fillId="0" borderId="0" xfId="0" applyAlignment="1">
      <alignment horizontal="center"/>
    </xf>
    <xf numFmtId="0" fontId="8" fillId="0" borderId="0" xfId="0" applyFont="1"/>
    <xf numFmtId="16" fontId="0" fillId="0" borderId="0" xfId="0" applyNumberFormat="1" applyAlignment="1">
      <alignment horizontal="center"/>
    </xf>
    <xf numFmtId="4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2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on@jdwheelercpa.com" TargetMode="External"/><Relationship Id="rId18" Type="http://schemas.openxmlformats.org/officeDocument/2006/relationships/hyperlink" Target="mailto:rlaliulis@msn.com" TargetMode="External"/><Relationship Id="rId26" Type="http://schemas.openxmlformats.org/officeDocument/2006/relationships/hyperlink" Target="mailto:ryanandkim1@icloud.com" TargetMode="External"/><Relationship Id="rId3" Type="http://schemas.openxmlformats.org/officeDocument/2006/relationships/hyperlink" Target="mailto:tedtcc@gmail.com" TargetMode="External"/><Relationship Id="rId21" Type="http://schemas.openxmlformats.org/officeDocument/2006/relationships/hyperlink" Target="mailto:Suzanne.Vanderwerff@seattlechildrens.org" TargetMode="External"/><Relationship Id="rId34" Type="http://schemas.openxmlformats.org/officeDocument/2006/relationships/hyperlink" Target="mailto:rp.wink@frontier.com" TargetMode="External"/><Relationship Id="rId7" Type="http://schemas.openxmlformats.org/officeDocument/2006/relationships/hyperlink" Target="mailto:RKSDSD@msn.com" TargetMode="External"/><Relationship Id="rId12" Type="http://schemas.openxmlformats.org/officeDocument/2006/relationships/hyperlink" Target="mailto:steve@strodeconstruction.com" TargetMode="External"/><Relationship Id="rId17" Type="http://schemas.openxmlformats.org/officeDocument/2006/relationships/hyperlink" Target="mailto:campfuller@yahoo.com" TargetMode="External"/><Relationship Id="rId25" Type="http://schemas.openxmlformats.org/officeDocument/2006/relationships/hyperlink" Target="mailto:debpauline@live.com" TargetMode="External"/><Relationship Id="rId33" Type="http://schemas.openxmlformats.org/officeDocument/2006/relationships/hyperlink" Target="mailto:michaelspangler8@gmail.com" TargetMode="External"/><Relationship Id="rId2" Type="http://schemas.openxmlformats.org/officeDocument/2006/relationships/hyperlink" Target="mailto:srv.1944@hotmail.com" TargetMode="External"/><Relationship Id="rId16" Type="http://schemas.openxmlformats.org/officeDocument/2006/relationships/hyperlink" Target="mailto:jessie.kellogg@yahoo.com" TargetMode="External"/><Relationship Id="rId20" Type="http://schemas.openxmlformats.org/officeDocument/2006/relationships/hyperlink" Target="mailto:brian1260@gmail.com" TargetMode="External"/><Relationship Id="rId29" Type="http://schemas.openxmlformats.org/officeDocument/2006/relationships/hyperlink" Target="mailto:brownreis@icloud.com" TargetMode="External"/><Relationship Id="rId1" Type="http://schemas.openxmlformats.org/officeDocument/2006/relationships/hyperlink" Target="mailto:m_a_patten@nwi.net" TargetMode="External"/><Relationship Id="rId6" Type="http://schemas.openxmlformats.org/officeDocument/2006/relationships/hyperlink" Target="mailto:conan.vandel@gmail.com" TargetMode="External"/><Relationship Id="rId11" Type="http://schemas.openxmlformats.org/officeDocument/2006/relationships/hyperlink" Target="mailto:clord46@charter.net" TargetMode="External"/><Relationship Id="rId24" Type="http://schemas.openxmlformats.org/officeDocument/2006/relationships/hyperlink" Target="mailto:allcapp61@nwi.net" TargetMode="External"/><Relationship Id="rId32" Type="http://schemas.openxmlformats.org/officeDocument/2006/relationships/hyperlink" Target="mailto:hkglaeser@hotmail.com" TargetMode="External"/><Relationship Id="rId5" Type="http://schemas.openxmlformats.org/officeDocument/2006/relationships/hyperlink" Target="mailto:pcleise@gmail.com" TargetMode="External"/><Relationship Id="rId15" Type="http://schemas.openxmlformats.org/officeDocument/2006/relationships/hyperlink" Target="mailto:ttsvDoherty@gmail.com" TargetMode="External"/><Relationship Id="rId23" Type="http://schemas.openxmlformats.org/officeDocument/2006/relationships/hyperlink" Target="mailto:natemclaughlin7@gmail.com" TargetMode="External"/><Relationship Id="rId28" Type="http://schemas.openxmlformats.org/officeDocument/2006/relationships/hyperlink" Target="mailto:johnpeterson17@gmail.com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adsimon@televar.com" TargetMode="External"/><Relationship Id="rId19" Type="http://schemas.openxmlformats.org/officeDocument/2006/relationships/hyperlink" Target="mailto:KoaLive88@outlook.com" TargetMode="External"/><Relationship Id="rId31" Type="http://schemas.openxmlformats.org/officeDocument/2006/relationships/hyperlink" Target="mailto:vkgneiting@gmail.com" TargetMode="External"/><Relationship Id="rId4" Type="http://schemas.openxmlformats.org/officeDocument/2006/relationships/hyperlink" Target="mailto:boyntonpj@gmail.com" TargetMode="External"/><Relationship Id="rId9" Type="http://schemas.openxmlformats.org/officeDocument/2006/relationships/hyperlink" Target="mailto:alexfam@hotmail.com" TargetMode="External"/><Relationship Id="rId14" Type="http://schemas.openxmlformats.org/officeDocument/2006/relationships/hyperlink" Target="mailto:hamblet@aol.com" TargetMode="External"/><Relationship Id="rId22" Type="http://schemas.openxmlformats.org/officeDocument/2006/relationships/hyperlink" Target="mailto:dls47@msn.com" TargetMode="External"/><Relationship Id="rId27" Type="http://schemas.openxmlformats.org/officeDocument/2006/relationships/hyperlink" Target="mailto:alknilles4@gmail.com" TargetMode="External"/><Relationship Id="rId30" Type="http://schemas.openxmlformats.org/officeDocument/2006/relationships/hyperlink" Target="mailto:michcanbike@yahoo.com" TargetMode="External"/><Relationship Id="rId35" Type="http://schemas.openxmlformats.org/officeDocument/2006/relationships/hyperlink" Target="mailto:vitto1988@gmail.com" TargetMode="External"/><Relationship Id="rId8" Type="http://schemas.openxmlformats.org/officeDocument/2006/relationships/hyperlink" Target="mailto:wolfetj@fronti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opLeftCell="A10" workbookViewId="0">
      <selection activeCell="D39" sqref="D39"/>
    </sheetView>
  </sheetViews>
  <sheetFormatPr baseColWidth="10" defaultColWidth="8.83203125" defaultRowHeight="15" x14ac:dyDescent="0.2"/>
  <cols>
    <col min="1" max="1" width="8.83203125" style="11"/>
    <col min="2" max="2" width="14.83203125" customWidth="1"/>
    <col min="3" max="3" width="8.83203125" customWidth="1"/>
    <col min="4" max="4" width="26" customWidth="1"/>
    <col min="5" max="5" width="21.33203125" customWidth="1"/>
    <col min="6" max="6" width="14" customWidth="1"/>
    <col min="7" max="7" width="22.33203125" customWidth="1"/>
    <col min="8" max="8" width="20.83203125" style="27" customWidth="1"/>
    <col min="9" max="10" width="20.83203125" customWidth="1"/>
    <col min="11" max="11" width="14.1640625" customWidth="1"/>
    <col min="12" max="12" width="8.83203125" style="11"/>
    <col min="13" max="13" width="8.83203125" style="47"/>
  </cols>
  <sheetData>
    <row r="1" spans="1:13" x14ac:dyDescent="0.2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3" x14ac:dyDescent="0.2">
      <c r="A2" s="49" t="s">
        <v>237</v>
      </c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3" x14ac:dyDescent="0.2">
      <c r="A3" s="49" t="s">
        <v>180</v>
      </c>
      <c r="B3" s="49"/>
      <c r="C3" s="49"/>
      <c r="D3" s="49"/>
      <c r="E3" s="49"/>
      <c r="F3" s="49"/>
      <c r="G3" s="49"/>
      <c r="H3" s="49"/>
      <c r="I3" s="49"/>
      <c r="J3" s="49"/>
      <c r="K3" s="49"/>
    </row>
    <row r="4" spans="1:13" x14ac:dyDescent="0.2">
      <c r="B4" s="1"/>
      <c r="C4" s="1"/>
      <c r="D4" s="1"/>
      <c r="E4" s="1"/>
      <c r="F4" s="1"/>
      <c r="G4" s="16" t="s">
        <v>240</v>
      </c>
      <c r="H4" s="23"/>
      <c r="I4" s="50" t="s">
        <v>261</v>
      </c>
      <c r="J4" s="49"/>
      <c r="K4" s="1"/>
      <c r="L4" s="20">
        <v>2019</v>
      </c>
      <c r="M4" s="47">
        <v>2020</v>
      </c>
    </row>
    <row r="5" spans="1:13" s="18" customFormat="1" x14ac:dyDescent="0.2">
      <c r="A5" s="16" t="s">
        <v>256</v>
      </c>
      <c r="B5" s="16" t="s">
        <v>247</v>
      </c>
      <c r="C5" s="16" t="s">
        <v>257</v>
      </c>
      <c r="D5" s="17" t="s">
        <v>1</v>
      </c>
      <c r="E5" s="17" t="s">
        <v>127</v>
      </c>
      <c r="F5" s="17" t="s">
        <v>128</v>
      </c>
      <c r="G5" s="17" t="s">
        <v>192</v>
      </c>
      <c r="H5" s="16" t="s">
        <v>258</v>
      </c>
      <c r="I5" s="30" t="s">
        <v>259</v>
      </c>
      <c r="J5" s="30" t="s">
        <v>260</v>
      </c>
      <c r="K5" s="17" t="s">
        <v>2</v>
      </c>
      <c r="L5" s="20" t="s">
        <v>244</v>
      </c>
      <c r="M5" s="48" t="s">
        <v>297</v>
      </c>
    </row>
    <row r="6" spans="1:13" x14ac:dyDescent="0.2">
      <c r="B6" s="2"/>
      <c r="C6" s="2"/>
      <c r="D6" s="3"/>
      <c r="E6" s="3"/>
      <c r="F6" s="3"/>
      <c r="G6" s="2"/>
      <c r="H6" s="24"/>
      <c r="I6" s="2"/>
      <c r="J6" s="2"/>
      <c r="K6" s="4"/>
    </row>
    <row r="7" spans="1:13" ht="25" customHeight="1" x14ac:dyDescent="0.2">
      <c r="A7" s="19">
        <f>1+100</f>
        <v>101</v>
      </c>
      <c r="B7" s="6" t="s">
        <v>3</v>
      </c>
      <c r="C7" s="7">
        <v>1.06</v>
      </c>
      <c r="D7" s="6" t="s">
        <v>4</v>
      </c>
      <c r="E7" s="6" t="s">
        <v>147</v>
      </c>
      <c r="F7" s="6" t="s">
        <v>148</v>
      </c>
      <c r="G7" s="25" t="s">
        <v>5</v>
      </c>
      <c r="H7" s="25" t="s">
        <v>6</v>
      </c>
      <c r="I7" s="6" t="str">
        <f>G7</f>
        <v>12310 Village View Dr</v>
      </c>
      <c r="J7" s="6" t="str">
        <f>H7</f>
        <v>Leavenworth, WA 98826</v>
      </c>
      <c r="K7" s="8">
        <v>241701515010</v>
      </c>
      <c r="L7" s="11" t="s">
        <v>262</v>
      </c>
    </row>
    <row r="8" spans="1:13" ht="25" customHeight="1" x14ac:dyDescent="0.2">
      <c r="A8" s="19">
        <f>2+100</f>
        <v>102</v>
      </c>
      <c r="B8" s="6" t="s">
        <v>7</v>
      </c>
      <c r="C8" s="7">
        <v>1.06</v>
      </c>
      <c r="D8" s="6" t="s">
        <v>227</v>
      </c>
      <c r="E8" s="12" t="s">
        <v>149</v>
      </c>
      <c r="F8" s="6" t="s">
        <v>241</v>
      </c>
      <c r="G8" s="25" t="s">
        <v>8</v>
      </c>
      <c r="H8" s="25" t="s">
        <v>6</v>
      </c>
      <c r="I8" s="6" t="str">
        <f>G8</f>
        <v>12330 Village View Dr</v>
      </c>
      <c r="J8" s="6" t="str">
        <f t="shared" ref="J8:J16" si="0">H8</f>
        <v>Leavenworth, WA 98826</v>
      </c>
      <c r="K8" s="8">
        <v>241701515020</v>
      </c>
      <c r="L8" s="11" t="s">
        <v>263</v>
      </c>
    </row>
    <row r="9" spans="1:13" ht="25" customHeight="1" x14ac:dyDescent="0.2">
      <c r="A9" s="19">
        <f>3+100</f>
        <v>103</v>
      </c>
      <c r="B9" s="6" t="s">
        <v>9</v>
      </c>
      <c r="C9" s="7">
        <v>1.02</v>
      </c>
      <c r="D9" s="6" t="s">
        <v>226</v>
      </c>
      <c r="E9" s="12" t="s">
        <v>150</v>
      </c>
      <c r="F9" s="6" t="s">
        <v>151</v>
      </c>
      <c r="G9" s="26" t="s">
        <v>239</v>
      </c>
      <c r="H9" s="25" t="s">
        <v>6</v>
      </c>
      <c r="I9" s="6" t="s">
        <v>10</v>
      </c>
      <c r="J9" s="6" t="str">
        <f t="shared" si="0"/>
        <v>Leavenworth, WA 98826</v>
      </c>
      <c r="K9" s="8">
        <v>241701515030</v>
      </c>
      <c r="L9" s="21" t="s">
        <v>243</v>
      </c>
    </row>
    <row r="10" spans="1:13" ht="25" customHeight="1" x14ac:dyDescent="0.2">
      <c r="A10" s="19">
        <f>A9+1</f>
        <v>104</v>
      </c>
      <c r="B10" s="6" t="s">
        <v>11</v>
      </c>
      <c r="C10" s="7">
        <v>1.02</v>
      </c>
      <c r="D10" s="6" t="s">
        <v>12</v>
      </c>
      <c r="E10" s="12" t="s">
        <v>202</v>
      </c>
      <c r="F10" s="6" t="s">
        <v>203</v>
      </c>
      <c r="G10" s="25" t="s">
        <v>193</v>
      </c>
      <c r="H10" s="25" t="s">
        <v>6</v>
      </c>
      <c r="I10" s="6" t="str">
        <f>G10</f>
        <v>12380 Village View Dr</v>
      </c>
      <c r="J10" s="6" t="str">
        <f t="shared" si="0"/>
        <v>Leavenworth, WA 98826</v>
      </c>
      <c r="K10" s="8">
        <v>241701515040</v>
      </c>
      <c r="L10" s="11" t="s">
        <v>262</v>
      </c>
    </row>
    <row r="11" spans="1:13" ht="25" customHeight="1" x14ac:dyDescent="0.2">
      <c r="A11" s="19">
        <f t="shared" ref="A11:A53" si="1">A10+1</f>
        <v>105</v>
      </c>
      <c r="B11" s="6" t="s">
        <v>13</v>
      </c>
      <c r="C11" s="7">
        <v>1.08</v>
      </c>
      <c r="D11" s="6" t="s">
        <v>225</v>
      </c>
      <c r="E11" s="12" t="s">
        <v>133</v>
      </c>
      <c r="F11" s="6" t="s">
        <v>134</v>
      </c>
      <c r="G11" s="25" t="s">
        <v>14</v>
      </c>
      <c r="H11" s="25" t="s">
        <v>6</v>
      </c>
      <c r="I11" s="6" t="str">
        <f>G11</f>
        <v>12400 Village View Dr</v>
      </c>
      <c r="J11" s="6" t="str">
        <f t="shared" si="0"/>
        <v>Leavenworth, WA 98826</v>
      </c>
      <c r="K11" s="8">
        <v>241701515050</v>
      </c>
      <c r="L11" s="11" t="s">
        <v>243</v>
      </c>
      <c r="M11" s="47" t="s">
        <v>269</v>
      </c>
    </row>
    <row r="12" spans="1:13" ht="25" customHeight="1" x14ac:dyDescent="0.2">
      <c r="A12" s="19">
        <f t="shared" si="1"/>
        <v>106</v>
      </c>
      <c r="B12" s="6" t="s">
        <v>15</v>
      </c>
      <c r="C12" s="7">
        <v>0.92</v>
      </c>
      <c r="D12" s="6" t="s">
        <v>16</v>
      </c>
      <c r="E12" s="6" t="s">
        <v>130</v>
      </c>
      <c r="F12" s="6" t="s">
        <v>129</v>
      </c>
      <c r="G12" s="25" t="s">
        <v>17</v>
      </c>
      <c r="H12" s="25" t="s">
        <v>6</v>
      </c>
      <c r="I12" s="6" t="str">
        <f t="shared" ref="I12:I16" si="2">G12</f>
        <v>12395 Village View Dr</v>
      </c>
      <c r="J12" s="6" t="str">
        <f t="shared" si="0"/>
        <v>Leavenworth, WA 98826</v>
      </c>
      <c r="K12" s="8">
        <v>241701515060</v>
      </c>
      <c r="L12" s="11" t="s">
        <v>243</v>
      </c>
    </row>
    <row r="13" spans="1:13" ht="25" customHeight="1" x14ac:dyDescent="0.2">
      <c r="A13" s="19">
        <f t="shared" si="1"/>
        <v>107</v>
      </c>
      <c r="B13" s="6" t="s">
        <v>18</v>
      </c>
      <c r="C13" s="7">
        <v>1.03</v>
      </c>
      <c r="D13" s="6" t="s">
        <v>19</v>
      </c>
      <c r="E13" s="12" t="s">
        <v>131</v>
      </c>
      <c r="F13" s="6" t="s">
        <v>132</v>
      </c>
      <c r="G13" s="25" t="s">
        <v>20</v>
      </c>
      <c r="H13" s="25" t="s">
        <v>6</v>
      </c>
      <c r="I13" s="6" t="str">
        <f t="shared" si="2"/>
        <v>12385 Village View Dr</v>
      </c>
      <c r="J13" s="6" t="str">
        <f t="shared" si="0"/>
        <v>Leavenworth, WA 98826</v>
      </c>
      <c r="K13" s="8">
        <v>241701515070</v>
      </c>
      <c r="L13" s="11" t="s">
        <v>243</v>
      </c>
      <c r="M13" s="47" t="s">
        <v>269</v>
      </c>
    </row>
    <row r="14" spans="1:13" ht="25" customHeight="1" x14ac:dyDescent="0.2">
      <c r="A14" s="19">
        <f t="shared" si="1"/>
        <v>108</v>
      </c>
      <c r="B14" s="6" t="s">
        <v>21</v>
      </c>
      <c r="C14" s="7">
        <v>0.95</v>
      </c>
      <c r="D14" s="6" t="s">
        <v>22</v>
      </c>
      <c r="E14" s="6" t="s">
        <v>152</v>
      </c>
      <c r="F14" s="6" t="s">
        <v>153</v>
      </c>
      <c r="G14" s="25" t="s">
        <v>23</v>
      </c>
      <c r="H14" s="25" t="s">
        <v>6</v>
      </c>
      <c r="I14" s="6" t="str">
        <f t="shared" si="2"/>
        <v>12375 Village View Dr</v>
      </c>
      <c r="J14" s="6" t="str">
        <f t="shared" si="0"/>
        <v>Leavenworth, WA 98826</v>
      </c>
      <c r="K14" s="8">
        <v>241701515080</v>
      </c>
      <c r="L14" s="11" t="s">
        <v>263</v>
      </c>
    </row>
    <row r="15" spans="1:13" ht="25" customHeight="1" x14ac:dyDescent="0.2">
      <c r="A15" s="19">
        <f t="shared" si="1"/>
        <v>109</v>
      </c>
      <c r="B15" s="6" t="s">
        <v>24</v>
      </c>
      <c r="C15" s="7">
        <v>0.95</v>
      </c>
      <c r="D15" s="6" t="s">
        <v>198</v>
      </c>
      <c r="E15" s="12" t="s">
        <v>201</v>
      </c>
      <c r="F15" s="6" t="s">
        <v>154</v>
      </c>
      <c r="G15" s="25" t="s">
        <v>25</v>
      </c>
      <c r="H15" s="25" t="s">
        <v>6</v>
      </c>
      <c r="I15" s="6" t="str">
        <f t="shared" si="2"/>
        <v>12345 Village View Dr</v>
      </c>
      <c r="J15" s="6" t="str">
        <f t="shared" si="0"/>
        <v>Leavenworth, WA 98826</v>
      </c>
      <c r="K15" s="8">
        <v>241701515090</v>
      </c>
      <c r="L15" s="11" t="s">
        <v>269</v>
      </c>
    </row>
    <row r="16" spans="1:13" ht="25" customHeight="1" x14ac:dyDescent="0.2">
      <c r="A16" s="19">
        <f t="shared" si="1"/>
        <v>110</v>
      </c>
      <c r="B16" s="6" t="s">
        <v>26</v>
      </c>
      <c r="C16" s="7">
        <v>0.95</v>
      </c>
      <c r="D16" s="6" t="s">
        <v>27</v>
      </c>
      <c r="E16" s="12" t="s">
        <v>181</v>
      </c>
      <c r="F16" s="6" t="s">
        <v>182</v>
      </c>
      <c r="G16" s="25" t="s">
        <v>28</v>
      </c>
      <c r="H16" s="25" t="s">
        <v>6</v>
      </c>
      <c r="I16" s="6" t="str">
        <f t="shared" si="2"/>
        <v>12325 Village View Dr.</v>
      </c>
      <c r="J16" s="6" t="str">
        <f t="shared" si="0"/>
        <v>Leavenworth, WA 98826</v>
      </c>
      <c r="K16" s="8">
        <v>241701515100</v>
      </c>
      <c r="L16" s="11" t="s">
        <v>274</v>
      </c>
    </row>
    <row r="17" spans="1:13" ht="25" customHeight="1" x14ac:dyDescent="0.2">
      <c r="A17" s="19">
        <f t="shared" si="1"/>
        <v>111</v>
      </c>
      <c r="B17" s="6" t="s">
        <v>29</v>
      </c>
      <c r="C17" s="7">
        <v>1</v>
      </c>
      <c r="D17" s="5" t="s">
        <v>30</v>
      </c>
      <c r="E17" s="12" t="s">
        <v>199</v>
      </c>
      <c r="F17" s="5" t="s">
        <v>200</v>
      </c>
      <c r="G17" s="22" t="s">
        <v>215</v>
      </c>
      <c r="H17" s="22" t="s">
        <v>6</v>
      </c>
      <c r="I17" s="5" t="s">
        <v>187</v>
      </c>
      <c r="J17" s="9" t="s">
        <v>186</v>
      </c>
      <c r="K17" s="8">
        <v>241701230030</v>
      </c>
      <c r="L17" s="11" t="s">
        <v>265</v>
      </c>
      <c r="M17" s="51" t="s">
        <v>189</v>
      </c>
    </row>
    <row r="18" spans="1:13" ht="25" customHeight="1" x14ac:dyDescent="0.2">
      <c r="A18" s="19">
        <f t="shared" si="1"/>
        <v>112</v>
      </c>
      <c r="B18" s="6" t="s">
        <v>31</v>
      </c>
      <c r="C18" s="7">
        <v>1</v>
      </c>
      <c r="D18" s="6" t="s">
        <v>32</v>
      </c>
      <c r="E18" s="12" t="s">
        <v>155</v>
      </c>
      <c r="F18" s="6" t="s">
        <v>156</v>
      </c>
      <c r="G18" s="37" t="s">
        <v>264</v>
      </c>
      <c r="H18" s="25" t="s">
        <v>6</v>
      </c>
      <c r="I18" s="6" t="s">
        <v>33</v>
      </c>
      <c r="J18" s="6" t="s">
        <v>6</v>
      </c>
      <c r="K18" s="8">
        <v>241701230040</v>
      </c>
      <c r="L18" s="11" t="s">
        <v>263</v>
      </c>
      <c r="M18" s="47" t="s">
        <v>269</v>
      </c>
    </row>
    <row r="19" spans="1:13" ht="25" customHeight="1" x14ac:dyDescent="0.2">
      <c r="A19" s="19">
        <f t="shared" si="1"/>
        <v>113</v>
      </c>
      <c r="B19" s="6" t="s">
        <v>34</v>
      </c>
      <c r="C19" s="7">
        <v>1</v>
      </c>
      <c r="D19" s="6" t="s">
        <v>35</v>
      </c>
      <c r="E19" s="12" t="s">
        <v>157</v>
      </c>
      <c r="F19" s="6" t="s">
        <v>158</v>
      </c>
      <c r="G19" s="25" t="s">
        <v>36</v>
      </c>
      <c r="H19" s="25" t="s">
        <v>6</v>
      </c>
      <c r="I19" s="6" t="str">
        <f>G19</f>
        <v>10315 Village View Dr</v>
      </c>
      <c r="J19" s="6" t="s">
        <v>6</v>
      </c>
      <c r="K19" s="8">
        <v>241701230050</v>
      </c>
      <c r="L19" s="11" t="s">
        <v>274</v>
      </c>
    </row>
    <row r="20" spans="1:13" ht="25" customHeight="1" x14ac:dyDescent="0.2">
      <c r="A20" s="19">
        <f t="shared" si="1"/>
        <v>114</v>
      </c>
      <c r="B20" s="6" t="s">
        <v>37</v>
      </c>
      <c r="C20" s="7">
        <v>1</v>
      </c>
      <c r="D20" s="6" t="s">
        <v>224</v>
      </c>
      <c r="E20" s="12" t="s">
        <v>159</v>
      </c>
      <c r="F20" s="6" t="s">
        <v>160</v>
      </c>
      <c r="G20" s="25" t="s">
        <v>38</v>
      </c>
      <c r="H20" s="25" t="s">
        <v>6</v>
      </c>
      <c r="I20" s="6" t="str">
        <f t="shared" ref="I20:I28" si="3">G20</f>
        <v>10245 Ski Hill Dr</v>
      </c>
      <c r="J20" s="6" t="s">
        <v>6</v>
      </c>
      <c r="K20" s="8">
        <v>241701230060</v>
      </c>
      <c r="L20" s="11" t="s">
        <v>243</v>
      </c>
    </row>
    <row r="21" spans="1:13" ht="25" customHeight="1" x14ac:dyDescent="0.2">
      <c r="A21" s="19">
        <f t="shared" si="1"/>
        <v>115</v>
      </c>
      <c r="B21" s="6" t="s">
        <v>39</v>
      </c>
      <c r="C21" s="7">
        <v>1</v>
      </c>
      <c r="D21" s="6" t="s">
        <v>40</v>
      </c>
      <c r="E21" s="12" t="s">
        <v>162</v>
      </c>
      <c r="F21" s="6" t="s">
        <v>161</v>
      </c>
      <c r="G21" s="25" t="s">
        <v>41</v>
      </c>
      <c r="H21" s="25" t="s">
        <v>6</v>
      </c>
      <c r="I21" s="6" t="str">
        <f t="shared" si="3"/>
        <v>10265 Ski Hill Dr</v>
      </c>
      <c r="J21" s="6" t="s">
        <v>6</v>
      </c>
      <c r="K21" s="8">
        <v>241701230070</v>
      </c>
      <c r="L21" s="11" t="s">
        <v>243</v>
      </c>
    </row>
    <row r="22" spans="1:13" ht="25" customHeight="1" x14ac:dyDescent="0.2">
      <c r="A22" s="19">
        <f t="shared" si="1"/>
        <v>116</v>
      </c>
      <c r="B22" s="6" t="s">
        <v>42</v>
      </c>
      <c r="C22" s="7">
        <v>1</v>
      </c>
      <c r="D22" s="6" t="s">
        <v>43</v>
      </c>
      <c r="G22" s="25"/>
      <c r="H22" s="25"/>
      <c r="I22" s="6" t="s">
        <v>44</v>
      </c>
      <c r="J22" s="6" t="s">
        <v>188</v>
      </c>
      <c r="K22" s="8">
        <v>241701230080</v>
      </c>
      <c r="L22" s="11" t="s">
        <v>274</v>
      </c>
    </row>
    <row r="23" spans="1:13" ht="25" customHeight="1" x14ac:dyDescent="0.2">
      <c r="A23" s="19">
        <f t="shared" si="1"/>
        <v>117</v>
      </c>
      <c r="B23" s="6" t="s">
        <v>45</v>
      </c>
      <c r="C23" s="7">
        <v>1</v>
      </c>
      <c r="D23" s="6" t="s">
        <v>46</v>
      </c>
      <c r="E23" s="12" t="s">
        <v>163</v>
      </c>
      <c r="F23" s="6" t="s">
        <v>164</v>
      </c>
      <c r="G23" s="25" t="s">
        <v>47</v>
      </c>
      <c r="H23" s="25" t="s">
        <v>6</v>
      </c>
      <c r="I23" s="6" t="str">
        <f t="shared" si="3"/>
        <v>10303 Ski Hill Dr</v>
      </c>
      <c r="J23" s="6" t="str">
        <f>H23</f>
        <v>Leavenworth, WA 98826</v>
      </c>
      <c r="K23" s="8">
        <v>241701230090</v>
      </c>
      <c r="L23" s="11" t="s">
        <v>265</v>
      </c>
    </row>
    <row r="24" spans="1:13" ht="25" customHeight="1" x14ac:dyDescent="0.2">
      <c r="A24" s="19">
        <f t="shared" si="1"/>
        <v>118</v>
      </c>
      <c r="B24" s="6" t="s">
        <v>48</v>
      </c>
      <c r="C24" s="7">
        <v>1</v>
      </c>
      <c r="D24" s="6" t="s">
        <v>223</v>
      </c>
      <c r="E24" s="6" t="s">
        <v>165</v>
      </c>
      <c r="F24" s="6" t="s">
        <v>166</v>
      </c>
      <c r="G24" s="25" t="s">
        <v>49</v>
      </c>
      <c r="H24" s="25" t="s">
        <v>6</v>
      </c>
      <c r="I24" s="6" t="str">
        <f t="shared" si="3"/>
        <v>10327 Ski Hill Dr</v>
      </c>
      <c r="J24" s="6" t="str">
        <f>H24</f>
        <v>Leavenworth, WA 98826</v>
      </c>
      <c r="K24" s="8">
        <v>241701230100</v>
      </c>
      <c r="L24" s="11" t="s">
        <v>243</v>
      </c>
      <c r="M24" s="47" t="s">
        <v>269</v>
      </c>
    </row>
    <row r="25" spans="1:13" ht="25" customHeight="1" x14ac:dyDescent="0.2">
      <c r="A25" s="19">
        <f t="shared" si="1"/>
        <v>119</v>
      </c>
      <c r="B25" s="6" t="s">
        <v>50</v>
      </c>
      <c r="C25" s="7">
        <v>1</v>
      </c>
      <c r="D25" s="6" t="s">
        <v>51</v>
      </c>
      <c r="E25" s="12" t="s">
        <v>167</v>
      </c>
      <c r="F25" s="6"/>
      <c r="G25" s="25" t="s">
        <v>234</v>
      </c>
      <c r="H25" s="25" t="s">
        <v>6</v>
      </c>
      <c r="I25" s="6" t="s">
        <v>190</v>
      </c>
      <c r="J25" s="6" t="s">
        <v>52</v>
      </c>
      <c r="K25" s="8">
        <v>241701230022</v>
      </c>
      <c r="L25" s="11" t="s">
        <v>274</v>
      </c>
    </row>
    <row r="26" spans="1:13" ht="25" customHeight="1" x14ac:dyDescent="0.2">
      <c r="A26" s="19">
        <f t="shared" si="1"/>
        <v>120</v>
      </c>
      <c r="B26" s="6" t="s">
        <v>53</v>
      </c>
      <c r="C26" s="7">
        <v>1</v>
      </c>
      <c r="D26" s="6" t="s">
        <v>168</v>
      </c>
      <c r="E26" s="6" t="s">
        <v>169</v>
      </c>
      <c r="F26" s="6"/>
      <c r="G26" s="25" t="s">
        <v>54</v>
      </c>
      <c r="H26" s="25" t="s">
        <v>6</v>
      </c>
      <c r="I26" s="6" t="str">
        <f t="shared" si="3"/>
        <v>10216 Titus Road</v>
      </c>
      <c r="J26" s="6" t="str">
        <f>H26</f>
        <v>Leavenworth, WA 98826</v>
      </c>
      <c r="K26" s="8">
        <v>241701550185</v>
      </c>
      <c r="L26" s="11" t="s">
        <v>262</v>
      </c>
      <c r="M26" s="47" t="s">
        <v>269</v>
      </c>
    </row>
    <row r="27" spans="1:13" ht="25" customHeight="1" x14ac:dyDescent="0.2">
      <c r="A27" s="19">
        <f t="shared" si="1"/>
        <v>121</v>
      </c>
      <c r="B27" s="6" t="s">
        <v>55</v>
      </c>
      <c r="C27" s="7">
        <v>1</v>
      </c>
      <c r="D27" s="6" t="s">
        <v>56</v>
      </c>
      <c r="E27" s="12" t="s">
        <v>170</v>
      </c>
      <c r="F27" s="6" t="s">
        <v>171</v>
      </c>
      <c r="G27" s="25" t="s">
        <v>57</v>
      </c>
      <c r="H27" s="25" t="s">
        <v>6</v>
      </c>
      <c r="I27" s="6" t="str">
        <f t="shared" si="3"/>
        <v>12290 Village View Dr</v>
      </c>
      <c r="J27" s="6" t="str">
        <f t="shared" ref="J27:J28" si="4">H27</f>
        <v>Leavenworth, WA 98826</v>
      </c>
      <c r="K27" s="8">
        <v>241701550170</v>
      </c>
      <c r="L27" s="11" t="s">
        <v>262</v>
      </c>
    </row>
    <row r="28" spans="1:13" ht="25" customHeight="1" x14ac:dyDescent="0.2">
      <c r="A28" s="19">
        <f t="shared" si="1"/>
        <v>122</v>
      </c>
      <c r="B28" s="6" t="s">
        <v>58</v>
      </c>
      <c r="C28" s="7">
        <v>1</v>
      </c>
      <c r="D28" s="6" t="s">
        <v>59</v>
      </c>
      <c r="E28" s="12" t="s">
        <v>172</v>
      </c>
      <c r="F28" s="6" t="s">
        <v>173</v>
      </c>
      <c r="G28" s="25" t="s">
        <v>60</v>
      </c>
      <c r="H28" s="25" t="s">
        <v>6</v>
      </c>
      <c r="I28" s="6" t="str">
        <f t="shared" si="3"/>
        <v>12270 Village View Dr</v>
      </c>
      <c r="J28" s="6" t="str">
        <f t="shared" si="4"/>
        <v>Leavenworth, WA 98826</v>
      </c>
      <c r="K28" s="8">
        <v>241701550172</v>
      </c>
      <c r="L28" s="11" t="s">
        <v>263</v>
      </c>
    </row>
    <row r="29" spans="1:13" ht="25" customHeight="1" x14ac:dyDescent="0.2">
      <c r="A29" s="19">
        <f t="shared" si="1"/>
        <v>123</v>
      </c>
      <c r="B29" s="6" t="s">
        <v>61</v>
      </c>
      <c r="C29" s="7">
        <v>1</v>
      </c>
      <c r="D29" s="6" t="s">
        <v>183</v>
      </c>
      <c r="E29" s="6" t="s">
        <v>184</v>
      </c>
      <c r="F29" s="6" t="s">
        <v>185</v>
      </c>
      <c r="G29" s="26" t="s">
        <v>191</v>
      </c>
      <c r="H29" s="26" t="s">
        <v>6</v>
      </c>
      <c r="I29" s="6" t="s">
        <v>62</v>
      </c>
      <c r="J29" s="6" t="s">
        <v>63</v>
      </c>
      <c r="K29" s="8">
        <v>241701550174</v>
      </c>
      <c r="L29" s="11" t="s">
        <v>263</v>
      </c>
      <c r="M29" s="47" t="s">
        <v>269</v>
      </c>
    </row>
    <row r="30" spans="1:13" ht="25" customHeight="1" x14ac:dyDescent="0.2">
      <c r="A30" s="19">
        <f t="shared" si="1"/>
        <v>124</v>
      </c>
      <c r="B30" s="6" t="s">
        <v>64</v>
      </c>
      <c r="C30" s="7">
        <v>1</v>
      </c>
      <c r="D30" s="6" t="s">
        <v>65</v>
      </c>
      <c r="E30" s="12" t="s">
        <v>174</v>
      </c>
      <c r="F30" s="6"/>
      <c r="G30" s="26" t="s">
        <v>195</v>
      </c>
      <c r="H30" s="25" t="s">
        <v>6</v>
      </c>
      <c r="I30" s="6" t="s">
        <v>66</v>
      </c>
      <c r="J30" s="6" t="s">
        <v>67</v>
      </c>
      <c r="K30" s="8">
        <v>241701550176</v>
      </c>
      <c r="L30" s="11" t="s">
        <v>262</v>
      </c>
    </row>
    <row r="31" spans="1:13" ht="25" customHeight="1" x14ac:dyDescent="0.2">
      <c r="A31" s="19">
        <f t="shared" si="1"/>
        <v>125</v>
      </c>
      <c r="B31" s="6" t="s">
        <v>68</v>
      </c>
      <c r="C31" s="7">
        <v>1.1399999999999999</v>
      </c>
      <c r="D31" s="5" t="s">
        <v>221</v>
      </c>
      <c r="E31" s="12" t="s">
        <v>175</v>
      </c>
      <c r="F31" s="5" t="s">
        <v>177</v>
      </c>
      <c r="G31" s="22" t="s">
        <v>194</v>
      </c>
      <c r="H31" s="25" t="s">
        <v>6</v>
      </c>
      <c r="I31" s="6" t="s">
        <v>71</v>
      </c>
      <c r="J31" s="6" t="s">
        <v>72</v>
      </c>
      <c r="K31" s="8">
        <v>241701550190</v>
      </c>
      <c r="L31" s="11" t="s">
        <v>263</v>
      </c>
      <c r="M31" s="47" t="s">
        <v>269</v>
      </c>
    </row>
    <row r="32" spans="1:13" ht="25" customHeight="1" x14ac:dyDescent="0.2">
      <c r="A32" s="19">
        <f t="shared" si="1"/>
        <v>126</v>
      </c>
      <c r="B32" s="6" t="s">
        <v>70</v>
      </c>
      <c r="C32" s="7">
        <v>1</v>
      </c>
      <c r="D32" s="6" t="s">
        <v>220</v>
      </c>
      <c r="E32" s="12" t="s">
        <v>176</v>
      </c>
      <c r="F32" s="6" t="s">
        <v>178</v>
      </c>
      <c r="G32" s="25" t="s">
        <v>69</v>
      </c>
      <c r="H32" s="25" t="s">
        <v>6</v>
      </c>
      <c r="I32" s="6" t="s">
        <v>71</v>
      </c>
      <c r="J32" s="6" t="s">
        <v>72</v>
      </c>
      <c r="K32" s="8">
        <v>241701550191</v>
      </c>
      <c r="L32" s="11" t="s">
        <v>263</v>
      </c>
      <c r="M32" s="47" t="s">
        <v>269</v>
      </c>
    </row>
    <row r="33" spans="1:12" ht="25" customHeight="1" x14ac:dyDescent="0.2">
      <c r="A33" s="19">
        <f t="shared" si="1"/>
        <v>127</v>
      </c>
      <c r="B33" s="6" t="s">
        <v>73</v>
      </c>
      <c r="C33" s="7">
        <v>1</v>
      </c>
      <c r="D33" s="6" t="s">
        <v>219</v>
      </c>
      <c r="E33" s="12" t="s">
        <v>179</v>
      </c>
      <c r="F33" s="6" t="s">
        <v>242</v>
      </c>
      <c r="G33" s="25" t="s">
        <v>74</v>
      </c>
      <c r="H33" s="25" t="s">
        <v>6</v>
      </c>
      <c r="I33" s="6" t="str">
        <f>G33</f>
        <v>12265 Village View Dr.</v>
      </c>
      <c r="J33" s="6" t="str">
        <f t="shared" ref="J33:J35" si="5">H33</f>
        <v>Leavenworth, WA 98826</v>
      </c>
      <c r="K33" s="8">
        <v>241701550192</v>
      </c>
      <c r="L33" s="11" t="s">
        <v>262</v>
      </c>
    </row>
    <row r="34" spans="1:12" ht="25" customHeight="1" x14ac:dyDescent="0.2">
      <c r="A34" s="19">
        <f t="shared" si="1"/>
        <v>128</v>
      </c>
      <c r="B34" s="6" t="s">
        <v>75</v>
      </c>
      <c r="C34" s="7">
        <v>1</v>
      </c>
      <c r="D34" s="6" t="s">
        <v>229</v>
      </c>
      <c r="E34" s="12" t="s">
        <v>235</v>
      </c>
      <c r="F34" s="6" t="s">
        <v>236</v>
      </c>
      <c r="G34" s="25" t="s">
        <v>76</v>
      </c>
      <c r="H34" s="25" t="s">
        <v>6</v>
      </c>
      <c r="I34" s="6" t="str">
        <f t="shared" ref="I34:I37" si="6">G34</f>
        <v>12295 Village View Dr</v>
      </c>
      <c r="J34" s="6" t="str">
        <f t="shared" si="5"/>
        <v>Leavenworth, WA 98826</v>
      </c>
      <c r="K34" s="8">
        <v>241701550194</v>
      </c>
      <c r="L34" s="11" t="s">
        <v>243</v>
      </c>
    </row>
    <row r="35" spans="1:12" ht="25" customHeight="1" x14ac:dyDescent="0.2">
      <c r="A35" s="19">
        <f t="shared" si="1"/>
        <v>129</v>
      </c>
      <c r="B35" s="6" t="s">
        <v>77</v>
      </c>
      <c r="C35" s="7">
        <v>1</v>
      </c>
      <c r="D35" s="6" t="s">
        <v>228</v>
      </c>
      <c r="E35" s="12" t="s">
        <v>217</v>
      </c>
      <c r="F35" s="6" t="s">
        <v>218</v>
      </c>
      <c r="G35" s="25" t="s">
        <v>78</v>
      </c>
      <c r="H35" s="25" t="s">
        <v>6</v>
      </c>
      <c r="I35" s="6" t="str">
        <f t="shared" si="6"/>
        <v>10212 Titus Rd.</v>
      </c>
      <c r="J35" s="6" t="str">
        <f t="shared" si="5"/>
        <v>Leavenworth, WA 98826</v>
      </c>
      <c r="K35" s="8"/>
      <c r="L35" s="11" t="s">
        <v>262</v>
      </c>
    </row>
    <row r="36" spans="1:12" ht="25" hidden="1" customHeight="1" x14ac:dyDescent="0.2">
      <c r="A36" s="19">
        <f t="shared" si="1"/>
        <v>130</v>
      </c>
      <c r="B36" s="10" t="s">
        <v>79</v>
      </c>
      <c r="C36" s="7"/>
      <c r="D36" s="6"/>
      <c r="E36" s="6"/>
      <c r="F36" s="6"/>
      <c r="G36" s="25"/>
      <c r="H36" s="25"/>
      <c r="I36" s="6"/>
      <c r="J36" s="6"/>
      <c r="K36" s="8"/>
    </row>
    <row r="37" spans="1:12" ht="25" customHeight="1" x14ac:dyDescent="0.2">
      <c r="A37" s="19">
        <f t="shared" si="1"/>
        <v>131</v>
      </c>
      <c r="B37" s="10" t="s">
        <v>80</v>
      </c>
      <c r="C37" s="7">
        <v>1.25</v>
      </c>
      <c r="D37" s="6" t="s">
        <v>81</v>
      </c>
      <c r="E37" s="12" t="s">
        <v>207</v>
      </c>
      <c r="F37" s="6" t="s">
        <v>208</v>
      </c>
      <c r="G37" s="25" t="s">
        <v>82</v>
      </c>
      <c r="H37" s="25" t="s">
        <v>6</v>
      </c>
      <c r="I37" s="6" t="str">
        <f t="shared" si="6"/>
        <v>12310 W. Emig Dr</v>
      </c>
      <c r="J37" s="6" t="str">
        <f>H37</f>
        <v>Leavenworth, WA 98826</v>
      </c>
      <c r="K37" s="8">
        <v>241701617010</v>
      </c>
      <c r="L37" s="11" t="s">
        <v>243</v>
      </c>
    </row>
    <row r="38" spans="1:12" ht="25" customHeight="1" x14ac:dyDescent="0.2">
      <c r="A38" s="19">
        <f t="shared" si="1"/>
        <v>132</v>
      </c>
      <c r="B38" s="10" t="s">
        <v>83</v>
      </c>
      <c r="C38" s="7">
        <v>1.25</v>
      </c>
      <c r="D38" s="6" t="s">
        <v>84</v>
      </c>
      <c r="E38" s="12" t="s">
        <v>135</v>
      </c>
      <c r="F38" s="6"/>
      <c r="G38" s="27"/>
      <c r="I38" s="5" t="s">
        <v>85</v>
      </c>
      <c r="J38" s="5" t="s">
        <v>52</v>
      </c>
      <c r="K38" s="8">
        <v>241701617020</v>
      </c>
      <c r="L38" s="11" t="s">
        <v>263</v>
      </c>
    </row>
    <row r="39" spans="1:12" ht="25" customHeight="1" x14ac:dyDescent="0.2">
      <c r="A39" s="19">
        <f t="shared" si="1"/>
        <v>133</v>
      </c>
      <c r="B39" s="10" t="s">
        <v>86</v>
      </c>
      <c r="C39" s="7">
        <v>1.25</v>
      </c>
      <c r="D39" s="6" t="s">
        <v>222</v>
      </c>
      <c r="E39" s="12" t="s">
        <v>136</v>
      </c>
      <c r="F39" s="6" t="s">
        <v>137</v>
      </c>
      <c r="G39" s="27"/>
      <c r="I39" s="6" t="s">
        <v>87</v>
      </c>
      <c r="J39" s="6" t="s">
        <v>88</v>
      </c>
      <c r="K39" s="8">
        <v>241701617030</v>
      </c>
      <c r="L39" s="11" t="s">
        <v>274</v>
      </c>
    </row>
    <row r="40" spans="1:12" ht="25" customHeight="1" x14ac:dyDescent="0.2">
      <c r="A40" s="19">
        <f t="shared" si="1"/>
        <v>134</v>
      </c>
      <c r="B40" s="6" t="s">
        <v>89</v>
      </c>
      <c r="C40" s="7">
        <v>1.25</v>
      </c>
      <c r="D40" s="6" t="s">
        <v>90</v>
      </c>
      <c r="E40" s="12" t="s">
        <v>298</v>
      </c>
      <c r="F40" s="6"/>
      <c r="G40" s="27"/>
      <c r="I40" s="6" t="s">
        <v>91</v>
      </c>
      <c r="J40" s="6" t="s">
        <v>92</v>
      </c>
      <c r="K40" s="8">
        <v>241701617040</v>
      </c>
      <c r="L40" s="11" t="s">
        <v>263</v>
      </c>
    </row>
    <row r="41" spans="1:12" ht="25" customHeight="1" x14ac:dyDescent="0.2">
      <c r="A41" s="19">
        <f t="shared" si="1"/>
        <v>135</v>
      </c>
      <c r="B41" s="6" t="s">
        <v>93</v>
      </c>
      <c r="C41" s="7">
        <v>1.25</v>
      </c>
      <c r="D41" s="6" t="s">
        <v>94</v>
      </c>
      <c r="E41" s="6"/>
      <c r="F41" s="6" t="s">
        <v>230</v>
      </c>
      <c r="G41" s="25" t="s">
        <v>95</v>
      </c>
      <c r="H41" s="25" t="s">
        <v>6</v>
      </c>
      <c r="I41" s="6" t="str">
        <f>G41</f>
        <v>12350 W. Emig Dr.</v>
      </c>
      <c r="J41" s="6" t="str">
        <f>H41</f>
        <v>Leavenworth, WA 98826</v>
      </c>
      <c r="K41" s="8">
        <v>241701617050</v>
      </c>
      <c r="L41" s="11" t="s">
        <v>265</v>
      </c>
    </row>
    <row r="42" spans="1:12" ht="25" customHeight="1" x14ac:dyDescent="0.2">
      <c r="A42" s="19">
        <f t="shared" si="1"/>
        <v>136</v>
      </c>
      <c r="B42" s="6" t="s">
        <v>96</v>
      </c>
      <c r="C42" s="7">
        <v>1.25</v>
      </c>
      <c r="D42" s="6" t="s">
        <v>97</v>
      </c>
      <c r="E42" s="12" t="s">
        <v>231</v>
      </c>
      <c r="F42" s="6" t="s">
        <v>232</v>
      </c>
      <c r="G42" s="26" t="s">
        <v>233</v>
      </c>
      <c r="H42" s="26" t="s">
        <v>6</v>
      </c>
      <c r="I42" s="6" t="s">
        <v>98</v>
      </c>
      <c r="J42" s="6" t="s">
        <v>99</v>
      </c>
      <c r="K42" s="8">
        <v>241701617060</v>
      </c>
      <c r="L42" s="11" t="s">
        <v>262</v>
      </c>
    </row>
    <row r="43" spans="1:12" ht="25" customHeight="1" x14ac:dyDescent="0.2">
      <c r="A43" s="19">
        <f t="shared" si="1"/>
        <v>137</v>
      </c>
      <c r="B43" s="6" t="s">
        <v>100</v>
      </c>
      <c r="C43" s="7">
        <v>1.25</v>
      </c>
      <c r="D43" s="6" t="s">
        <v>210</v>
      </c>
      <c r="E43" s="12" t="s">
        <v>209</v>
      </c>
      <c r="F43" s="6" t="s">
        <v>211</v>
      </c>
      <c r="G43" s="25" t="s">
        <v>101</v>
      </c>
      <c r="H43" s="25" t="s">
        <v>6</v>
      </c>
      <c r="I43" s="6" t="str">
        <f t="shared" ref="I43:I46" si="7">G43</f>
        <v>12370 W. Emig Dr</v>
      </c>
      <c r="J43" s="6" t="str">
        <f t="shared" ref="J43:J46" si="8">H43</f>
        <v>Leavenworth, WA 98826</v>
      </c>
      <c r="K43" s="8">
        <v>241701617070</v>
      </c>
      <c r="L43" s="11" t="s">
        <v>269</v>
      </c>
    </row>
    <row r="44" spans="1:12" ht="25" customHeight="1" x14ac:dyDescent="0.2">
      <c r="A44" s="19">
        <f t="shared" si="1"/>
        <v>138</v>
      </c>
      <c r="B44" s="6" t="s">
        <v>102</v>
      </c>
      <c r="C44" s="7">
        <v>1.25</v>
      </c>
      <c r="D44" s="6" t="s">
        <v>103</v>
      </c>
      <c r="E44" s="12" t="s">
        <v>138</v>
      </c>
      <c r="F44" s="6" t="s">
        <v>139</v>
      </c>
      <c r="G44" s="25" t="s">
        <v>104</v>
      </c>
      <c r="H44" s="25" t="s">
        <v>6</v>
      </c>
      <c r="I44" s="6" t="str">
        <f t="shared" si="7"/>
        <v>10421 Ski Hill Dr.</v>
      </c>
      <c r="J44" s="6" t="str">
        <f t="shared" si="8"/>
        <v>Leavenworth, WA 98826</v>
      </c>
      <c r="K44" s="8">
        <v>241701617080</v>
      </c>
      <c r="L44" s="11" t="s">
        <v>263</v>
      </c>
    </row>
    <row r="45" spans="1:12" ht="25" customHeight="1" x14ac:dyDescent="0.2">
      <c r="A45" s="19">
        <f t="shared" si="1"/>
        <v>139</v>
      </c>
      <c r="B45" s="6" t="s">
        <v>105</v>
      </c>
      <c r="C45" s="7">
        <v>1.2078</v>
      </c>
      <c r="D45" s="6" t="s">
        <v>299</v>
      </c>
      <c r="E45" s="12"/>
      <c r="F45" s="6"/>
      <c r="G45" s="25" t="s">
        <v>106</v>
      </c>
      <c r="H45" s="25" t="s">
        <v>6</v>
      </c>
      <c r="I45" s="6" t="s">
        <v>309</v>
      </c>
      <c r="J45" s="6" t="s">
        <v>310</v>
      </c>
      <c r="K45" s="8">
        <v>241701617090</v>
      </c>
      <c r="L45" s="11" t="s">
        <v>274</v>
      </c>
    </row>
    <row r="46" spans="1:12" ht="25" customHeight="1" x14ac:dyDescent="0.2">
      <c r="A46" s="19">
        <f t="shared" si="1"/>
        <v>140</v>
      </c>
      <c r="B46" s="6" t="s">
        <v>107</v>
      </c>
      <c r="C46" s="7">
        <v>1.2078</v>
      </c>
      <c r="D46" s="5" t="s">
        <v>108</v>
      </c>
      <c r="E46" s="12" t="s">
        <v>205</v>
      </c>
      <c r="F46" s="5" t="s">
        <v>204</v>
      </c>
      <c r="G46" s="25" t="s">
        <v>109</v>
      </c>
      <c r="H46" s="25" t="s">
        <v>6</v>
      </c>
      <c r="I46" s="6" t="str">
        <f t="shared" si="7"/>
        <v>12385 W. Emig Dr.</v>
      </c>
      <c r="J46" s="6" t="str">
        <f t="shared" si="8"/>
        <v>Leavenworth, WA 98826</v>
      </c>
      <c r="K46" s="8">
        <v>241701617100</v>
      </c>
      <c r="L46" s="11" t="s">
        <v>263</v>
      </c>
    </row>
    <row r="47" spans="1:12" ht="25" customHeight="1" x14ac:dyDescent="0.2">
      <c r="A47" s="19">
        <f t="shared" si="1"/>
        <v>141</v>
      </c>
      <c r="B47" s="6" t="s">
        <v>110</v>
      </c>
      <c r="C47" s="7">
        <v>1.2078</v>
      </c>
      <c r="D47" s="6" t="s">
        <v>300</v>
      </c>
      <c r="E47" s="6"/>
      <c r="F47" s="6"/>
      <c r="G47" s="26" t="s">
        <v>301</v>
      </c>
      <c r="H47" s="26" t="s">
        <v>6</v>
      </c>
      <c r="I47" s="6" t="s">
        <v>305</v>
      </c>
      <c r="J47" s="6" t="s">
        <v>306</v>
      </c>
      <c r="K47" s="8">
        <v>241701617110</v>
      </c>
      <c r="L47" s="11" t="s">
        <v>263</v>
      </c>
    </row>
    <row r="48" spans="1:12" ht="25" customHeight="1" x14ac:dyDescent="0.2">
      <c r="A48" s="19">
        <f t="shared" si="1"/>
        <v>142</v>
      </c>
      <c r="B48" s="6" t="s">
        <v>111</v>
      </c>
      <c r="C48" s="7">
        <v>1.2078</v>
      </c>
      <c r="D48" s="6" t="s">
        <v>112</v>
      </c>
      <c r="E48" s="12" t="s">
        <v>140</v>
      </c>
      <c r="F48" s="6"/>
      <c r="G48" s="26" t="s">
        <v>238</v>
      </c>
      <c r="H48" s="26" t="s">
        <v>6</v>
      </c>
      <c r="I48" s="6" t="s">
        <v>113</v>
      </c>
      <c r="J48" s="6" t="s">
        <v>114</v>
      </c>
      <c r="K48" s="8">
        <v>241701617120</v>
      </c>
      <c r="L48" s="11" t="s">
        <v>274</v>
      </c>
    </row>
    <row r="49" spans="1:13" ht="25" customHeight="1" x14ac:dyDescent="0.2">
      <c r="A49" s="19">
        <f t="shared" si="1"/>
        <v>143</v>
      </c>
      <c r="B49" s="6" t="s">
        <v>115</v>
      </c>
      <c r="C49" s="7">
        <v>1.2078</v>
      </c>
      <c r="D49" s="6" t="s">
        <v>302</v>
      </c>
      <c r="E49" s="12"/>
      <c r="F49" s="6" t="s">
        <v>141</v>
      </c>
      <c r="G49" s="26" t="s">
        <v>303</v>
      </c>
      <c r="H49" s="26" t="s">
        <v>304</v>
      </c>
      <c r="I49" s="6" t="s">
        <v>307</v>
      </c>
      <c r="J49" s="6" t="s">
        <v>308</v>
      </c>
      <c r="K49" s="8">
        <v>241701617130</v>
      </c>
      <c r="L49" s="11" t="s">
        <v>262</v>
      </c>
    </row>
    <row r="50" spans="1:13" ht="25" customHeight="1" x14ac:dyDescent="0.2">
      <c r="A50" s="19">
        <f t="shared" si="1"/>
        <v>144</v>
      </c>
      <c r="B50" s="6" t="s">
        <v>116</v>
      </c>
      <c r="C50" s="7">
        <v>1.2078</v>
      </c>
      <c r="D50" s="5" t="s">
        <v>117</v>
      </c>
      <c r="E50" s="14" t="s">
        <v>216</v>
      </c>
      <c r="F50" s="13" t="s">
        <v>206</v>
      </c>
      <c r="G50" s="25" t="s">
        <v>118</v>
      </c>
      <c r="H50" s="25" t="s">
        <v>6</v>
      </c>
      <c r="I50" s="6" t="str">
        <f>G50</f>
        <v>12345 W. Emig</v>
      </c>
      <c r="J50" s="6" t="str">
        <f>H50</f>
        <v>Leavenworth, WA 98826</v>
      </c>
      <c r="K50" s="8">
        <v>241701617140</v>
      </c>
      <c r="L50" s="11" t="s">
        <v>243</v>
      </c>
    </row>
    <row r="51" spans="1:13" ht="25" customHeight="1" x14ac:dyDescent="0.2">
      <c r="A51" s="19">
        <f t="shared" si="1"/>
        <v>145</v>
      </c>
      <c r="B51" s="6" t="s">
        <v>119</v>
      </c>
      <c r="C51" s="7">
        <v>1.2078</v>
      </c>
      <c r="D51" s="6" t="s">
        <v>212</v>
      </c>
      <c r="E51" s="12" t="s">
        <v>213</v>
      </c>
      <c r="F51" s="6" t="s">
        <v>214</v>
      </c>
      <c r="G51" s="26" t="s">
        <v>196</v>
      </c>
      <c r="H51" s="26" t="s">
        <v>6</v>
      </c>
      <c r="I51" s="6" t="s">
        <v>120</v>
      </c>
      <c r="J51" s="6" t="s">
        <v>121</v>
      </c>
      <c r="K51" s="8">
        <v>241701617150</v>
      </c>
      <c r="L51" s="11" t="s">
        <v>265</v>
      </c>
    </row>
    <row r="52" spans="1:13" ht="25" customHeight="1" x14ac:dyDescent="0.2">
      <c r="A52" s="19">
        <f t="shared" si="1"/>
        <v>146</v>
      </c>
      <c r="B52" s="6" t="s">
        <v>122</v>
      </c>
      <c r="C52" s="7">
        <v>1.2077</v>
      </c>
      <c r="D52" s="6" t="s">
        <v>123</v>
      </c>
      <c r="E52" s="12" t="s">
        <v>142</v>
      </c>
      <c r="F52" s="5" t="s">
        <v>143</v>
      </c>
      <c r="G52" s="26" t="s">
        <v>197</v>
      </c>
      <c r="H52" s="26" t="s">
        <v>6</v>
      </c>
      <c r="I52" s="6" t="s">
        <v>124</v>
      </c>
      <c r="J52" s="6" t="s">
        <v>6</v>
      </c>
      <c r="K52" s="8">
        <v>241701617160</v>
      </c>
      <c r="L52" s="11" t="s">
        <v>263</v>
      </c>
      <c r="M52" s="47" t="s">
        <v>269</v>
      </c>
    </row>
    <row r="53" spans="1:13" ht="25" customHeight="1" x14ac:dyDescent="0.2">
      <c r="A53" s="19">
        <f t="shared" si="1"/>
        <v>147</v>
      </c>
      <c r="B53" s="6" t="s">
        <v>125</v>
      </c>
      <c r="C53" s="7">
        <v>1.2077</v>
      </c>
      <c r="D53" s="5" t="s">
        <v>145</v>
      </c>
      <c r="E53" s="12" t="s">
        <v>146</v>
      </c>
      <c r="F53" s="5" t="s">
        <v>144</v>
      </c>
      <c r="G53" s="25" t="s">
        <v>126</v>
      </c>
      <c r="H53" s="25" t="s">
        <v>6</v>
      </c>
      <c r="I53" s="6" t="str">
        <f>G53</f>
        <v>12315 W Emig Dr</v>
      </c>
      <c r="J53" s="6" t="s">
        <v>6</v>
      </c>
      <c r="K53" s="8">
        <v>241701617170</v>
      </c>
      <c r="L53" s="11" t="s">
        <v>262</v>
      </c>
    </row>
    <row r="54" spans="1:13" ht="25" customHeight="1" x14ac:dyDescent="0.2">
      <c r="A54" s="7"/>
      <c r="B54" s="6"/>
      <c r="C54" s="7"/>
      <c r="D54" s="6"/>
      <c r="E54" s="6"/>
      <c r="F54" s="6"/>
      <c r="G54" s="6"/>
      <c r="H54" s="25"/>
      <c r="I54" s="6"/>
      <c r="J54" s="6"/>
      <c r="K54" s="8"/>
    </row>
  </sheetData>
  <mergeCells count="4">
    <mergeCell ref="A1:K1"/>
    <mergeCell ref="A2:K2"/>
    <mergeCell ref="A3:K3"/>
    <mergeCell ref="I4:J4"/>
  </mergeCells>
  <hyperlinks>
    <hyperlink ref="E13" r:id="rId1" xr:uid="{00000000-0004-0000-0000-000000000000}"/>
    <hyperlink ref="E11" r:id="rId2" xr:uid="{00000000-0004-0000-0000-000001000000}"/>
    <hyperlink ref="E38" r:id="rId3" xr:uid="{00000000-0004-0000-0000-000002000000}"/>
    <hyperlink ref="E39" r:id="rId4" xr:uid="{00000000-0004-0000-0000-000003000000}"/>
    <hyperlink ref="E44" r:id="rId5" xr:uid="{00000000-0004-0000-0000-000004000000}"/>
    <hyperlink ref="E48" r:id="rId6" xr:uid="{00000000-0004-0000-0000-000005000000}"/>
    <hyperlink ref="E52" r:id="rId7" xr:uid="{00000000-0004-0000-0000-000007000000}"/>
    <hyperlink ref="E53" r:id="rId8" xr:uid="{00000000-0004-0000-0000-000008000000}"/>
    <hyperlink ref="E8" r:id="rId9" xr:uid="{00000000-0004-0000-0000-000009000000}"/>
    <hyperlink ref="E9" r:id="rId10" xr:uid="{00000000-0004-0000-0000-00000A000000}"/>
    <hyperlink ref="E18" r:id="rId11" xr:uid="{00000000-0004-0000-0000-00000B000000}"/>
    <hyperlink ref="E19" r:id="rId12" xr:uid="{00000000-0004-0000-0000-00000C000000}"/>
    <hyperlink ref="E20" r:id="rId13" xr:uid="{00000000-0004-0000-0000-00000D000000}"/>
    <hyperlink ref="E21" r:id="rId14" xr:uid="{00000000-0004-0000-0000-00000E000000}"/>
    <hyperlink ref="E23" r:id="rId15" xr:uid="{00000000-0004-0000-0000-00000F000000}"/>
    <hyperlink ref="E25" r:id="rId16" xr:uid="{00000000-0004-0000-0000-000010000000}"/>
    <hyperlink ref="E27" r:id="rId17" xr:uid="{00000000-0004-0000-0000-000011000000}"/>
    <hyperlink ref="E28" r:id="rId18" xr:uid="{00000000-0004-0000-0000-000012000000}"/>
    <hyperlink ref="E30" r:id="rId19" xr:uid="{00000000-0004-0000-0000-000013000000}"/>
    <hyperlink ref="E31" r:id="rId20" xr:uid="{00000000-0004-0000-0000-000014000000}"/>
    <hyperlink ref="E32" r:id="rId21" xr:uid="{00000000-0004-0000-0000-000015000000}"/>
    <hyperlink ref="E33" r:id="rId22" xr:uid="{00000000-0004-0000-0000-000016000000}"/>
    <hyperlink ref="E16" r:id="rId23" xr:uid="{00000000-0004-0000-0000-000017000000}"/>
    <hyperlink ref="E17" r:id="rId24" xr:uid="{00000000-0004-0000-0000-000018000000}"/>
    <hyperlink ref="E15" r:id="rId25" xr:uid="{00000000-0004-0000-0000-000019000000}"/>
    <hyperlink ref="E10" r:id="rId26" xr:uid="{00000000-0004-0000-0000-00001A000000}"/>
    <hyperlink ref="E46" r:id="rId27" xr:uid="{00000000-0004-0000-0000-00001C000000}"/>
    <hyperlink ref="E50" r:id="rId28" xr:uid="{00000000-0004-0000-0000-00001D000000}"/>
    <hyperlink ref="E37" r:id="rId29" xr:uid="{00000000-0004-0000-0000-00001E000000}"/>
    <hyperlink ref="E43" r:id="rId30" xr:uid="{00000000-0004-0000-0000-00001F000000}"/>
    <hyperlink ref="E51" r:id="rId31" xr:uid="{00000000-0004-0000-0000-000020000000}"/>
    <hyperlink ref="E35" r:id="rId32" xr:uid="{00000000-0004-0000-0000-000021000000}"/>
    <hyperlink ref="E42" r:id="rId33" xr:uid="{00000000-0004-0000-0000-000022000000}"/>
    <hyperlink ref="E34" r:id="rId34" xr:uid="{00000000-0004-0000-0000-000023000000}"/>
    <hyperlink ref="E40" r:id="rId35" xr:uid="{D08F8938-C5A0-5449-9264-14741DC7E640}"/>
  </hyperlinks>
  <printOptions gridLines="1"/>
  <pageMargins left="0.7" right="0.7" top="0.75" bottom="0.75" header="0.3" footer="0.3"/>
  <pageSetup orientation="landscape" copies="5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5DB7-1D1A-0E45-8614-FED05D25D74B}">
  <dimension ref="A1:U107"/>
  <sheetViews>
    <sheetView tabSelected="1" topLeftCell="A76" workbookViewId="0">
      <selection activeCell="M18" sqref="M18"/>
    </sheetView>
  </sheetViews>
  <sheetFormatPr baseColWidth="10" defaultRowHeight="15" x14ac:dyDescent="0.2"/>
  <cols>
    <col min="1" max="1" width="10.83203125" style="15"/>
    <col min="2" max="2" width="22" customWidth="1"/>
    <col min="3" max="3" width="18.5" customWidth="1"/>
    <col min="4" max="5" width="10.83203125" style="29"/>
    <col min="7" max="7" width="3.1640625" customWidth="1"/>
    <col min="9" max="9" width="0.33203125" customWidth="1"/>
    <col min="10" max="11" width="16.6640625" customWidth="1"/>
    <col min="13" max="13" width="11.1640625" bestFit="1" customWidth="1"/>
  </cols>
  <sheetData>
    <row r="1" spans="1:21" x14ac:dyDescent="0.2">
      <c r="B1" s="49" t="s">
        <v>255</v>
      </c>
      <c r="C1" s="49"/>
      <c r="D1" s="49"/>
    </row>
    <row r="3" spans="1:21" s="18" customFormat="1" x14ac:dyDescent="0.2">
      <c r="A3" s="16"/>
      <c r="D3" s="50" t="s">
        <v>245</v>
      </c>
      <c r="E3" s="50"/>
    </row>
    <row r="4" spans="1:21" s="18" customFormat="1" x14ac:dyDescent="0.2">
      <c r="A4" s="16" t="s">
        <v>246</v>
      </c>
      <c r="B4" s="18" t="s">
        <v>247</v>
      </c>
      <c r="C4" s="18" t="s">
        <v>248</v>
      </c>
      <c r="D4" s="32" t="s">
        <v>250</v>
      </c>
      <c r="E4" s="32" t="s">
        <v>249</v>
      </c>
      <c r="H4" s="32"/>
      <c r="I4" s="32"/>
    </row>
    <row r="5" spans="1:21" x14ac:dyDescent="0.2">
      <c r="A5" s="31">
        <v>43557</v>
      </c>
      <c r="B5" t="s">
        <v>251</v>
      </c>
      <c r="C5" t="s">
        <v>252</v>
      </c>
      <c r="D5" s="29">
        <v>2250</v>
      </c>
    </row>
    <row r="6" spans="1:21" x14ac:dyDescent="0.2">
      <c r="A6" s="31">
        <v>43557</v>
      </c>
      <c r="B6" t="s">
        <v>253</v>
      </c>
      <c r="C6">
        <v>103</v>
      </c>
      <c r="E6" s="29">
        <v>225</v>
      </c>
    </row>
    <row r="7" spans="1:21" x14ac:dyDescent="0.2">
      <c r="C7">
        <v>105</v>
      </c>
      <c r="E7" s="29">
        <v>225</v>
      </c>
    </row>
    <row r="8" spans="1:21" x14ac:dyDescent="0.2">
      <c r="C8">
        <v>106</v>
      </c>
      <c r="E8" s="29">
        <v>225</v>
      </c>
    </row>
    <row r="9" spans="1:21" x14ac:dyDescent="0.2">
      <c r="C9">
        <v>107</v>
      </c>
      <c r="E9" s="29">
        <v>225</v>
      </c>
      <c r="J9" s="49" t="s">
        <v>313</v>
      </c>
      <c r="K9" s="49"/>
      <c r="M9" s="46" t="s">
        <v>282</v>
      </c>
      <c r="S9" s="43" t="s">
        <v>271</v>
      </c>
      <c r="T9" s="43" t="s">
        <v>287</v>
      </c>
      <c r="U9" s="43" t="s">
        <v>272</v>
      </c>
    </row>
    <row r="10" spans="1:21" x14ac:dyDescent="0.2">
      <c r="C10">
        <v>114</v>
      </c>
      <c r="E10" s="29">
        <v>225</v>
      </c>
      <c r="M10" s="29"/>
      <c r="S10" s="43"/>
      <c r="T10" s="43"/>
      <c r="U10" s="43"/>
    </row>
    <row r="11" spans="1:21" x14ac:dyDescent="0.2">
      <c r="C11">
        <v>115</v>
      </c>
      <c r="E11" s="29">
        <v>225</v>
      </c>
      <c r="M11" s="29"/>
      <c r="S11" s="43"/>
      <c r="T11" s="43"/>
      <c r="U11" s="43"/>
    </row>
    <row r="12" spans="1:21" x14ac:dyDescent="0.2">
      <c r="C12">
        <v>118</v>
      </c>
      <c r="E12" s="29">
        <v>225</v>
      </c>
      <c r="I12" s="40"/>
      <c r="J12" t="s">
        <v>275</v>
      </c>
      <c r="K12">
        <v>5908.86</v>
      </c>
      <c r="M12" s="29">
        <v>0</v>
      </c>
      <c r="S12" s="43"/>
      <c r="T12" s="43"/>
      <c r="U12" s="43"/>
    </row>
    <row r="13" spans="1:21" x14ac:dyDescent="0.2">
      <c r="C13">
        <v>128</v>
      </c>
      <c r="E13" s="29">
        <v>225</v>
      </c>
      <c r="K13" s="29"/>
      <c r="M13" s="29"/>
      <c r="S13" s="43"/>
      <c r="T13" s="43"/>
      <c r="U13" s="43"/>
    </row>
    <row r="14" spans="1:21" x14ac:dyDescent="0.2">
      <c r="C14">
        <v>144</v>
      </c>
      <c r="E14" s="29">
        <v>225</v>
      </c>
      <c r="J14" t="s">
        <v>253</v>
      </c>
      <c r="K14" s="29">
        <v>1800</v>
      </c>
      <c r="M14" s="29">
        <v>1800</v>
      </c>
      <c r="S14" s="43"/>
      <c r="T14" s="43"/>
      <c r="U14" s="43"/>
    </row>
    <row r="15" spans="1:21" x14ac:dyDescent="0.2">
      <c r="E15" s="29">
        <v>225</v>
      </c>
      <c r="K15" s="29"/>
      <c r="M15" s="29"/>
      <c r="S15" s="43"/>
      <c r="T15" s="43"/>
      <c r="U15" s="43"/>
    </row>
    <row r="16" spans="1:21" x14ac:dyDescent="0.2">
      <c r="A16" s="31">
        <v>43564</v>
      </c>
      <c r="B16" t="s">
        <v>251</v>
      </c>
      <c r="C16" t="s">
        <v>252</v>
      </c>
      <c r="D16" s="29">
        <v>2925</v>
      </c>
      <c r="J16" t="s">
        <v>271</v>
      </c>
      <c r="K16" s="29">
        <v>0</v>
      </c>
      <c r="M16" s="29">
        <f>-SUM(S11:S27)</f>
        <v>0</v>
      </c>
      <c r="S16" s="43"/>
      <c r="T16" s="43"/>
      <c r="U16" s="43"/>
    </row>
    <row r="17" spans="1:21" x14ac:dyDescent="0.2">
      <c r="B17" t="s">
        <v>253</v>
      </c>
      <c r="C17">
        <v>102</v>
      </c>
      <c r="E17" s="29">
        <v>225</v>
      </c>
      <c r="K17" s="29"/>
      <c r="M17" s="29"/>
      <c r="S17" s="43"/>
      <c r="T17" s="43"/>
      <c r="U17" s="43"/>
    </row>
    <row r="18" spans="1:21" x14ac:dyDescent="0.2">
      <c r="C18">
        <v>108</v>
      </c>
      <c r="E18" s="29">
        <v>225</v>
      </c>
      <c r="J18" t="s">
        <v>272</v>
      </c>
      <c r="K18" s="29">
        <v>0</v>
      </c>
      <c r="M18" s="29"/>
      <c r="S18" s="43"/>
      <c r="T18" s="43"/>
      <c r="U18" s="43"/>
    </row>
    <row r="19" spans="1:21" x14ac:dyDescent="0.2">
      <c r="C19">
        <v>112</v>
      </c>
      <c r="E19" s="29">
        <v>225</v>
      </c>
      <c r="K19" s="29"/>
      <c r="M19" s="29"/>
      <c r="S19" s="43"/>
      <c r="T19" s="43"/>
      <c r="U19" s="43"/>
    </row>
    <row r="20" spans="1:21" x14ac:dyDescent="0.2">
      <c r="C20">
        <v>122</v>
      </c>
      <c r="E20" s="29">
        <v>225</v>
      </c>
      <c r="J20" t="s">
        <v>280</v>
      </c>
      <c r="K20" s="29"/>
      <c r="M20" s="29">
        <f>-SUM(T11:T27)</f>
        <v>0</v>
      </c>
      <c r="P20" s="39"/>
      <c r="S20" s="43"/>
      <c r="T20" s="43"/>
      <c r="U20" s="43"/>
    </row>
    <row r="21" spans="1:21" x14ac:dyDescent="0.2">
      <c r="C21">
        <v>123</v>
      </c>
      <c r="E21" s="29">
        <v>225</v>
      </c>
      <c r="M21" s="29"/>
      <c r="S21" s="43"/>
      <c r="T21" s="43"/>
      <c r="U21" s="43"/>
    </row>
    <row r="22" spans="1:21" x14ac:dyDescent="0.2">
      <c r="C22">
        <v>125</v>
      </c>
      <c r="E22" s="29">
        <v>225</v>
      </c>
      <c r="M22" s="29"/>
      <c r="S22" s="43"/>
      <c r="T22" s="43"/>
      <c r="U22" s="43"/>
    </row>
    <row r="23" spans="1:21" x14ac:dyDescent="0.2">
      <c r="C23">
        <v>126</v>
      </c>
      <c r="E23" s="29">
        <v>225</v>
      </c>
      <c r="J23" t="s">
        <v>276</v>
      </c>
      <c r="K23" s="39">
        <f>SUM(K12:K20)</f>
        <v>7708.86</v>
      </c>
      <c r="M23" s="29">
        <f>SUM(M12:M21)+K12</f>
        <v>7708.86</v>
      </c>
      <c r="N23" s="39"/>
      <c r="P23" s="29">
        <f>M23</f>
        <v>7708.86</v>
      </c>
      <c r="S23" s="43"/>
      <c r="T23" s="43"/>
      <c r="U23" s="43"/>
    </row>
    <row r="24" spans="1:21" x14ac:dyDescent="0.2">
      <c r="C24">
        <v>132</v>
      </c>
      <c r="E24" s="29">
        <v>225</v>
      </c>
      <c r="M24" s="29"/>
      <c r="S24" s="43"/>
      <c r="T24" s="43"/>
      <c r="U24" s="43"/>
    </row>
    <row r="25" spans="1:21" x14ac:dyDescent="0.2">
      <c r="C25">
        <v>134</v>
      </c>
      <c r="E25" s="29">
        <v>225</v>
      </c>
      <c r="S25" s="43"/>
      <c r="T25" s="43"/>
      <c r="U25" s="43"/>
    </row>
    <row r="26" spans="1:21" x14ac:dyDescent="0.2">
      <c r="C26">
        <v>138</v>
      </c>
      <c r="E26" s="29">
        <v>225</v>
      </c>
      <c r="S26" s="43"/>
      <c r="T26" s="43"/>
      <c r="U26" s="43"/>
    </row>
    <row r="27" spans="1:21" x14ac:dyDescent="0.2">
      <c r="C27">
        <v>140</v>
      </c>
      <c r="E27" s="29">
        <v>225</v>
      </c>
      <c r="P27" s="39"/>
      <c r="S27" s="43"/>
      <c r="T27" s="43"/>
      <c r="U27" s="43"/>
    </row>
    <row r="28" spans="1:21" x14ac:dyDescent="0.2">
      <c r="C28">
        <v>141</v>
      </c>
      <c r="E28" s="29">
        <v>225</v>
      </c>
      <c r="S28" s="43"/>
      <c r="T28" s="43"/>
      <c r="U28" s="43"/>
    </row>
    <row r="29" spans="1:21" x14ac:dyDescent="0.2">
      <c r="C29">
        <v>146</v>
      </c>
      <c r="E29" s="29">
        <v>225</v>
      </c>
      <c r="S29" s="43"/>
      <c r="T29" s="43"/>
      <c r="U29" s="43"/>
    </row>
    <row r="30" spans="1:21" x14ac:dyDescent="0.2">
      <c r="A30" s="31">
        <v>43573</v>
      </c>
      <c r="B30" t="s">
        <v>251</v>
      </c>
      <c r="C30" t="s">
        <v>252</v>
      </c>
      <c r="D30" s="29">
        <v>2250</v>
      </c>
      <c r="S30" s="43"/>
      <c r="T30" s="43"/>
      <c r="U30" s="43"/>
    </row>
    <row r="31" spans="1:21" x14ac:dyDescent="0.2">
      <c r="A31" s="28"/>
      <c r="B31" t="s">
        <v>253</v>
      </c>
      <c r="C31">
        <v>101</v>
      </c>
      <c r="E31" s="29">
        <v>225</v>
      </c>
      <c r="S31" s="43"/>
      <c r="T31" s="43"/>
      <c r="U31" s="43"/>
    </row>
    <row r="32" spans="1:21" x14ac:dyDescent="0.2">
      <c r="A32" s="28"/>
      <c r="C32">
        <v>104</v>
      </c>
      <c r="E32" s="29">
        <v>225</v>
      </c>
    </row>
    <row r="33" spans="1:12" x14ac:dyDescent="0.2">
      <c r="A33" s="28"/>
      <c r="C33">
        <v>120</v>
      </c>
      <c r="E33" s="29">
        <v>225</v>
      </c>
      <c r="K33" s="39"/>
      <c r="L33" s="39"/>
    </row>
    <row r="34" spans="1:12" x14ac:dyDescent="0.2">
      <c r="A34" s="28"/>
      <c r="C34">
        <v>121</v>
      </c>
      <c r="E34" s="29">
        <v>225</v>
      </c>
    </row>
    <row r="35" spans="1:12" x14ac:dyDescent="0.2">
      <c r="A35" s="28"/>
      <c r="C35">
        <v>124</v>
      </c>
      <c r="E35" s="29">
        <v>225</v>
      </c>
    </row>
    <row r="36" spans="1:12" x14ac:dyDescent="0.2">
      <c r="A36" s="28"/>
      <c r="C36">
        <v>127</v>
      </c>
      <c r="E36" s="29">
        <v>225</v>
      </c>
    </row>
    <row r="37" spans="1:12" x14ac:dyDescent="0.2">
      <c r="A37" s="28"/>
      <c r="C37">
        <v>129</v>
      </c>
      <c r="E37" s="29">
        <v>225</v>
      </c>
    </row>
    <row r="38" spans="1:12" x14ac:dyDescent="0.2">
      <c r="A38" s="28"/>
      <c r="C38">
        <v>110</v>
      </c>
      <c r="E38" s="29">
        <v>225</v>
      </c>
    </row>
    <row r="39" spans="1:12" x14ac:dyDescent="0.2">
      <c r="A39" s="28"/>
      <c r="C39">
        <v>113</v>
      </c>
      <c r="E39" s="29">
        <v>225</v>
      </c>
    </row>
    <row r="40" spans="1:12" x14ac:dyDescent="0.2">
      <c r="A40" s="28"/>
      <c r="C40">
        <v>147</v>
      </c>
      <c r="E40" s="29">
        <v>225</v>
      </c>
      <c r="G40" s="39"/>
      <c r="I40" s="39"/>
    </row>
    <row r="41" spans="1:12" x14ac:dyDescent="0.2">
      <c r="A41" s="31">
        <v>43592</v>
      </c>
      <c r="B41" t="s">
        <v>251</v>
      </c>
      <c r="C41" t="s">
        <v>252</v>
      </c>
      <c r="D41" s="29">
        <v>900</v>
      </c>
    </row>
    <row r="42" spans="1:12" x14ac:dyDescent="0.2">
      <c r="A42" s="28"/>
      <c r="B42" t="s">
        <v>253</v>
      </c>
      <c r="C42">
        <v>111</v>
      </c>
      <c r="E42" s="29">
        <v>225</v>
      </c>
    </row>
    <row r="43" spans="1:12" x14ac:dyDescent="0.2">
      <c r="A43" s="36"/>
      <c r="C43">
        <v>117</v>
      </c>
      <c r="E43" s="29">
        <v>225</v>
      </c>
    </row>
    <row r="44" spans="1:12" x14ac:dyDescent="0.2">
      <c r="A44" s="36"/>
      <c r="C44">
        <v>135</v>
      </c>
      <c r="E44" s="29">
        <v>225</v>
      </c>
    </row>
    <row r="45" spans="1:12" x14ac:dyDescent="0.2">
      <c r="A45" s="36"/>
      <c r="C45">
        <v>145</v>
      </c>
      <c r="E45" s="29">
        <v>225</v>
      </c>
    </row>
    <row r="46" spans="1:12" x14ac:dyDescent="0.2">
      <c r="A46" s="31">
        <v>43593</v>
      </c>
      <c r="B46" t="s">
        <v>277</v>
      </c>
      <c r="C46" t="s">
        <v>268</v>
      </c>
      <c r="D46" s="29">
        <v>-16.5</v>
      </c>
    </row>
    <row r="47" spans="1:12" x14ac:dyDescent="0.2">
      <c r="A47" s="31">
        <v>43593</v>
      </c>
      <c r="B47" t="s">
        <v>266</v>
      </c>
      <c r="C47" t="s">
        <v>267</v>
      </c>
      <c r="E47" s="29">
        <v>-16.5</v>
      </c>
    </row>
    <row r="48" spans="1:12" x14ac:dyDescent="0.2">
      <c r="A48" s="31">
        <v>43599</v>
      </c>
      <c r="B48" t="s">
        <v>251</v>
      </c>
      <c r="C48" t="s">
        <v>252</v>
      </c>
      <c r="D48" s="29">
        <f>4*225</f>
        <v>900</v>
      </c>
    </row>
    <row r="49" spans="1:5" x14ac:dyDescent="0.2">
      <c r="A49" s="36"/>
      <c r="B49" t="s">
        <v>253</v>
      </c>
      <c r="C49" s="27">
        <v>109</v>
      </c>
      <c r="E49" s="29">
        <v>225</v>
      </c>
    </row>
    <row r="50" spans="1:5" x14ac:dyDescent="0.2">
      <c r="A50" s="36"/>
      <c r="C50">
        <v>137</v>
      </c>
      <c r="E50" s="29">
        <v>225</v>
      </c>
    </row>
    <row r="51" spans="1:5" x14ac:dyDescent="0.2">
      <c r="A51" s="41"/>
      <c r="C51">
        <v>131</v>
      </c>
      <c r="E51" s="29">
        <v>225</v>
      </c>
    </row>
    <row r="52" spans="1:5" x14ac:dyDescent="0.2">
      <c r="A52" s="41"/>
      <c r="C52">
        <v>136</v>
      </c>
      <c r="E52" s="29">
        <v>225</v>
      </c>
    </row>
    <row r="53" spans="1:5" x14ac:dyDescent="0.2">
      <c r="A53" s="31">
        <v>43606</v>
      </c>
      <c r="B53" t="s">
        <v>251</v>
      </c>
      <c r="C53" t="s">
        <v>252</v>
      </c>
      <c r="D53" s="29">
        <v>1125</v>
      </c>
    </row>
    <row r="54" spans="1:5" x14ac:dyDescent="0.2">
      <c r="A54" s="31">
        <v>43606</v>
      </c>
      <c r="B54" t="s">
        <v>253</v>
      </c>
      <c r="C54">
        <v>116</v>
      </c>
      <c r="E54" s="29">
        <v>225</v>
      </c>
    </row>
    <row r="55" spans="1:5" x14ac:dyDescent="0.2">
      <c r="A55" s="36"/>
      <c r="C55">
        <v>139</v>
      </c>
      <c r="E55" s="29">
        <v>225</v>
      </c>
    </row>
    <row r="56" spans="1:5" x14ac:dyDescent="0.2">
      <c r="A56" s="36"/>
      <c r="C56">
        <v>119</v>
      </c>
      <c r="E56" s="29">
        <v>225</v>
      </c>
    </row>
    <row r="57" spans="1:5" x14ac:dyDescent="0.2">
      <c r="A57" s="36"/>
      <c r="C57">
        <v>133</v>
      </c>
      <c r="E57" s="29">
        <v>225</v>
      </c>
    </row>
    <row r="58" spans="1:5" x14ac:dyDescent="0.2">
      <c r="A58" s="36"/>
      <c r="C58">
        <v>142</v>
      </c>
      <c r="E58" s="29">
        <v>225</v>
      </c>
    </row>
    <row r="59" spans="1:5" x14ac:dyDescent="0.2">
      <c r="A59" s="38">
        <v>43616</v>
      </c>
      <c r="B59" t="s">
        <v>270</v>
      </c>
      <c r="C59" t="s">
        <v>271</v>
      </c>
      <c r="D59" s="29">
        <f>-31*25</f>
        <v>-775</v>
      </c>
    </row>
    <row r="60" spans="1:5" x14ac:dyDescent="0.2">
      <c r="A60" s="36"/>
      <c r="B60" t="s">
        <v>270</v>
      </c>
      <c r="C60" t="s">
        <v>272</v>
      </c>
      <c r="D60" s="29">
        <v>-26.97</v>
      </c>
    </row>
    <row r="61" spans="1:5" x14ac:dyDescent="0.2">
      <c r="A61" s="38">
        <v>43616</v>
      </c>
      <c r="B61" t="s">
        <v>270</v>
      </c>
      <c r="C61" t="s">
        <v>273</v>
      </c>
      <c r="E61" s="29">
        <f>-775-26.97</f>
        <v>-801.97</v>
      </c>
    </row>
    <row r="62" spans="1:5" x14ac:dyDescent="0.2">
      <c r="A62" s="31">
        <v>43628</v>
      </c>
      <c r="B62" t="s">
        <v>277</v>
      </c>
      <c r="C62" t="s">
        <v>278</v>
      </c>
      <c r="D62" s="42">
        <v>-178.22</v>
      </c>
    </row>
    <row r="63" spans="1:5" x14ac:dyDescent="0.2">
      <c r="A63" s="31">
        <v>43628</v>
      </c>
      <c r="B63" t="s">
        <v>278</v>
      </c>
      <c r="C63" t="s">
        <v>279</v>
      </c>
      <c r="E63" s="29">
        <v>-178.22</v>
      </c>
    </row>
    <row r="64" spans="1:5" x14ac:dyDescent="0.2">
      <c r="A64" s="38">
        <v>43628</v>
      </c>
      <c r="B64" t="s">
        <v>272</v>
      </c>
      <c r="C64" t="s">
        <v>272</v>
      </c>
      <c r="D64" s="42">
        <v>-24.88</v>
      </c>
    </row>
    <row r="65" spans="1:5" x14ac:dyDescent="0.2">
      <c r="A65" s="38">
        <v>43628</v>
      </c>
      <c r="B65" t="s">
        <v>283</v>
      </c>
      <c r="C65" t="s">
        <v>281</v>
      </c>
      <c r="E65" s="29">
        <v>-24.88</v>
      </c>
    </row>
    <row r="66" spans="1:5" x14ac:dyDescent="0.2">
      <c r="A66" s="38">
        <v>43646</v>
      </c>
      <c r="B66" t="s">
        <v>270</v>
      </c>
      <c r="C66" t="s">
        <v>271</v>
      </c>
      <c r="D66" s="29">
        <f>-25*25</f>
        <v>-625</v>
      </c>
    </row>
    <row r="67" spans="1:5" x14ac:dyDescent="0.2">
      <c r="A67" s="38">
        <v>43646</v>
      </c>
      <c r="B67" t="s">
        <v>270</v>
      </c>
      <c r="C67" t="s">
        <v>284</v>
      </c>
      <c r="E67" s="29">
        <v>-625</v>
      </c>
    </row>
    <row r="68" spans="1:5" x14ac:dyDescent="0.2">
      <c r="A68" s="38">
        <v>43653</v>
      </c>
      <c r="B68" t="s">
        <v>285</v>
      </c>
      <c r="C68" t="s">
        <v>278</v>
      </c>
      <c r="D68" s="29">
        <v>-196.97</v>
      </c>
    </row>
    <row r="69" spans="1:5" x14ac:dyDescent="0.2">
      <c r="A69" s="28"/>
      <c r="B69" t="s">
        <v>278</v>
      </c>
      <c r="C69" t="s">
        <v>286</v>
      </c>
      <c r="E69" s="42">
        <v>-196.97</v>
      </c>
    </row>
    <row r="70" spans="1:5" x14ac:dyDescent="0.2">
      <c r="A70" s="38">
        <v>43675</v>
      </c>
      <c r="B70" t="s">
        <v>270</v>
      </c>
      <c r="C70" t="s">
        <v>271</v>
      </c>
      <c r="D70" s="29">
        <f>-27*25</f>
        <v>-675</v>
      </c>
    </row>
    <row r="71" spans="1:5" x14ac:dyDescent="0.2">
      <c r="A71" s="28"/>
      <c r="B71" t="s">
        <v>270</v>
      </c>
      <c r="C71" t="s">
        <v>292</v>
      </c>
      <c r="E71" s="29">
        <v>-675</v>
      </c>
    </row>
    <row r="72" spans="1:5" x14ac:dyDescent="0.2">
      <c r="A72" s="28"/>
      <c r="B72" t="s">
        <v>285</v>
      </c>
      <c r="C72" t="s">
        <v>278</v>
      </c>
      <c r="D72" s="29">
        <v>-216.31</v>
      </c>
    </row>
    <row r="73" spans="1:5" x14ac:dyDescent="0.2">
      <c r="A73" s="44"/>
      <c r="B73" t="s">
        <v>278</v>
      </c>
      <c r="C73" t="s">
        <v>288</v>
      </c>
      <c r="E73" s="29">
        <v>-216.31</v>
      </c>
    </row>
    <row r="74" spans="1:5" x14ac:dyDescent="0.2">
      <c r="A74" s="44"/>
      <c r="B74" t="s">
        <v>270</v>
      </c>
      <c r="C74" t="s">
        <v>271</v>
      </c>
      <c r="D74" s="29">
        <f>-25*25</f>
        <v>-625</v>
      </c>
    </row>
    <row r="75" spans="1:5" x14ac:dyDescent="0.2">
      <c r="A75" s="44"/>
      <c r="B75" t="s">
        <v>270</v>
      </c>
      <c r="C75" t="s">
        <v>293</v>
      </c>
      <c r="E75" s="29">
        <v>-625</v>
      </c>
    </row>
    <row r="76" spans="1:5" x14ac:dyDescent="0.2">
      <c r="A76" s="38">
        <v>43713</v>
      </c>
      <c r="B76" t="s">
        <v>289</v>
      </c>
      <c r="C76" t="s">
        <v>272</v>
      </c>
      <c r="D76" s="29">
        <v>-61</v>
      </c>
    </row>
    <row r="77" spans="1:5" x14ac:dyDescent="0.2">
      <c r="A77" s="38">
        <v>43713</v>
      </c>
      <c r="B77" t="s">
        <v>290</v>
      </c>
      <c r="C77" t="s">
        <v>294</v>
      </c>
      <c r="E77" s="29">
        <v>-61</v>
      </c>
    </row>
    <row r="78" spans="1:5" x14ac:dyDescent="0.2">
      <c r="A78" s="38">
        <v>43720</v>
      </c>
      <c r="B78" t="s">
        <v>277</v>
      </c>
      <c r="C78" t="s">
        <v>278</v>
      </c>
      <c r="D78" s="29">
        <v>-193.4</v>
      </c>
    </row>
    <row r="79" spans="1:5" x14ac:dyDescent="0.2">
      <c r="A79" s="44"/>
      <c r="B79" t="s">
        <v>278</v>
      </c>
      <c r="C79" t="s">
        <v>291</v>
      </c>
      <c r="E79" s="29">
        <v>-193.4</v>
      </c>
    </row>
    <row r="80" spans="1:5" x14ac:dyDescent="0.2">
      <c r="A80" s="38">
        <v>43738</v>
      </c>
      <c r="B80" t="s">
        <v>270</v>
      </c>
      <c r="C80" t="s">
        <v>271</v>
      </c>
      <c r="D80" s="29">
        <v>-625</v>
      </c>
    </row>
    <row r="81" spans="1:5" x14ac:dyDescent="0.2">
      <c r="A81" s="45"/>
      <c r="B81" t="s">
        <v>270</v>
      </c>
      <c r="C81" t="s">
        <v>295</v>
      </c>
      <c r="E81" s="29">
        <v>-625</v>
      </c>
    </row>
    <row r="82" spans="1:5" x14ac:dyDescent="0.2">
      <c r="A82" s="38">
        <v>43752</v>
      </c>
      <c r="B82" t="s">
        <v>277</v>
      </c>
      <c r="C82" t="s">
        <v>278</v>
      </c>
      <c r="D82" s="29">
        <v>-202.29</v>
      </c>
    </row>
    <row r="83" spans="1:5" x14ac:dyDescent="0.2">
      <c r="A83" s="45"/>
      <c r="B83" t="s">
        <v>278</v>
      </c>
      <c r="C83" t="s">
        <v>296</v>
      </c>
      <c r="E83" s="29">
        <v>-202.29</v>
      </c>
    </row>
    <row r="84" spans="1:5" x14ac:dyDescent="0.2">
      <c r="A84" s="45">
        <v>2020</v>
      </c>
    </row>
    <row r="85" spans="1:5" x14ac:dyDescent="0.2">
      <c r="A85" s="38">
        <v>43907</v>
      </c>
      <c r="B85" t="s">
        <v>251</v>
      </c>
      <c r="C85" t="s">
        <v>252</v>
      </c>
      <c r="D85" s="29">
        <v>200</v>
      </c>
    </row>
    <row r="86" spans="1:5" x14ac:dyDescent="0.2">
      <c r="A86" s="47"/>
      <c r="B86" t="s">
        <v>311</v>
      </c>
      <c r="C86">
        <v>112</v>
      </c>
      <c r="E86" s="29">
        <v>200</v>
      </c>
    </row>
    <row r="87" spans="1:5" x14ac:dyDescent="0.2">
      <c r="A87" s="38">
        <v>43891</v>
      </c>
      <c r="B87" t="s">
        <v>312</v>
      </c>
      <c r="C87" t="s">
        <v>252</v>
      </c>
      <c r="D87" s="29">
        <v>0.4</v>
      </c>
      <c r="E87" s="29">
        <v>0.4</v>
      </c>
    </row>
    <row r="88" spans="1:5" x14ac:dyDescent="0.2">
      <c r="A88" s="38">
        <v>43920</v>
      </c>
      <c r="B88" t="s">
        <v>251</v>
      </c>
      <c r="C88" t="s">
        <v>252</v>
      </c>
      <c r="D88" s="29">
        <v>1600</v>
      </c>
    </row>
    <row r="89" spans="1:5" x14ac:dyDescent="0.2">
      <c r="A89" s="47"/>
      <c r="B89" t="s">
        <v>311</v>
      </c>
      <c r="C89">
        <v>125</v>
      </c>
      <c r="E89" s="29">
        <v>200</v>
      </c>
    </row>
    <row r="90" spans="1:5" x14ac:dyDescent="0.2">
      <c r="A90" s="47"/>
      <c r="C90">
        <v>126</v>
      </c>
      <c r="E90" s="29">
        <v>200</v>
      </c>
    </row>
    <row r="91" spans="1:5" x14ac:dyDescent="0.2">
      <c r="A91" s="47"/>
      <c r="C91">
        <v>105</v>
      </c>
      <c r="E91" s="29">
        <v>200</v>
      </c>
    </row>
    <row r="92" spans="1:5" x14ac:dyDescent="0.2">
      <c r="A92" s="47"/>
      <c r="C92">
        <v>123</v>
      </c>
      <c r="E92" s="29">
        <v>200</v>
      </c>
    </row>
    <row r="93" spans="1:5" x14ac:dyDescent="0.2">
      <c r="A93" s="47"/>
      <c r="C93">
        <v>146</v>
      </c>
      <c r="E93" s="29">
        <v>200</v>
      </c>
    </row>
    <row r="94" spans="1:5" x14ac:dyDescent="0.2">
      <c r="A94" s="47"/>
      <c r="C94">
        <v>120</v>
      </c>
      <c r="E94" s="29">
        <v>200</v>
      </c>
    </row>
    <row r="95" spans="1:5" x14ac:dyDescent="0.2">
      <c r="A95" s="47"/>
      <c r="C95">
        <v>107</v>
      </c>
      <c r="E95" s="29">
        <v>200</v>
      </c>
    </row>
    <row r="96" spans="1:5" x14ac:dyDescent="0.2">
      <c r="A96" s="47"/>
      <c r="C96">
        <v>118</v>
      </c>
      <c r="E96" s="29">
        <v>200</v>
      </c>
    </row>
    <row r="97" spans="1:10" x14ac:dyDescent="0.2">
      <c r="A97" s="47"/>
    </row>
    <row r="98" spans="1:10" x14ac:dyDescent="0.2">
      <c r="A98" s="47"/>
    </row>
    <row r="99" spans="1:10" x14ac:dyDescent="0.2">
      <c r="A99" s="47"/>
    </row>
    <row r="100" spans="1:10" x14ac:dyDescent="0.2">
      <c r="A100" s="44"/>
    </row>
    <row r="101" spans="1:10" x14ac:dyDescent="0.2">
      <c r="A101" s="44"/>
    </row>
    <row r="102" spans="1:10" x14ac:dyDescent="0.2">
      <c r="A102" s="28"/>
    </row>
    <row r="103" spans="1:10" x14ac:dyDescent="0.2">
      <c r="A103" s="28"/>
    </row>
    <row r="104" spans="1:10" x14ac:dyDescent="0.2">
      <c r="A104" s="33" t="s">
        <v>254</v>
      </c>
      <c r="B104" s="34"/>
      <c r="C104" s="34"/>
      <c r="D104" s="35">
        <f>SUM(D5:D103)</f>
        <v>7708.8600000000024</v>
      </c>
      <c r="E104" s="35">
        <f>SUM(E5:E103)</f>
        <v>7708.8600000000024</v>
      </c>
      <c r="F104" s="34" t="b">
        <f xml:space="preserve"> IF((D104=E104)*(E104=M23), TRUE,FALSE)</f>
        <v>1</v>
      </c>
      <c r="H104" s="39"/>
    </row>
    <row r="107" spans="1:10" x14ac:dyDescent="0.2">
      <c r="J107" s="39"/>
    </row>
  </sheetData>
  <sortState xmlns:xlrd2="http://schemas.microsoft.com/office/spreadsheetml/2017/richdata2" ref="C31:C40">
    <sortCondition ref="C31:C40"/>
  </sortState>
  <mergeCells count="3">
    <mergeCell ref="D3:E3"/>
    <mergeCell ref="B1:D1"/>
    <mergeCell ref="J9:K9"/>
  </mergeCells>
  <phoneticPr fontId="9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Members</vt:lpstr>
      <vt:lpstr>Financials</vt:lpstr>
      <vt:lpstr>Financials!Print_Area</vt:lpstr>
      <vt:lpstr>Members!Print_Area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2020-03-25T02:12:44Z</cp:lastPrinted>
  <dcterms:created xsi:type="dcterms:W3CDTF">2006-09-16T00:00:00Z</dcterms:created>
  <dcterms:modified xsi:type="dcterms:W3CDTF">2020-03-30T00:18:22Z</dcterms:modified>
</cp:coreProperties>
</file>