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elson/Desktop/practiceLions/data/"/>
    </mc:Choice>
  </mc:AlternateContent>
  <xr:revisionPtr revIDLastSave="0" documentId="13_ncr:1_{0DF28D4C-0316-104F-BCAA-E1F3A0F18B74}" xr6:coauthVersionLast="47" xr6:coauthVersionMax="47" xr10:uidLastSave="{00000000-0000-0000-0000-000000000000}"/>
  <bookViews>
    <workbookView xWindow="5220" yWindow="5160" windowWidth="23040" windowHeight="16440" xr2:uid="{254E1F4E-7E9E-BF4D-B5B5-C1B5F03758AB}"/>
  </bookViews>
  <sheets>
    <sheet name="Ledger 24-25" sheetId="1" r:id="rId1"/>
    <sheet name="Accounts" sheetId="2" r:id="rId2"/>
  </sheets>
  <definedNames>
    <definedName name="AccountsCh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06" i="1"/>
  <c r="H107" i="1"/>
  <c r="E107" i="1"/>
  <c r="A107" i="1"/>
  <c r="A106" i="1"/>
  <c r="H105" i="1"/>
  <c r="E104" i="1"/>
  <c r="E105" i="1"/>
  <c r="E106" i="1"/>
  <c r="A1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A104" i="1"/>
  <c r="E103" i="1" l="1"/>
  <c r="E101" i="1"/>
  <c r="E102" i="1"/>
  <c r="A103" i="1"/>
  <c r="A101" i="1"/>
  <c r="A102" i="1" s="1"/>
  <c r="E99" i="1"/>
  <c r="E100" i="1"/>
  <c r="A100" i="1"/>
  <c r="E98" i="1"/>
  <c r="E97" i="1"/>
  <c r="E96" i="1"/>
  <c r="E95" i="1"/>
  <c r="E94" i="1"/>
  <c r="A94" i="1" l="1"/>
  <c r="A95" i="1" s="1"/>
  <c r="A96" i="1" s="1"/>
  <c r="A97" i="1" s="1"/>
  <c r="A98" i="1" s="1"/>
  <c r="A99" i="1" s="1"/>
  <c r="E93" i="1"/>
  <c r="E92" i="1"/>
  <c r="E91" i="1"/>
  <c r="A91" i="1"/>
  <c r="A92" i="1" s="1"/>
  <c r="A93" i="1" s="1"/>
  <c r="E89" i="1"/>
  <c r="E90" i="1"/>
  <c r="E88" i="1"/>
  <c r="A88" i="1"/>
  <c r="A89" i="1" s="1"/>
  <c r="A90" i="1" s="1"/>
  <c r="E87" i="1"/>
  <c r="A8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  <c r="A33" i="1"/>
  <c r="A34" i="1" s="1"/>
  <c r="A35" i="1" s="1"/>
  <c r="A36" i="1" s="1"/>
  <c r="A37" i="1" s="1"/>
  <c r="A3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F22" i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sharedStrings.xml><?xml version="1.0" encoding="utf-8"?>
<sst xmlns="http://schemas.openxmlformats.org/spreadsheetml/2006/main" count="232" uniqueCount="135">
  <si>
    <t>Joyce Stevens</t>
  </si>
  <si>
    <t>CARE MD19</t>
  </si>
  <si>
    <t>Cascade Medical Foundation</t>
  </si>
  <si>
    <t>LUMC</t>
  </si>
  <si>
    <t>City of Leavenworth</t>
  </si>
  <si>
    <t>Dorothy Nellis</t>
  </si>
  <si>
    <t>Dog Leaders for Blind</t>
  </si>
  <si>
    <t>CVB</t>
  </si>
  <si>
    <t>Leavenworth Soccer Club</t>
  </si>
  <si>
    <t>CampStix</t>
  </si>
  <si>
    <t>PEO</t>
  </si>
  <si>
    <t>Zarthon Masonic Lodge</t>
  </si>
  <si>
    <t>x</t>
  </si>
  <si>
    <t>Lee's Chestnuts</t>
  </si>
  <si>
    <t>interest</t>
  </si>
  <si>
    <t>breakfasts</t>
  </si>
  <si>
    <t>Ward Media</t>
  </si>
  <si>
    <t>LCIF LA Fires</t>
  </si>
  <si>
    <t>Vision Source</t>
  </si>
  <si>
    <t>MEND</t>
  </si>
  <si>
    <t>Tony Mafrey</t>
  </si>
  <si>
    <t>donations</t>
  </si>
  <si>
    <t>happy bucks</t>
  </si>
  <si>
    <t>3027adm</t>
  </si>
  <si>
    <t>Chamber of Commerce</t>
  </si>
  <si>
    <t>Sherry Maffrey</t>
  </si>
  <si>
    <t>sale of supply cabinet</t>
  </si>
  <si>
    <t>Anita Wilkie</t>
  </si>
  <si>
    <t>Chelan County Fair</t>
  </si>
  <si>
    <t>clothing sales</t>
  </si>
  <si>
    <t>LCIF</t>
  </si>
  <si>
    <t>Plus Optics</t>
  </si>
  <si>
    <t>Dan's Food Market</t>
  </si>
  <si>
    <t>FOL-tents</t>
  </si>
  <si>
    <t xml:space="preserve">URM </t>
  </si>
  <si>
    <t xml:space="preserve">BYU </t>
  </si>
  <si>
    <t>return seed for Breakfast</t>
  </si>
  <si>
    <t>URM</t>
  </si>
  <si>
    <t>breakfast donations</t>
  </si>
  <si>
    <t>Breakfast donations</t>
  </si>
  <si>
    <t>Breakfast</t>
  </si>
  <si>
    <t>reimbursed</t>
  </si>
  <si>
    <t>Leavenworth Swim Team</t>
  </si>
  <si>
    <t>UW</t>
  </si>
  <si>
    <t>CWU</t>
  </si>
  <si>
    <t>hot dog sales</t>
  </si>
  <si>
    <t xml:space="preserve">ponderosa 4h </t>
  </si>
  <si>
    <t>BUDGET</t>
  </si>
  <si>
    <t>BUDGET_LINE</t>
  </si>
  <si>
    <t>AMOUNT</t>
  </si>
  <si>
    <t>EXP/INC</t>
  </si>
  <si>
    <t>CHECK</t>
  </si>
  <si>
    <t>PAYEE/FROM</t>
  </si>
  <si>
    <t>DATE</t>
  </si>
  <si>
    <t>ID</t>
  </si>
  <si>
    <t>Liberty Mutual Ins</t>
  </si>
  <si>
    <t>transfer</t>
  </si>
  <si>
    <t>Loop Industries</t>
  </si>
  <si>
    <t>Mountain Meadows</t>
  </si>
  <si>
    <t>CVB - seed money for breakfasts</t>
  </si>
  <si>
    <t>Lobby Withdrawl</t>
  </si>
  <si>
    <t>breakfast 25 donations</t>
  </si>
  <si>
    <t>Dorothy Nells</t>
  </si>
  <si>
    <t>WSU</t>
  </si>
  <si>
    <t>AmbassadorChristmas</t>
  </si>
  <si>
    <t>AmbassadorChristmas_inc</t>
  </si>
  <si>
    <t>AmbassadorOctoberfest</t>
  </si>
  <si>
    <t>AmbassadorOctoberfest_inc</t>
  </si>
  <si>
    <t>AmbassadorSummer</t>
  </si>
  <si>
    <t>AmbassadorSummer_inc</t>
  </si>
  <si>
    <t>BackPackProgram</t>
  </si>
  <si>
    <t>BackPackProgram_inc</t>
  </si>
  <si>
    <t>BoyScouts</t>
  </si>
  <si>
    <t>BoyScouts_inc</t>
  </si>
  <si>
    <t>Building Rental</t>
  </si>
  <si>
    <t>Building Rental_inc</t>
  </si>
  <si>
    <t>CampStix_inc</t>
  </si>
  <si>
    <t>CancerHouse</t>
  </si>
  <si>
    <t>CancerHouse_inc</t>
  </si>
  <si>
    <t>CAREMD19</t>
  </si>
  <si>
    <t>CAREMD19_inc</t>
  </si>
  <si>
    <t>CascadeMedicalFoundation_inc</t>
  </si>
  <si>
    <t>ChamberCommerceDues</t>
  </si>
  <si>
    <t>ChamberCommerceDues_inc</t>
  </si>
  <si>
    <t>ChestnutScoring</t>
  </si>
  <si>
    <t>ChestnutScoring_inc</t>
  </si>
  <si>
    <t>Clothing4Kids</t>
  </si>
  <si>
    <t>Clothing4Kids_inc</t>
  </si>
  <si>
    <t>CreechScholarship</t>
  </si>
  <si>
    <t>CreechScholarship_inc</t>
  </si>
  <si>
    <t>CubScouts</t>
  </si>
  <si>
    <t>CubScouts_inc</t>
  </si>
  <si>
    <t>Donations</t>
  </si>
  <si>
    <t>Donations_inc</t>
  </si>
  <si>
    <t>EasterEggHunt</t>
  </si>
  <si>
    <t>EasterEggHunt_inc</t>
  </si>
  <si>
    <t>EyeGlasses &amp; HearingAids</t>
  </si>
  <si>
    <t>EyeGlasses &amp; HearingAids_inc</t>
  </si>
  <si>
    <t>Health Permit</t>
  </si>
  <si>
    <t>Health Permit_inc</t>
  </si>
  <si>
    <t>InsuranceOnBuildingContents</t>
  </si>
  <si>
    <t>InsuranceOnBuildingContents_inc</t>
  </si>
  <si>
    <t>InterestOnBankAccounts</t>
  </si>
  <si>
    <t>InterestOnBankAccounts_inc</t>
  </si>
  <si>
    <t>LCIF_inc</t>
  </si>
  <si>
    <t>LeavenworthActivityFee</t>
  </si>
  <si>
    <t>LeavenworthActivityFee_inc</t>
  </si>
  <si>
    <t>MEND_inc</t>
  </si>
  <si>
    <t>MiscCommunitySupport</t>
  </si>
  <si>
    <t>MiscCommunitySupport_inc</t>
  </si>
  <si>
    <t>MountainMeadows</t>
  </si>
  <si>
    <t>MountainMeadows_inc</t>
  </si>
  <si>
    <t>PublicRelations</t>
  </si>
  <si>
    <t>PublicRelations_inc</t>
  </si>
  <si>
    <t>Scholarships</t>
  </si>
  <si>
    <t>Scholarships_inc</t>
  </si>
  <si>
    <t>SwimTeamFundraiser (hot dogs)</t>
  </si>
  <si>
    <t>SwimTeamFundraiser (hot dogs)_inc</t>
  </si>
  <si>
    <t>VisionScreening</t>
  </si>
  <si>
    <t>VisionScreening_inc</t>
  </si>
  <si>
    <t>YouthExchange</t>
  </si>
  <si>
    <t>YouthExchange_inc</t>
  </si>
  <si>
    <t>YouthSports</t>
  </si>
  <si>
    <t>YouthSports_inc</t>
  </si>
  <si>
    <t>White Cane</t>
  </si>
  <si>
    <t>White Cane_inc</t>
  </si>
  <si>
    <t>CascadeMedicalFoundation</t>
  </si>
  <si>
    <t>cvb breakfast</t>
  </si>
  <si>
    <t>cvb-breakfast donations</t>
  </si>
  <si>
    <t>US Foods</t>
  </si>
  <si>
    <t>Winton Mfg</t>
  </si>
  <si>
    <t>deposit CVB</t>
  </si>
  <si>
    <t>Sherry Maffey</t>
  </si>
  <si>
    <t>Breakfast 25</t>
  </si>
  <si>
    <t>Breakfast 25_inc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</si>
</sst>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488C-D52C-7F4A-B8B3-E5790FCBF255}">
  <dimension ref="A1:J107"/>
  <sheetViews>
    <sheetView tabSelected="1" topLeftCell="A57" zoomScale="95" zoomScaleNormal="95" workbookViewId="0">
      <selection activeCell="G38" sqref="G38"/>
    </sheetView>
  </sheetViews>
  <sheetFormatPr baseColWidth="10" defaultRowHeight="16" x14ac:dyDescent="0.2"/>
  <cols>
    <col min="1" max="1" width="6" customWidth="1"/>
    <col min="2" max="2" width="12.33203125" style="5" customWidth="1"/>
    <col min="3" max="3" width="22" customWidth="1"/>
    <col min="4" max="4" width="14.33203125" style="4" customWidth="1"/>
    <col min="5" max="5" width="9.5" style="4" customWidth="1"/>
    <col min="6" max="6" width="16.6640625" style="3" customWidth="1"/>
    <col min="7" max="7" width="16.6640625" style="2" customWidth="1"/>
    <col min="8" max="8" width="30.6640625" style="1" customWidth="1"/>
    <col min="9" max="9" width="14.5" customWidth="1"/>
  </cols>
  <sheetData>
    <row r="1" spans="1:10" s="5" customFormat="1" x14ac:dyDescent="0.2">
      <c r="A1" s="5" t="s">
        <v>54</v>
      </c>
      <c r="B1" s="8" t="s">
        <v>53</v>
      </c>
      <c r="C1" s="8" t="s">
        <v>52</v>
      </c>
      <c r="D1" s="8" t="s">
        <v>51</v>
      </c>
      <c r="E1" s="8" t="s">
        <v>50</v>
      </c>
      <c r="F1" s="12" t="s">
        <v>49</v>
      </c>
      <c r="G1" s="11" t="s">
        <v>48</v>
      </c>
      <c r="H1" s="8" t="s">
        <v>47</v>
      </c>
      <c r="J1" s="5" t="s">
        <v>12</v>
      </c>
    </row>
    <row r="2" spans="1:10" x14ac:dyDescent="0.2">
      <c r="A2">
        <v>1</v>
      </c>
      <c r="B2" s="8">
        <v>45474</v>
      </c>
      <c r="C2" s="7" t="s">
        <v>37</v>
      </c>
      <c r="D2" s="2">
        <v>4223</v>
      </c>
      <c r="E2" s="2" t="str">
        <f>IF(D2=$J$1, "DEP","EXP")</f>
        <v>EXP</v>
      </c>
      <c r="F2" s="3">
        <v>10.86</v>
      </c>
      <c r="G2" s="9">
        <v>70</v>
      </c>
      <c r="H2" s="6" t="str">
        <f>VLOOKUP(G2,Accounts!$A$2:$B$69,2)</f>
        <v>Breakfast 25</v>
      </c>
    </row>
    <row r="3" spans="1:10" x14ac:dyDescent="0.2">
      <c r="A3">
        <f t="shared" ref="A3:A38" si="0">A2+1</f>
        <v>2</v>
      </c>
      <c r="B3" s="10">
        <v>45488</v>
      </c>
      <c r="C3" t="s">
        <v>46</v>
      </c>
      <c r="D3" s="4" t="s">
        <v>12</v>
      </c>
      <c r="E3" s="2" t="str">
        <f t="shared" ref="E3:E66" si="1">IF(D3=$J$1, "DEP","EXP")</f>
        <v>DEP</v>
      </c>
      <c r="F3" s="3">
        <v>59.88</v>
      </c>
      <c r="G3" s="4">
        <v>85</v>
      </c>
      <c r="H3" s="6" t="str">
        <f>VLOOKUP(G3,Accounts!$A$2:$B$69,2)</f>
        <v>Building Rental_inc</v>
      </c>
    </row>
    <row r="4" spans="1:10" x14ac:dyDescent="0.2">
      <c r="A4">
        <f t="shared" si="0"/>
        <v>3</v>
      </c>
      <c r="B4" s="8">
        <v>45485</v>
      </c>
      <c r="C4" s="7" t="s">
        <v>40</v>
      </c>
      <c r="D4" s="2" t="s">
        <v>12</v>
      </c>
      <c r="E4" s="2" t="str">
        <f t="shared" si="1"/>
        <v>DEP</v>
      </c>
      <c r="F4" s="3">
        <v>1256.93</v>
      </c>
      <c r="G4" s="9">
        <v>75</v>
      </c>
      <c r="H4" s="6" t="str">
        <f>VLOOKUP(G4,Accounts!$A$2:$B$69,2)</f>
        <v>Breakfast 25_inc</v>
      </c>
    </row>
    <row r="5" spans="1:10" x14ac:dyDescent="0.2">
      <c r="A5">
        <f t="shared" si="0"/>
        <v>4</v>
      </c>
      <c r="B5" s="8">
        <v>45492</v>
      </c>
      <c r="C5" s="7" t="s">
        <v>20</v>
      </c>
      <c r="D5" s="2">
        <v>4224</v>
      </c>
      <c r="E5" s="2" t="str">
        <f t="shared" si="1"/>
        <v>EXP</v>
      </c>
      <c r="F5" s="3">
        <v>327.95</v>
      </c>
      <c r="G5" s="9">
        <v>320</v>
      </c>
      <c r="H5" s="6" t="str">
        <f>VLOOKUP(G5,Accounts!$A$2:$B$69,2)</f>
        <v>SwimTeamFundraiser (hot dogs)</v>
      </c>
    </row>
    <row r="6" spans="1:10" x14ac:dyDescent="0.2">
      <c r="A6">
        <f t="shared" si="0"/>
        <v>5</v>
      </c>
      <c r="B6" s="8">
        <v>45492</v>
      </c>
      <c r="C6" s="7" t="s">
        <v>45</v>
      </c>
      <c r="D6" s="2" t="s">
        <v>12</v>
      </c>
      <c r="E6" s="2" t="str">
        <f t="shared" si="1"/>
        <v>DEP</v>
      </c>
      <c r="F6" s="3">
        <v>587.75</v>
      </c>
      <c r="G6" s="9">
        <v>325</v>
      </c>
      <c r="H6" s="6" t="str">
        <f>VLOOKUP(G6,Accounts!$A$2:$B$69,2)</f>
        <v>SwimTeamFundraiser (hot dogs)_inc</v>
      </c>
    </row>
    <row r="7" spans="1:10" x14ac:dyDescent="0.2">
      <c r="A7">
        <f t="shared" si="0"/>
        <v>6</v>
      </c>
      <c r="B7" s="8">
        <v>45503</v>
      </c>
      <c r="C7" s="7" t="s">
        <v>32</v>
      </c>
      <c r="D7" s="2">
        <v>4225</v>
      </c>
      <c r="E7" s="2" t="str">
        <f t="shared" si="1"/>
        <v>EXP</v>
      </c>
      <c r="F7" s="3">
        <v>142.80000000000001</v>
      </c>
      <c r="G7" s="9">
        <v>70</v>
      </c>
      <c r="H7" s="6" t="str">
        <f>VLOOKUP(G7,Accounts!$A$2:$B$69,2)</f>
        <v>Breakfast 25</v>
      </c>
    </row>
    <row r="8" spans="1:10" x14ac:dyDescent="0.2">
      <c r="A8">
        <f t="shared" si="0"/>
        <v>7</v>
      </c>
      <c r="B8" s="8">
        <v>45503</v>
      </c>
      <c r="C8" s="7" t="s">
        <v>40</v>
      </c>
      <c r="D8" s="2" t="s">
        <v>12</v>
      </c>
      <c r="E8" s="2" t="str">
        <f t="shared" si="1"/>
        <v>DEP</v>
      </c>
      <c r="F8" s="3">
        <v>1765</v>
      </c>
      <c r="G8" s="9">
        <v>75</v>
      </c>
      <c r="H8" s="6" t="str">
        <f>VLOOKUP(G8,Accounts!$A$2:$B$69,2)</f>
        <v>Breakfast 25_inc</v>
      </c>
    </row>
    <row r="9" spans="1:10" x14ac:dyDescent="0.2">
      <c r="A9">
        <f t="shared" si="0"/>
        <v>8</v>
      </c>
      <c r="B9" s="8">
        <v>45504</v>
      </c>
      <c r="C9" s="7" t="s">
        <v>14</v>
      </c>
      <c r="D9" s="2" t="s">
        <v>12</v>
      </c>
      <c r="E9" s="2" t="str">
        <f t="shared" si="1"/>
        <v>DEP</v>
      </c>
      <c r="F9" s="3">
        <v>0.28999999999999998</v>
      </c>
      <c r="G9" s="9">
        <v>235</v>
      </c>
      <c r="H9" s="6" t="str">
        <f>VLOOKUP(G9,Accounts!$A$2:$B$69,2)</f>
        <v>InterestOnBankAccounts_inc</v>
      </c>
    </row>
    <row r="10" spans="1:10" x14ac:dyDescent="0.2">
      <c r="A10">
        <f t="shared" si="0"/>
        <v>9</v>
      </c>
      <c r="B10" s="8">
        <v>45516</v>
      </c>
      <c r="C10" s="7" t="s">
        <v>40</v>
      </c>
      <c r="D10" s="2" t="s">
        <v>12</v>
      </c>
      <c r="E10" s="2" t="str">
        <f t="shared" si="1"/>
        <v>DEP</v>
      </c>
      <c r="F10" s="3">
        <v>1644.75</v>
      </c>
      <c r="G10" s="9">
        <v>75</v>
      </c>
      <c r="H10" s="6" t="str">
        <f>VLOOKUP(G10,Accounts!$A$2:$B$69,2)</f>
        <v>Breakfast 25_inc</v>
      </c>
    </row>
    <row r="11" spans="1:10" x14ac:dyDescent="0.2">
      <c r="A11">
        <f t="shared" si="0"/>
        <v>10</v>
      </c>
      <c r="B11" s="8">
        <v>45519</v>
      </c>
      <c r="C11" s="7" t="s">
        <v>37</v>
      </c>
      <c r="D11" s="2">
        <v>4226</v>
      </c>
      <c r="E11" s="2" t="str">
        <f t="shared" si="1"/>
        <v>EXP</v>
      </c>
      <c r="F11" s="3">
        <v>207.23</v>
      </c>
      <c r="G11" s="9">
        <v>70</v>
      </c>
      <c r="H11" s="6" t="str">
        <f>VLOOKUP(G11,Accounts!$A$2:$B$69,2)</f>
        <v>Breakfast 25</v>
      </c>
    </row>
    <row r="12" spans="1:10" x14ac:dyDescent="0.2">
      <c r="A12">
        <f t="shared" si="0"/>
        <v>11</v>
      </c>
      <c r="B12" s="8">
        <v>45523</v>
      </c>
      <c r="C12" s="7" t="s">
        <v>44</v>
      </c>
      <c r="D12" s="2">
        <v>4228</v>
      </c>
      <c r="E12" s="2" t="str">
        <f t="shared" si="1"/>
        <v>EXP</v>
      </c>
      <c r="F12" s="3">
        <v>1000</v>
      </c>
      <c r="G12" s="9">
        <v>300</v>
      </c>
      <c r="H12" s="6" t="str">
        <f>VLOOKUP(G12,Accounts!$A$2:$B$69,2)</f>
        <v>Scholarships</v>
      </c>
    </row>
    <row r="13" spans="1:10" x14ac:dyDescent="0.2">
      <c r="A13">
        <f t="shared" si="0"/>
        <v>12</v>
      </c>
      <c r="B13" s="8">
        <v>45884</v>
      </c>
      <c r="C13" s="7" t="s">
        <v>32</v>
      </c>
      <c r="D13" s="2">
        <v>4227</v>
      </c>
      <c r="E13" s="2" t="str">
        <f t="shared" si="1"/>
        <v>EXP</v>
      </c>
      <c r="F13" s="3">
        <v>128.53</v>
      </c>
      <c r="G13" s="9">
        <v>70</v>
      </c>
      <c r="H13" s="6" t="str">
        <f>VLOOKUP(G13,Accounts!$A$2:$B$69,2)</f>
        <v>Breakfast 25</v>
      </c>
    </row>
    <row r="14" spans="1:10" x14ac:dyDescent="0.2">
      <c r="A14">
        <f t="shared" si="0"/>
        <v>13</v>
      </c>
      <c r="B14" s="8">
        <v>45891</v>
      </c>
      <c r="C14" s="7" t="s">
        <v>43</v>
      </c>
      <c r="D14" s="2">
        <v>4229</v>
      </c>
      <c r="E14" s="2" t="str">
        <f t="shared" si="1"/>
        <v>EXP</v>
      </c>
      <c r="F14" s="3">
        <v>1000</v>
      </c>
      <c r="G14" s="9">
        <v>300</v>
      </c>
      <c r="H14" s="6" t="str">
        <f>VLOOKUP(G14,Accounts!$A$2:$B$69,2)</f>
        <v>Scholarships</v>
      </c>
    </row>
    <row r="15" spans="1:10" x14ac:dyDescent="0.2">
      <c r="A15">
        <f t="shared" si="0"/>
        <v>14</v>
      </c>
      <c r="B15" s="8">
        <v>45530</v>
      </c>
      <c r="C15" s="7" t="s">
        <v>40</v>
      </c>
      <c r="D15" s="2" t="s">
        <v>12</v>
      </c>
      <c r="E15" s="2" t="str">
        <f t="shared" si="1"/>
        <v>DEP</v>
      </c>
      <c r="F15" s="3">
        <v>604</v>
      </c>
      <c r="G15" s="9">
        <v>75</v>
      </c>
      <c r="H15" s="6" t="str">
        <f>VLOOKUP(G15,Accounts!$A$2:$B$69,2)</f>
        <v>Breakfast 25_inc</v>
      </c>
    </row>
    <row r="16" spans="1:10" x14ac:dyDescent="0.2">
      <c r="A16">
        <f t="shared" si="0"/>
        <v>15</v>
      </c>
      <c r="B16" s="8">
        <v>45530</v>
      </c>
      <c r="C16" s="7" t="s">
        <v>40</v>
      </c>
      <c r="D16" s="2" t="s">
        <v>12</v>
      </c>
      <c r="E16" s="2" t="str">
        <f t="shared" si="1"/>
        <v>DEP</v>
      </c>
      <c r="F16" s="3">
        <v>1763</v>
      </c>
      <c r="G16" s="9">
        <v>75</v>
      </c>
      <c r="H16" s="6" t="str">
        <f>VLOOKUP(G16,Accounts!$A$2:$B$69,2)</f>
        <v>Breakfast 25_inc</v>
      </c>
    </row>
    <row r="17" spans="1:8" x14ac:dyDescent="0.2">
      <c r="A17">
        <f t="shared" si="0"/>
        <v>16</v>
      </c>
      <c r="B17" s="8">
        <v>45532</v>
      </c>
      <c r="C17" s="7" t="s">
        <v>42</v>
      </c>
      <c r="D17" s="2">
        <v>4230</v>
      </c>
      <c r="E17" s="2" t="str">
        <f t="shared" si="1"/>
        <v>EXP</v>
      </c>
      <c r="F17" s="3">
        <v>48</v>
      </c>
      <c r="G17" s="9">
        <v>320</v>
      </c>
      <c r="H17" s="6" t="str">
        <f>VLOOKUP(G17,Accounts!$A$2:$B$69,2)</f>
        <v>SwimTeamFundraiser (hot dogs)</v>
      </c>
    </row>
    <row r="18" spans="1:8" x14ac:dyDescent="0.2">
      <c r="A18">
        <f t="shared" si="0"/>
        <v>17</v>
      </c>
      <c r="B18" s="8">
        <v>45535</v>
      </c>
      <c r="C18" s="7" t="s">
        <v>14</v>
      </c>
      <c r="D18" s="2" t="s">
        <v>12</v>
      </c>
      <c r="E18" s="2" t="str">
        <f t="shared" si="1"/>
        <v>DEP</v>
      </c>
      <c r="F18" s="3">
        <v>0.33</v>
      </c>
      <c r="G18" s="9">
        <v>235</v>
      </c>
      <c r="H18" s="6" t="str">
        <f>VLOOKUP(G18,Accounts!$A$2:$B$69,2)</f>
        <v>InterestOnBankAccounts_inc</v>
      </c>
    </row>
    <row r="19" spans="1:8" x14ac:dyDescent="0.2">
      <c r="A19">
        <f t="shared" si="0"/>
        <v>18</v>
      </c>
      <c r="B19" s="8">
        <v>45547</v>
      </c>
      <c r="C19" s="7" t="s">
        <v>40</v>
      </c>
      <c r="D19" s="2" t="s">
        <v>12</v>
      </c>
      <c r="E19" s="2" t="str">
        <f t="shared" si="1"/>
        <v>DEP</v>
      </c>
      <c r="F19" s="3">
        <v>931</v>
      </c>
      <c r="G19" s="9">
        <v>75</v>
      </c>
      <c r="H19" s="6" t="str">
        <f>VLOOKUP(G19,Accounts!$A$2:$B$69,2)</f>
        <v>Breakfast 25_inc</v>
      </c>
    </row>
    <row r="20" spans="1:8" x14ac:dyDescent="0.2">
      <c r="A20">
        <f t="shared" si="0"/>
        <v>19</v>
      </c>
      <c r="B20" s="8">
        <v>45547</v>
      </c>
      <c r="C20" s="7" t="s">
        <v>21</v>
      </c>
      <c r="D20" s="2" t="s">
        <v>12</v>
      </c>
      <c r="E20" s="2" t="str">
        <f t="shared" si="1"/>
        <v>DEP</v>
      </c>
      <c r="F20" s="3">
        <v>105</v>
      </c>
      <c r="G20" s="9">
        <v>185</v>
      </c>
      <c r="H20" s="6" t="str">
        <f>VLOOKUP(G20,Accounts!$A$2:$B$69,2)</f>
        <v>Donations_inc</v>
      </c>
    </row>
    <row r="21" spans="1:8" x14ac:dyDescent="0.2">
      <c r="A21">
        <f t="shared" si="0"/>
        <v>20</v>
      </c>
      <c r="B21" s="8">
        <v>45553</v>
      </c>
      <c r="C21" s="7" t="s">
        <v>41</v>
      </c>
      <c r="D21" s="2" t="s">
        <v>12</v>
      </c>
      <c r="E21" s="2" t="str">
        <f t="shared" si="1"/>
        <v>DEP</v>
      </c>
      <c r="F21" s="3">
        <v>1000</v>
      </c>
      <c r="G21" s="9">
        <v>345</v>
      </c>
      <c r="H21" s="6" t="str">
        <f>VLOOKUP(G21,Accounts!$A$2:$B$69,2)</f>
        <v>YouthExchange_inc</v>
      </c>
    </row>
    <row r="22" spans="1:8" x14ac:dyDescent="0.2">
      <c r="A22">
        <f t="shared" si="0"/>
        <v>21</v>
      </c>
      <c r="B22" s="8">
        <v>45553</v>
      </c>
      <c r="C22" s="7" t="s">
        <v>40</v>
      </c>
      <c r="D22" s="2" t="s">
        <v>12</v>
      </c>
      <c r="E22" s="2" t="str">
        <f t="shared" si="1"/>
        <v>DEP</v>
      </c>
      <c r="F22" s="3">
        <f>1180.7-95</f>
        <v>1085.7</v>
      </c>
      <c r="G22" s="9">
        <v>75</v>
      </c>
      <c r="H22" s="6" t="str">
        <f>VLOOKUP(G22,Accounts!$A$2:$B$69,2)</f>
        <v>Breakfast 25_inc</v>
      </c>
    </row>
    <row r="23" spans="1:8" x14ac:dyDescent="0.2">
      <c r="A23">
        <f t="shared" si="0"/>
        <v>22</v>
      </c>
      <c r="B23" s="8">
        <v>45553</v>
      </c>
      <c r="C23" s="7" t="s">
        <v>39</v>
      </c>
      <c r="D23" s="2" t="s">
        <v>12</v>
      </c>
      <c r="E23" s="2" t="str">
        <f t="shared" si="1"/>
        <v>DEP</v>
      </c>
      <c r="F23" s="3">
        <v>95</v>
      </c>
      <c r="G23" s="9">
        <v>185</v>
      </c>
      <c r="H23" s="6" t="str">
        <f>VLOOKUP(G23,Accounts!$A$2:$B$69,2)</f>
        <v>Donations_inc</v>
      </c>
    </row>
    <row r="24" spans="1:8" x14ac:dyDescent="0.2">
      <c r="A24">
        <f t="shared" si="0"/>
        <v>23</v>
      </c>
      <c r="B24" s="8">
        <v>45560</v>
      </c>
      <c r="C24" s="7" t="s">
        <v>0</v>
      </c>
      <c r="D24" s="2">
        <v>4233</v>
      </c>
      <c r="E24" s="2" t="str">
        <f t="shared" si="1"/>
        <v>EXP</v>
      </c>
      <c r="F24" s="3">
        <v>7.98</v>
      </c>
      <c r="G24" s="9">
        <v>70</v>
      </c>
      <c r="H24" s="6" t="str">
        <f>VLOOKUP(G24,Accounts!$A$2:$B$69,2)</f>
        <v>Breakfast 25</v>
      </c>
    </row>
    <row r="25" spans="1:8" x14ac:dyDescent="0.2">
      <c r="A25">
        <f t="shared" si="0"/>
        <v>24</v>
      </c>
      <c r="B25" s="8">
        <v>45561</v>
      </c>
      <c r="C25" s="7" t="s">
        <v>38</v>
      </c>
      <c r="D25" s="2" t="s">
        <v>12</v>
      </c>
      <c r="E25" s="2" t="str">
        <f t="shared" si="1"/>
        <v>DEP</v>
      </c>
      <c r="F25" s="3">
        <v>395.44</v>
      </c>
      <c r="G25" s="9">
        <v>185</v>
      </c>
      <c r="H25" s="6" t="str">
        <f>VLOOKUP(G25,Accounts!$A$2:$B$69,2)</f>
        <v>Donations_inc</v>
      </c>
    </row>
    <row r="26" spans="1:8" x14ac:dyDescent="0.2">
      <c r="A26">
        <f t="shared" si="0"/>
        <v>25</v>
      </c>
      <c r="B26" s="8">
        <v>45561</v>
      </c>
      <c r="C26" s="7" t="s">
        <v>37</v>
      </c>
      <c r="D26" s="2">
        <v>4231</v>
      </c>
      <c r="E26" s="2" t="str">
        <f t="shared" si="1"/>
        <v>EXP</v>
      </c>
      <c r="F26" s="3">
        <v>59.63</v>
      </c>
      <c r="G26" s="9">
        <v>70</v>
      </c>
      <c r="H26" s="6" t="str">
        <f>VLOOKUP(G26,Accounts!$A$2:$B$69,2)</f>
        <v>Breakfast 25</v>
      </c>
    </row>
    <row r="27" spans="1:8" x14ac:dyDescent="0.2">
      <c r="A27">
        <f t="shared" si="0"/>
        <v>26</v>
      </c>
      <c r="B27" s="8">
        <v>45561</v>
      </c>
      <c r="C27" s="7" t="s">
        <v>36</v>
      </c>
      <c r="D27" s="2" t="s">
        <v>12</v>
      </c>
      <c r="E27" s="2" t="str">
        <f t="shared" si="1"/>
        <v>DEP</v>
      </c>
      <c r="F27" s="3">
        <v>900</v>
      </c>
      <c r="G27" s="9">
        <v>275</v>
      </c>
      <c r="H27" s="6" t="str">
        <f>VLOOKUP(G27,Accounts!$A$2:$B$69,2)</f>
        <v>MiscCommunitySupport_inc</v>
      </c>
    </row>
    <row r="28" spans="1:8" x14ac:dyDescent="0.2">
      <c r="A28">
        <f t="shared" si="0"/>
        <v>27</v>
      </c>
      <c r="B28" s="8">
        <v>45561</v>
      </c>
      <c r="C28" s="7" t="s">
        <v>35</v>
      </c>
      <c r="D28" s="2">
        <v>4232</v>
      </c>
      <c r="E28" s="2" t="str">
        <f t="shared" si="1"/>
        <v>EXP</v>
      </c>
      <c r="F28" s="3">
        <v>1000</v>
      </c>
      <c r="G28" s="9">
        <v>160</v>
      </c>
      <c r="H28" s="6" t="str">
        <f>VLOOKUP(G28,Accounts!$A$2:$B$69,2)</f>
        <v>CreechScholarship</v>
      </c>
    </row>
    <row r="29" spans="1:8" x14ac:dyDescent="0.2">
      <c r="A29">
        <f t="shared" si="0"/>
        <v>28</v>
      </c>
      <c r="B29" s="8">
        <v>45565</v>
      </c>
      <c r="C29" s="7" t="s">
        <v>14</v>
      </c>
      <c r="D29" s="2" t="s">
        <v>12</v>
      </c>
      <c r="E29" s="2" t="str">
        <f t="shared" si="1"/>
        <v>DEP</v>
      </c>
      <c r="F29" s="3">
        <v>0.28000000000000003</v>
      </c>
      <c r="G29" s="9">
        <v>235</v>
      </c>
      <c r="H29" s="6" t="str">
        <f>VLOOKUP(G29,Accounts!$A$2:$B$69,2)</f>
        <v>InterestOnBankAccounts_inc</v>
      </c>
    </row>
    <row r="30" spans="1:8" x14ac:dyDescent="0.2">
      <c r="A30">
        <f>A29+1</f>
        <v>29</v>
      </c>
      <c r="B30" s="8">
        <v>45572</v>
      </c>
      <c r="C30" s="7" t="s">
        <v>34</v>
      </c>
      <c r="D30" s="2">
        <v>4235</v>
      </c>
      <c r="E30" s="2" t="str">
        <f t="shared" si="1"/>
        <v>EXP</v>
      </c>
      <c r="F30" s="3">
        <v>55</v>
      </c>
      <c r="G30" s="9">
        <v>70</v>
      </c>
      <c r="H30" s="6" t="str">
        <f>VLOOKUP(G30,Accounts!$A$2:$B$69,2)</f>
        <v>Breakfast 25</v>
      </c>
    </row>
    <row r="31" spans="1:8" x14ac:dyDescent="0.2">
      <c r="A31">
        <f t="shared" si="0"/>
        <v>30</v>
      </c>
      <c r="B31" s="8">
        <v>45572</v>
      </c>
      <c r="C31" s="7" t="s">
        <v>32</v>
      </c>
      <c r="D31" s="2">
        <v>4234</v>
      </c>
      <c r="E31" s="2" t="str">
        <f t="shared" si="1"/>
        <v>EXP</v>
      </c>
      <c r="F31" s="3">
        <v>636.55999999999995</v>
      </c>
      <c r="G31" s="9">
        <v>70</v>
      </c>
      <c r="H31" s="6" t="str">
        <f>VLOOKUP(G31,Accounts!$A$2:$B$69,2)</f>
        <v>Breakfast 25</v>
      </c>
    </row>
    <row r="32" spans="1:8" x14ac:dyDescent="0.2">
      <c r="A32">
        <f t="shared" si="0"/>
        <v>31</v>
      </c>
      <c r="B32" s="8">
        <v>45574</v>
      </c>
      <c r="C32" s="7" t="s">
        <v>33</v>
      </c>
      <c r="D32" s="2" t="s">
        <v>12</v>
      </c>
      <c r="E32" s="2" t="str">
        <f t="shared" si="1"/>
        <v>DEP</v>
      </c>
      <c r="F32" s="3">
        <v>300</v>
      </c>
      <c r="G32" s="9">
        <v>275</v>
      </c>
      <c r="H32" s="6" t="str">
        <f>VLOOKUP(G32,Accounts!$A$2:$B$69,2)</f>
        <v>MiscCommunitySupport_inc</v>
      </c>
    </row>
    <row r="33" spans="1:8" x14ac:dyDescent="0.2">
      <c r="A33">
        <f t="shared" si="0"/>
        <v>32</v>
      </c>
      <c r="B33" s="8">
        <v>45574</v>
      </c>
      <c r="C33" s="7" t="s">
        <v>24</v>
      </c>
      <c r="D33" s="2" t="s">
        <v>12</v>
      </c>
      <c r="E33" s="2" t="str">
        <f t="shared" si="1"/>
        <v>DEP</v>
      </c>
      <c r="F33" s="3">
        <v>2665</v>
      </c>
      <c r="G33" s="9">
        <v>35</v>
      </c>
      <c r="H33" s="6" t="str">
        <f>VLOOKUP(G33,Accounts!$A$2:$B$69,2)</f>
        <v>AmbassadorSummer_inc</v>
      </c>
    </row>
    <row r="34" spans="1:8" x14ac:dyDescent="0.2">
      <c r="A34">
        <f t="shared" si="0"/>
        <v>33</v>
      </c>
      <c r="B34" s="8">
        <v>45600</v>
      </c>
      <c r="C34" s="7" t="s">
        <v>55</v>
      </c>
      <c r="D34" s="2">
        <v>3146</v>
      </c>
      <c r="E34" s="2" t="str">
        <f t="shared" si="1"/>
        <v>EXP</v>
      </c>
      <c r="F34" s="3">
        <v>425</v>
      </c>
      <c r="G34" s="9">
        <v>220</v>
      </c>
      <c r="H34" s="6" t="str">
        <f>VLOOKUP(G34,Accounts!$A$2:$B$69,2)</f>
        <v>InsuranceOnBuildingContents</v>
      </c>
    </row>
    <row r="35" spans="1:8" x14ac:dyDescent="0.2">
      <c r="A35">
        <f t="shared" si="0"/>
        <v>34</v>
      </c>
      <c r="B35" s="8">
        <v>45576</v>
      </c>
      <c r="C35" s="7" t="s">
        <v>11</v>
      </c>
      <c r="D35" s="2">
        <v>4239</v>
      </c>
      <c r="E35" s="2" t="str">
        <f t="shared" si="1"/>
        <v>EXP</v>
      </c>
      <c r="F35" s="3">
        <v>1328</v>
      </c>
      <c r="G35" s="9">
        <v>30</v>
      </c>
      <c r="H35" s="6" t="str">
        <f>VLOOKUP(G35,Accounts!$A$2:$B$69,2)</f>
        <v>AmbassadorSummer</v>
      </c>
    </row>
    <row r="36" spans="1:8" x14ac:dyDescent="0.2">
      <c r="A36">
        <f t="shared" si="0"/>
        <v>35</v>
      </c>
      <c r="B36" s="8">
        <v>45580</v>
      </c>
      <c r="C36" s="7" t="s">
        <v>18</v>
      </c>
      <c r="D36" s="2">
        <v>4236</v>
      </c>
      <c r="E36" s="2" t="str">
        <f t="shared" si="1"/>
        <v>EXP</v>
      </c>
      <c r="F36" s="3">
        <v>137.5</v>
      </c>
      <c r="G36" s="9">
        <v>200</v>
      </c>
      <c r="H36" s="6" t="str">
        <f>VLOOKUP(G36,Accounts!$A$2:$B$69,2)</f>
        <v>EyeGlasses &amp; HearingAids</v>
      </c>
    </row>
    <row r="37" spans="1:8" x14ac:dyDescent="0.2">
      <c r="A37">
        <f t="shared" si="0"/>
        <v>36</v>
      </c>
      <c r="B37" s="8">
        <v>45582</v>
      </c>
      <c r="C37" s="7" t="s">
        <v>32</v>
      </c>
      <c r="D37" s="2">
        <v>4238</v>
      </c>
      <c r="E37" s="2" t="str">
        <f t="shared" si="1"/>
        <v>EXP</v>
      </c>
      <c r="F37" s="3">
        <v>92.98</v>
      </c>
      <c r="G37" s="9">
        <v>70</v>
      </c>
      <c r="H37" s="6" t="str">
        <f>VLOOKUP(G37,Accounts!$A$2:$B$69,2)</f>
        <v>Breakfast 25</v>
      </c>
    </row>
    <row r="38" spans="1:8" x14ac:dyDescent="0.2">
      <c r="A38">
        <f t="shared" si="0"/>
        <v>37</v>
      </c>
      <c r="B38" s="8">
        <v>45589</v>
      </c>
      <c r="C38" s="7" t="s">
        <v>31</v>
      </c>
      <c r="D38" s="2">
        <v>4237</v>
      </c>
      <c r="E38" s="2" t="str">
        <f t="shared" si="1"/>
        <v>EXP</v>
      </c>
      <c r="F38" s="3">
        <v>295</v>
      </c>
      <c r="G38" s="9">
        <v>70</v>
      </c>
      <c r="H38" s="6" t="str">
        <f>VLOOKUP(G38,Accounts!$A$2:$B$69,2)</f>
        <v>Breakfast 25</v>
      </c>
    </row>
    <row r="39" spans="1:8" x14ac:dyDescent="0.2">
      <c r="A39">
        <f t="shared" ref="A39:A67" si="2">A38+1</f>
        <v>38</v>
      </c>
      <c r="B39" s="8">
        <v>45595</v>
      </c>
      <c r="C39" s="7" t="s">
        <v>7</v>
      </c>
      <c r="D39" s="2" t="s">
        <v>56</v>
      </c>
      <c r="E39" s="2" t="str">
        <f t="shared" si="1"/>
        <v>EXP</v>
      </c>
      <c r="F39" s="3">
        <v>177.79</v>
      </c>
      <c r="G39" s="9">
        <v>270</v>
      </c>
      <c r="H39" s="6" t="str">
        <f>VLOOKUP(G39,Accounts!$A$2:$B$69,2)</f>
        <v>MiscCommunitySupport</v>
      </c>
    </row>
    <row r="40" spans="1:8" x14ac:dyDescent="0.2">
      <c r="A40">
        <f t="shared" si="2"/>
        <v>39</v>
      </c>
      <c r="B40" s="8">
        <v>45596</v>
      </c>
      <c r="C40" s="7" t="s">
        <v>14</v>
      </c>
      <c r="D40" s="2" t="s">
        <v>12</v>
      </c>
      <c r="E40" s="2" t="str">
        <f t="shared" si="1"/>
        <v>DEP</v>
      </c>
      <c r="F40" s="3">
        <v>0.34</v>
      </c>
      <c r="G40" s="9">
        <v>235</v>
      </c>
      <c r="H40" s="6" t="str">
        <f>VLOOKUP(G40,Accounts!$A$2:$B$69,2)</f>
        <v>InterestOnBankAccounts_inc</v>
      </c>
    </row>
    <row r="41" spans="1:8" x14ac:dyDescent="0.2">
      <c r="A41">
        <f t="shared" si="2"/>
        <v>40</v>
      </c>
      <c r="B41" s="8">
        <v>45600</v>
      </c>
      <c r="C41" s="7" t="s">
        <v>30</v>
      </c>
      <c r="D41" s="2">
        <v>4240</v>
      </c>
      <c r="E41" s="2" t="str">
        <f t="shared" si="1"/>
        <v>EXP</v>
      </c>
      <c r="F41" s="3">
        <v>2000</v>
      </c>
      <c r="G41" s="9">
        <v>240</v>
      </c>
      <c r="H41" s="6" t="str">
        <f>VLOOKUP(G41,Accounts!$A$2:$B$69,2)</f>
        <v>LCIF</v>
      </c>
    </row>
    <row r="42" spans="1:8" x14ac:dyDescent="0.2">
      <c r="A42">
        <f t="shared" si="2"/>
        <v>41</v>
      </c>
      <c r="B42" s="8">
        <v>45621</v>
      </c>
      <c r="C42" s="7" t="s">
        <v>29</v>
      </c>
      <c r="D42" s="2" t="s">
        <v>12</v>
      </c>
      <c r="E42" s="2" t="str">
        <f t="shared" si="1"/>
        <v>DEP</v>
      </c>
      <c r="F42" s="3">
        <v>85</v>
      </c>
      <c r="G42" s="9">
        <v>155</v>
      </c>
      <c r="H42" s="6" t="str">
        <f>VLOOKUP(G42,Accounts!$A$2:$B$69,2)</f>
        <v>Clothing4Kids_inc</v>
      </c>
    </row>
    <row r="43" spans="1:8" x14ac:dyDescent="0.2">
      <c r="A43">
        <f t="shared" si="2"/>
        <v>42</v>
      </c>
      <c r="B43" s="8">
        <v>45622</v>
      </c>
      <c r="C43" s="7" t="s">
        <v>19</v>
      </c>
      <c r="D43" s="2">
        <v>4243</v>
      </c>
      <c r="E43" s="2" t="str">
        <f t="shared" si="1"/>
        <v>EXP</v>
      </c>
      <c r="F43" s="3">
        <v>500</v>
      </c>
      <c r="G43" s="9">
        <v>260</v>
      </c>
      <c r="H43" s="6" t="str">
        <f>VLOOKUP(G43,Accounts!$A$2:$B$69,2)</f>
        <v>MEND</v>
      </c>
    </row>
    <row r="44" spans="1:8" x14ac:dyDescent="0.2">
      <c r="A44">
        <f t="shared" si="2"/>
        <v>43</v>
      </c>
      <c r="B44" s="8">
        <v>45623</v>
      </c>
      <c r="C44" s="7" t="s">
        <v>5</v>
      </c>
      <c r="D44" s="2">
        <v>4242</v>
      </c>
      <c r="E44" s="2" t="str">
        <f t="shared" si="1"/>
        <v>EXP</v>
      </c>
      <c r="F44" s="3">
        <v>111.19</v>
      </c>
      <c r="G44" s="9">
        <v>150</v>
      </c>
      <c r="H44" s="6" t="str">
        <f>VLOOKUP(G44,Accounts!$A$2:$B$69,2)</f>
        <v>Clothing4Kids</v>
      </c>
    </row>
    <row r="45" spans="1:8" x14ac:dyDescent="0.2">
      <c r="A45">
        <f t="shared" si="2"/>
        <v>44</v>
      </c>
      <c r="B45" s="8">
        <v>45627</v>
      </c>
      <c r="C45" s="7" t="s">
        <v>14</v>
      </c>
      <c r="D45" s="2" t="s">
        <v>12</v>
      </c>
      <c r="E45" s="2" t="str">
        <f t="shared" si="1"/>
        <v>DEP</v>
      </c>
      <c r="F45" s="3">
        <v>0.33</v>
      </c>
      <c r="G45" s="9">
        <v>235</v>
      </c>
      <c r="H45" s="6" t="str">
        <f>VLOOKUP(G45,Accounts!$A$2:$B$69,2)</f>
        <v>InterestOnBankAccounts_inc</v>
      </c>
    </row>
    <row r="46" spans="1:8" x14ac:dyDescent="0.2">
      <c r="A46">
        <f t="shared" si="2"/>
        <v>45</v>
      </c>
      <c r="B46" s="8">
        <v>45630</v>
      </c>
      <c r="C46" s="7" t="s">
        <v>28</v>
      </c>
      <c r="D46" s="2" t="s">
        <v>12</v>
      </c>
      <c r="E46" s="2" t="str">
        <f t="shared" si="1"/>
        <v>DEP</v>
      </c>
      <c r="F46" s="3">
        <v>427.5</v>
      </c>
      <c r="G46" s="9">
        <v>275</v>
      </c>
      <c r="H46" s="6" t="str">
        <f>VLOOKUP(G46,Accounts!$A$2:$B$69,2)</f>
        <v>MiscCommunitySupport_inc</v>
      </c>
    </row>
    <row r="47" spans="1:8" x14ac:dyDescent="0.2">
      <c r="A47">
        <f t="shared" si="2"/>
        <v>46</v>
      </c>
      <c r="B47" s="8">
        <v>45630</v>
      </c>
      <c r="C47" s="7" t="s">
        <v>2</v>
      </c>
      <c r="D47" s="2">
        <v>4245</v>
      </c>
      <c r="E47" s="2" t="str">
        <f t="shared" si="1"/>
        <v>EXP</v>
      </c>
      <c r="F47" s="3">
        <v>750</v>
      </c>
      <c r="G47" s="9">
        <v>120</v>
      </c>
      <c r="H47" s="6" t="str">
        <f>VLOOKUP(G47,Accounts!$A$2:$B$69,2)</f>
        <v>CascadeMedicalFoundation</v>
      </c>
    </row>
    <row r="48" spans="1:8" x14ac:dyDescent="0.2">
      <c r="A48">
        <f t="shared" si="2"/>
        <v>47</v>
      </c>
      <c r="B48" s="8">
        <v>45632</v>
      </c>
      <c r="C48" s="7" t="s">
        <v>27</v>
      </c>
      <c r="D48" s="2">
        <v>4241</v>
      </c>
      <c r="E48" s="2" t="str">
        <f t="shared" si="1"/>
        <v>EXP</v>
      </c>
      <c r="F48" s="3">
        <v>48.69</v>
      </c>
      <c r="G48" s="9">
        <v>150</v>
      </c>
      <c r="H48" s="6" t="str">
        <f>VLOOKUP(G48,Accounts!$A$2:$B$69,2)</f>
        <v>Clothing4Kids</v>
      </c>
    </row>
    <row r="49" spans="1:8" x14ac:dyDescent="0.2">
      <c r="A49">
        <f t="shared" si="2"/>
        <v>48</v>
      </c>
      <c r="B49" s="8">
        <v>45632</v>
      </c>
      <c r="C49" s="7" t="s">
        <v>19</v>
      </c>
      <c r="D49" s="2">
        <v>4244</v>
      </c>
      <c r="E49" s="2" t="str">
        <f t="shared" si="1"/>
        <v>EXP</v>
      </c>
      <c r="F49" s="3">
        <v>1000</v>
      </c>
      <c r="G49" s="9">
        <v>260</v>
      </c>
      <c r="H49" s="6" t="str">
        <f>VLOOKUP(G49,Accounts!$A$2:$B$69,2)</f>
        <v>MEND</v>
      </c>
    </row>
    <row r="50" spans="1:8" x14ac:dyDescent="0.2">
      <c r="A50">
        <f t="shared" si="2"/>
        <v>49</v>
      </c>
      <c r="B50" s="8">
        <v>45632</v>
      </c>
      <c r="C50" s="7" t="s">
        <v>25</v>
      </c>
      <c r="D50" s="2">
        <v>4246</v>
      </c>
      <c r="E50" s="2" t="str">
        <f t="shared" si="1"/>
        <v>EXP</v>
      </c>
      <c r="F50" s="3">
        <v>96.12</v>
      </c>
      <c r="G50" s="9">
        <v>270</v>
      </c>
      <c r="H50" s="6" t="str">
        <f>VLOOKUP(G50,Accounts!$A$2:$B$69,2)</f>
        <v>MiscCommunitySupport</v>
      </c>
    </row>
    <row r="51" spans="1:8" x14ac:dyDescent="0.2">
      <c r="A51">
        <f t="shared" si="2"/>
        <v>50</v>
      </c>
      <c r="B51" s="8">
        <v>45635</v>
      </c>
      <c r="C51" s="7" t="s">
        <v>26</v>
      </c>
      <c r="D51" s="2" t="s">
        <v>12</v>
      </c>
      <c r="E51" s="2" t="str">
        <f t="shared" si="1"/>
        <v>DEP</v>
      </c>
      <c r="F51" s="3">
        <v>200</v>
      </c>
      <c r="G51" s="9">
        <v>275</v>
      </c>
      <c r="H51" s="6" t="str">
        <f>VLOOKUP(G51,Accounts!$A$2:$B$69,2)</f>
        <v>MiscCommunitySupport_inc</v>
      </c>
    </row>
    <row r="52" spans="1:8" x14ac:dyDescent="0.2">
      <c r="A52">
        <f t="shared" si="2"/>
        <v>51</v>
      </c>
      <c r="B52" s="8">
        <v>45635</v>
      </c>
      <c r="C52" s="7" t="s">
        <v>21</v>
      </c>
      <c r="D52" s="2" t="s">
        <v>12</v>
      </c>
      <c r="E52" s="2" t="str">
        <f t="shared" si="1"/>
        <v>DEP</v>
      </c>
      <c r="F52" s="3">
        <v>140</v>
      </c>
      <c r="G52" s="9">
        <v>185</v>
      </c>
      <c r="H52" s="6" t="str">
        <f>VLOOKUP(G52,Accounts!$A$2:$B$69,2)</f>
        <v>Donations_inc</v>
      </c>
    </row>
    <row r="53" spans="1:8" x14ac:dyDescent="0.2">
      <c r="A53">
        <f t="shared" si="2"/>
        <v>52</v>
      </c>
      <c r="B53" s="8">
        <v>45637</v>
      </c>
      <c r="C53" s="7" t="s">
        <v>25</v>
      </c>
      <c r="D53" s="2">
        <v>4247</v>
      </c>
      <c r="E53" s="2" t="str">
        <f t="shared" si="1"/>
        <v>EXP</v>
      </c>
      <c r="F53" s="3">
        <v>25.34</v>
      </c>
      <c r="G53" s="9">
        <v>310</v>
      </c>
      <c r="H53" s="6" t="str">
        <f>VLOOKUP(G53,Accounts!$A$2:$B$69,2)</f>
        <v>Scholarships_inc</v>
      </c>
    </row>
    <row r="54" spans="1:8" x14ac:dyDescent="0.2">
      <c r="A54">
        <f t="shared" si="2"/>
        <v>53</v>
      </c>
      <c r="B54" s="8">
        <v>45657</v>
      </c>
      <c r="C54" s="7" t="s">
        <v>14</v>
      </c>
      <c r="D54" s="2" t="s">
        <v>12</v>
      </c>
      <c r="E54" s="2" t="str">
        <f t="shared" si="1"/>
        <v>DEP</v>
      </c>
      <c r="F54" s="3">
        <v>0.3</v>
      </c>
      <c r="G54" s="9">
        <v>235</v>
      </c>
      <c r="H54" s="6" t="str">
        <f>VLOOKUP(G54,Accounts!$A$2:$B$69,2)</f>
        <v>InterestOnBankAccounts_inc</v>
      </c>
    </row>
    <row r="55" spans="1:8" x14ac:dyDescent="0.2">
      <c r="A55">
        <f t="shared" si="2"/>
        <v>54</v>
      </c>
      <c r="B55" s="8">
        <v>45666</v>
      </c>
      <c r="C55" s="7" t="s">
        <v>24</v>
      </c>
      <c r="D55" s="2" t="s">
        <v>12</v>
      </c>
      <c r="E55" s="2" t="str">
        <f t="shared" si="1"/>
        <v>DEP</v>
      </c>
      <c r="F55" s="3">
        <v>3000</v>
      </c>
      <c r="G55" s="9">
        <v>15</v>
      </c>
      <c r="H55" s="6" t="str">
        <f>VLOOKUP(G55,Accounts!$A$2:$B$69,2)</f>
        <v>AmbassadorChristmas_inc</v>
      </c>
    </row>
    <row r="56" spans="1:8" x14ac:dyDescent="0.2">
      <c r="A56">
        <f t="shared" si="2"/>
        <v>55</v>
      </c>
      <c r="B56" s="8">
        <v>45666</v>
      </c>
      <c r="C56" s="7" t="s">
        <v>24</v>
      </c>
      <c r="D56" s="2" t="s">
        <v>12</v>
      </c>
      <c r="E56" s="2" t="str">
        <f t="shared" si="1"/>
        <v>DEP</v>
      </c>
      <c r="F56" s="3">
        <v>5400</v>
      </c>
      <c r="G56" s="9">
        <v>25</v>
      </c>
      <c r="H56" s="6" t="str">
        <f>VLOOKUP(G56,Accounts!$A$2:$B$69,2)</f>
        <v>AmbassadorOctoberfest_inc</v>
      </c>
    </row>
    <row r="57" spans="1:8" x14ac:dyDescent="0.2">
      <c r="A57">
        <f t="shared" si="2"/>
        <v>56</v>
      </c>
      <c r="B57" s="8">
        <v>45670</v>
      </c>
      <c r="C57" s="7" t="s">
        <v>24</v>
      </c>
      <c r="D57" s="2" t="s">
        <v>23</v>
      </c>
      <c r="E57" s="2" t="str">
        <f t="shared" si="1"/>
        <v>EXP</v>
      </c>
      <c r="F57" s="3">
        <v>130</v>
      </c>
      <c r="G57" s="9">
        <v>130</v>
      </c>
      <c r="H57" s="6" t="str">
        <f>VLOOKUP(G57,Accounts!$A$2:$B$69,2)</f>
        <v>ChamberCommerceDues</v>
      </c>
    </row>
    <row r="58" spans="1:8" x14ac:dyDescent="0.2">
      <c r="A58">
        <f t="shared" si="2"/>
        <v>57</v>
      </c>
      <c r="B58" s="8">
        <v>45666</v>
      </c>
      <c r="C58" s="7" t="s">
        <v>22</v>
      </c>
      <c r="D58" s="2" t="s">
        <v>12</v>
      </c>
      <c r="E58" s="2" t="str">
        <f t="shared" si="1"/>
        <v>DEP</v>
      </c>
      <c r="F58" s="3">
        <v>148</v>
      </c>
      <c r="G58" s="9">
        <v>185</v>
      </c>
      <c r="H58" s="6" t="str">
        <f>VLOOKUP(G58,Accounts!$A$2:$B$69,2)</f>
        <v>Donations_inc</v>
      </c>
    </row>
    <row r="59" spans="1:8" x14ac:dyDescent="0.2">
      <c r="A59">
        <f t="shared" si="2"/>
        <v>58</v>
      </c>
      <c r="B59" s="8">
        <v>45678</v>
      </c>
      <c r="C59" s="7" t="s">
        <v>21</v>
      </c>
      <c r="D59" s="2" t="s">
        <v>12</v>
      </c>
      <c r="E59" s="2" t="str">
        <f t="shared" si="1"/>
        <v>DEP</v>
      </c>
      <c r="F59" s="3">
        <v>394</v>
      </c>
      <c r="G59" s="9">
        <v>185</v>
      </c>
      <c r="H59" s="6" t="str">
        <f>VLOOKUP(G59,Accounts!$A$2:$B$69,2)</f>
        <v>Donations_inc</v>
      </c>
    </row>
    <row r="60" spans="1:8" x14ac:dyDescent="0.2">
      <c r="A60">
        <f t="shared" si="2"/>
        <v>59</v>
      </c>
      <c r="B60" s="8">
        <v>45679</v>
      </c>
      <c r="C60" s="7" t="s">
        <v>20</v>
      </c>
      <c r="D60" s="2">
        <v>4251</v>
      </c>
      <c r="E60" s="2" t="str">
        <f t="shared" si="1"/>
        <v>EXP</v>
      </c>
      <c r="F60" s="3">
        <v>295</v>
      </c>
      <c r="G60" s="9">
        <v>210</v>
      </c>
      <c r="H60" s="6" t="str">
        <f>VLOOKUP(G60,Accounts!$A$2:$B$69,2)</f>
        <v>Health Permit</v>
      </c>
    </row>
    <row r="61" spans="1:8" x14ac:dyDescent="0.2">
      <c r="A61">
        <f t="shared" si="2"/>
        <v>60</v>
      </c>
      <c r="B61" s="8">
        <v>45679</v>
      </c>
      <c r="C61" s="7" t="s">
        <v>10</v>
      </c>
      <c r="D61" s="2">
        <v>4253</v>
      </c>
      <c r="E61" s="2" t="str">
        <f t="shared" si="1"/>
        <v>EXP</v>
      </c>
      <c r="F61" s="3">
        <v>800</v>
      </c>
      <c r="G61" s="9">
        <v>140</v>
      </c>
      <c r="H61" s="6" t="str">
        <f>VLOOKUP(G61,Accounts!$A$2:$B$69,2)</f>
        <v>ChestnutScoring</v>
      </c>
    </row>
    <row r="62" spans="1:8" x14ac:dyDescent="0.2">
      <c r="A62">
        <f t="shared" si="2"/>
        <v>61</v>
      </c>
      <c r="B62" s="8">
        <v>45678</v>
      </c>
      <c r="C62" s="7" t="s">
        <v>11</v>
      </c>
      <c r="D62" s="2">
        <v>4252</v>
      </c>
      <c r="E62" s="2" t="str">
        <f t="shared" si="1"/>
        <v>EXP</v>
      </c>
      <c r="F62" s="3">
        <v>200</v>
      </c>
      <c r="G62" s="9">
        <v>140</v>
      </c>
      <c r="H62" s="6" t="str">
        <f>VLOOKUP(G62,Accounts!$A$2:$B$69,2)</f>
        <v>ChestnutScoring</v>
      </c>
    </row>
    <row r="63" spans="1:8" x14ac:dyDescent="0.2">
      <c r="A63">
        <f t="shared" si="2"/>
        <v>62</v>
      </c>
      <c r="B63" s="8">
        <v>45680</v>
      </c>
      <c r="C63" s="7" t="s">
        <v>19</v>
      </c>
      <c r="D63" s="2">
        <v>4249</v>
      </c>
      <c r="E63" s="2" t="str">
        <f t="shared" si="1"/>
        <v>EXP</v>
      </c>
      <c r="F63" s="3">
        <v>500</v>
      </c>
      <c r="G63" s="9">
        <v>260</v>
      </c>
      <c r="H63" s="6" t="str">
        <f>VLOOKUP(G63,Accounts!$A$2:$B$69,2)</f>
        <v>MEND</v>
      </c>
    </row>
    <row r="64" spans="1:8" x14ac:dyDescent="0.2">
      <c r="A64">
        <f t="shared" si="2"/>
        <v>63</v>
      </c>
      <c r="B64" s="8">
        <v>45681</v>
      </c>
      <c r="C64" s="7" t="s">
        <v>18</v>
      </c>
      <c r="D64" s="2">
        <v>4248</v>
      </c>
      <c r="E64" s="2" t="str">
        <f t="shared" si="1"/>
        <v>EXP</v>
      </c>
      <c r="F64" s="3">
        <v>39</v>
      </c>
      <c r="G64" s="9">
        <v>200</v>
      </c>
      <c r="H64" s="6" t="str">
        <f>VLOOKUP(G64,Accounts!$A$2:$B$69,2)</f>
        <v>EyeGlasses &amp; HearingAids</v>
      </c>
    </row>
    <row r="65" spans="1:8" x14ac:dyDescent="0.2">
      <c r="A65">
        <f t="shared" si="2"/>
        <v>64</v>
      </c>
      <c r="B65" s="8">
        <v>45684</v>
      </c>
      <c r="C65" s="7" t="s">
        <v>17</v>
      </c>
      <c r="D65" s="2">
        <v>4254</v>
      </c>
      <c r="E65" s="2" t="str">
        <f t="shared" si="1"/>
        <v>EXP</v>
      </c>
      <c r="F65" s="3">
        <v>1000</v>
      </c>
      <c r="G65" s="9">
        <v>240</v>
      </c>
      <c r="H65" s="6" t="str">
        <f>VLOOKUP(G65,Accounts!$A$2:$B$69,2)</f>
        <v>LCIF</v>
      </c>
    </row>
    <row r="66" spans="1:8" x14ac:dyDescent="0.2">
      <c r="A66">
        <f t="shared" si="2"/>
        <v>65</v>
      </c>
      <c r="B66" s="8">
        <v>45688</v>
      </c>
      <c r="C66" s="7" t="s">
        <v>16</v>
      </c>
      <c r="D66" s="2">
        <v>4255</v>
      </c>
      <c r="E66" s="2" t="str">
        <f t="shared" si="1"/>
        <v>EXP</v>
      </c>
      <c r="F66" s="3">
        <v>255</v>
      </c>
      <c r="G66" s="9">
        <v>290</v>
      </c>
      <c r="H66" s="6" t="str">
        <f>VLOOKUP(G66,Accounts!$A$2:$B$69,2)</f>
        <v>PublicRelations</v>
      </c>
    </row>
    <row r="67" spans="1:8" x14ac:dyDescent="0.2">
      <c r="A67">
        <f t="shared" si="2"/>
        <v>66</v>
      </c>
      <c r="B67" s="8">
        <v>45686</v>
      </c>
      <c r="C67" s="7" t="s">
        <v>15</v>
      </c>
      <c r="D67" s="2">
        <v>4250</v>
      </c>
      <c r="E67" s="2" t="str">
        <f t="shared" ref="E67:E107" si="3">IF(D67=$J$1, "DEP","EXP")</f>
        <v>EXP</v>
      </c>
      <c r="F67" s="3">
        <v>119.8</v>
      </c>
      <c r="G67" s="9">
        <v>270</v>
      </c>
      <c r="H67" s="6" t="str">
        <f>VLOOKUP(G67,Accounts!$A$2:$B$69,2)</f>
        <v>MiscCommunitySupport</v>
      </c>
    </row>
    <row r="68" spans="1:8" x14ac:dyDescent="0.2">
      <c r="A68">
        <f t="shared" ref="A68:A107" si="4">A67+1</f>
        <v>67</v>
      </c>
      <c r="B68" s="8">
        <v>45690</v>
      </c>
      <c r="C68" s="7" t="s">
        <v>14</v>
      </c>
      <c r="D68" s="2" t="s">
        <v>12</v>
      </c>
      <c r="E68" s="2" t="str">
        <f t="shared" si="3"/>
        <v>DEP</v>
      </c>
      <c r="F68" s="3">
        <v>0.38</v>
      </c>
      <c r="G68" s="9">
        <v>235</v>
      </c>
      <c r="H68" s="6" t="str">
        <f>VLOOKUP(G68,Accounts!$A$2:$B$69,2)</f>
        <v>InterestOnBankAccounts_inc</v>
      </c>
    </row>
    <row r="69" spans="1:8" x14ac:dyDescent="0.2">
      <c r="A69">
        <f t="shared" si="4"/>
        <v>68</v>
      </c>
      <c r="B69" s="8">
        <v>45695</v>
      </c>
      <c r="C69" s="7" t="s">
        <v>13</v>
      </c>
      <c r="D69" s="2" t="s">
        <v>12</v>
      </c>
      <c r="E69" s="2" t="str">
        <f t="shared" si="3"/>
        <v>DEP</v>
      </c>
      <c r="F69" s="3">
        <v>3000</v>
      </c>
      <c r="G69" s="9">
        <v>145</v>
      </c>
      <c r="H69" s="6" t="str">
        <f>VLOOKUP(G69,Accounts!$A$2:$B$69,2)</f>
        <v>ChestnutScoring_inc</v>
      </c>
    </row>
    <row r="70" spans="1:8" x14ac:dyDescent="0.2">
      <c r="A70">
        <f t="shared" si="4"/>
        <v>69</v>
      </c>
      <c r="B70" s="8">
        <v>45695</v>
      </c>
      <c r="C70" s="7" t="s">
        <v>11</v>
      </c>
      <c r="D70" s="2">
        <v>4256</v>
      </c>
      <c r="E70" s="2" t="str">
        <f t="shared" si="3"/>
        <v>EXP</v>
      </c>
      <c r="F70" s="3">
        <v>100</v>
      </c>
      <c r="G70" s="9">
        <v>140</v>
      </c>
      <c r="H70" s="6" t="str">
        <f>VLOOKUP(G70,Accounts!$A$2:$B$69,2)</f>
        <v>ChestnutScoring</v>
      </c>
    </row>
    <row r="71" spans="1:8" x14ac:dyDescent="0.2">
      <c r="A71">
        <f t="shared" si="4"/>
        <v>70</v>
      </c>
      <c r="B71" s="8">
        <v>45695</v>
      </c>
      <c r="C71" s="7" t="s">
        <v>10</v>
      </c>
      <c r="D71" s="2">
        <v>4257</v>
      </c>
      <c r="E71" s="2" t="str">
        <f t="shared" si="3"/>
        <v>EXP</v>
      </c>
      <c r="F71" s="3">
        <v>400</v>
      </c>
      <c r="G71" s="9">
        <v>140</v>
      </c>
      <c r="H71" s="6" t="str">
        <f>VLOOKUP(G71,Accounts!$A$2:$B$69,2)</f>
        <v>ChestnutScoring</v>
      </c>
    </row>
    <row r="72" spans="1:8" x14ac:dyDescent="0.2">
      <c r="A72">
        <f t="shared" si="4"/>
        <v>71</v>
      </c>
      <c r="B72" s="8">
        <v>45695</v>
      </c>
      <c r="C72" s="7" t="s">
        <v>9</v>
      </c>
      <c r="D72" s="2">
        <v>4259</v>
      </c>
      <c r="E72" s="2" t="str">
        <f t="shared" si="3"/>
        <v>EXP</v>
      </c>
      <c r="F72" s="3">
        <v>1500</v>
      </c>
      <c r="G72" s="9">
        <v>90</v>
      </c>
      <c r="H72" s="6" t="str">
        <f>VLOOKUP(G72,Accounts!$A$2:$B$69,2)</f>
        <v>CampStix</v>
      </c>
    </row>
    <row r="73" spans="1:8" x14ac:dyDescent="0.2">
      <c r="A73">
        <f t="shared" si="4"/>
        <v>72</v>
      </c>
      <c r="B73" s="8">
        <v>45699</v>
      </c>
      <c r="C73" s="7" t="s">
        <v>8</v>
      </c>
      <c r="D73" s="2">
        <v>4258</v>
      </c>
      <c r="E73" s="2" t="str">
        <f t="shared" si="3"/>
        <v>EXP</v>
      </c>
      <c r="F73" s="3">
        <v>500</v>
      </c>
      <c r="G73" s="9">
        <v>350</v>
      </c>
      <c r="H73" s="6" t="str">
        <f>VLOOKUP(G73,Accounts!$A$2:$B$69,2)</f>
        <v>YouthSports</v>
      </c>
    </row>
    <row r="74" spans="1:8" x14ac:dyDescent="0.2">
      <c r="A74">
        <f t="shared" si="4"/>
        <v>73</v>
      </c>
      <c r="B74" s="8">
        <v>45709</v>
      </c>
      <c r="C74" s="7" t="s">
        <v>7</v>
      </c>
      <c r="D74" s="2">
        <v>4260</v>
      </c>
      <c r="E74" s="2" t="str">
        <f t="shared" si="3"/>
        <v>EXP</v>
      </c>
      <c r="F74" s="3">
        <v>338.94</v>
      </c>
      <c r="G74" s="9">
        <v>270</v>
      </c>
      <c r="H74" s="6" t="str">
        <f>VLOOKUP(G74,Accounts!$A$2:$B$69,2)</f>
        <v>MiscCommunitySupport</v>
      </c>
    </row>
    <row r="75" spans="1:8" x14ac:dyDescent="0.2">
      <c r="A75">
        <f t="shared" si="4"/>
        <v>74</v>
      </c>
      <c r="B75" s="8">
        <v>45709</v>
      </c>
      <c r="C75" s="7" t="s">
        <v>6</v>
      </c>
      <c r="D75" s="4">
        <v>4261</v>
      </c>
      <c r="E75" s="2" t="str">
        <f t="shared" si="3"/>
        <v>EXP</v>
      </c>
      <c r="F75" s="3">
        <v>250</v>
      </c>
      <c r="G75" s="2">
        <v>270</v>
      </c>
      <c r="H75" s="6" t="str">
        <f>VLOOKUP(G75,Accounts!$A$2:$B$69,2)</f>
        <v>MiscCommunitySupport</v>
      </c>
    </row>
    <row r="76" spans="1:8" x14ac:dyDescent="0.2">
      <c r="A76">
        <f t="shared" si="4"/>
        <v>75</v>
      </c>
      <c r="B76" s="8">
        <v>45709</v>
      </c>
      <c r="C76" s="7" t="s">
        <v>62</v>
      </c>
      <c r="D76" s="4">
        <v>4262</v>
      </c>
      <c r="E76" s="2" t="str">
        <f t="shared" si="3"/>
        <v>EXP</v>
      </c>
      <c r="F76" s="3">
        <v>68.42</v>
      </c>
      <c r="G76" s="2">
        <v>290</v>
      </c>
      <c r="H76" s="6" t="str">
        <f>VLOOKUP(G76,Accounts!$A$2:$B$69,2)</f>
        <v>PublicRelations</v>
      </c>
    </row>
    <row r="77" spans="1:8" x14ac:dyDescent="0.2">
      <c r="A77">
        <f t="shared" si="4"/>
        <v>76</v>
      </c>
      <c r="B77" s="8">
        <v>45714</v>
      </c>
      <c r="C77" s="7" t="s">
        <v>4</v>
      </c>
      <c r="D77" s="4">
        <v>4263</v>
      </c>
      <c r="E77" s="2" t="str">
        <f t="shared" si="3"/>
        <v>EXP</v>
      </c>
      <c r="F77" s="3">
        <v>200</v>
      </c>
      <c r="G77" s="2">
        <v>250</v>
      </c>
      <c r="H77" s="6" t="str">
        <f>VLOOKUP(G77,Accounts!$A$2:$B$69,2)</f>
        <v>LeavenworthActivityFee</v>
      </c>
    </row>
    <row r="78" spans="1:8" x14ac:dyDescent="0.2">
      <c r="A78">
        <f t="shared" si="4"/>
        <v>77</v>
      </c>
      <c r="B78" s="8">
        <v>45724</v>
      </c>
      <c r="C78" s="7" t="s">
        <v>3</v>
      </c>
      <c r="D78" s="4">
        <v>4264</v>
      </c>
      <c r="E78" s="2" t="str">
        <f t="shared" si="3"/>
        <v>EXP</v>
      </c>
      <c r="F78" s="3">
        <v>1500</v>
      </c>
      <c r="G78" s="2">
        <v>40</v>
      </c>
      <c r="H78" s="6" t="str">
        <f>VLOOKUP(G78,Accounts!$A$2:$B$69,2)</f>
        <v>BackPackProgram</v>
      </c>
    </row>
    <row r="79" spans="1:8" x14ac:dyDescent="0.2">
      <c r="A79">
        <f t="shared" si="4"/>
        <v>78</v>
      </c>
      <c r="B79" s="8">
        <v>45731</v>
      </c>
      <c r="C79" s="7" t="s">
        <v>2</v>
      </c>
      <c r="D79" s="4">
        <v>4265</v>
      </c>
      <c r="E79" s="2" t="str">
        <f t="shared" si="3"/>
        <v>EXP</v>
      </c>
      <c r="F79" s="3">
        <v>1100</v>
      </c>
      <c r="G79" s="2">
        <v>120</v>
      </c>
      <c r="H79" s="6" t="str">
        <f>VLOOKUP(G79,Accounts!$A$2:$B$69,2)</f>
        <v>CascadeMedicalFoundation</v>
      </c>
    </row>
    <row r="80" spans="1:8" x14ac:dyDescent="0.2">
      <c r="A80">
        <f t="shared" si="4"/>
        <v>79</v>
      </c>
      <c r="B80" s="8">
        <v>45752</v>
      </c>
      <c r="C80" s="7" t="s">
        <v>1</v>
      </c>
      <c r="D80" s="4">
        <v>4266</v>
      </c>
      <c r="E80" s="2" t="str">
        <f t="shared" si="3"/>
        <v>EXP</v>
      </c>
      <c r="F80" s="3">
        <v>500</v>
      </c>
      <c r="G80" s="2">
        <v>110</v>
      </c>
      <c r="H80" s="6" t="str">
        <f>VLOOKUP(G80,Accounts!$A$2:$B$69,2)</f>
        <v>CAREMD19</v>
      </c>
    </row>
    <row r="81" spans="1:8" x14ac:dyDescent="0.2">
      <c r="A81">
        <f t="shared" si="4"/>
        <v>80</v>
      </c>
      <c r="B81" s="8">
        <v>45752</v>
      </c>
      <c r="C81" s="7" t="s">
        <v>0</v>
      </c>
      <c r="D81" s="4">
        <v>4267</v>
      </c>
      <c r="E81" s="2" t="str">
        <f t="shared" si="3"/>
        <v>EXP</v>
      </c>
      <c r="F81" s="3">
        <v>119.29</v>
      </c>
      <c r="G81" s="2">
        <v>190</v>
      </c>
      <c r="H81" s="6" t="str">
        <f>VLOOKUP(G81,Accounts!$A$2:$B$69,2)</f>
        <v>EasterEggHunt</v>
      </c>
    </row>
    <row r="82" spans="1:8" x14ac:dyDescent="0.2">
      <c r="A82">
        <f t="shared" si="4"/>
        <v>81</v>
      </c>
      <c r="B82" s="8">
        <v>45763</v>
      </c>
      <c r="C82" s="7" t="s">
        <v>37</v>
      </c>
      <c r="D82" s="4">
        <v>4268</v>
      </c>
      <c r="E82" s="2" t="str">
        <f t="shared" si="3"/>
        <v>EXP</v>
      </c>
      <c r="F82" s="3">
        <v>126.94</v>
      </c>
      <c r="G82" s="2">
        <v>70</v>
      </c>
      <c r="H82" s="6" t="str">
        <f>VLOOKUP(G82,Accounts!$A$2:$B$69,2)</f>
        <v>Breakfast 25</v>
      </c>
    </row>
    <row r="83" spans="1:8" x14ac:dyDescent="0.2">
      <c r="A83">
        <f t="shared" si="4"/>
        <v>82</v>
      </c>
      <c r="B83" s="8">
        <v>45764</v>
      </c>
      <c r="C83" s="7" t="s">
        <v>19</v>
      </c>
      <c r="D83" s="4">
        <v>4269</v>
      </c>
      <c r="E83" s="2" t="str">
        <f t="shared" si="3"/>
        <v>EXP</v>
      </c>
      <c r="F83" s="3">
        <v>200</v>
      </c>
      <c r="G83" s="2">
        <v>260</v>
      </c>
      <c r="H83" s="6" t="str">
        <f>VLOOKUP(G83,Accounts!$A$2:$B$69,2)</f>
        <v>MEND</v>
      </c>
    </row>
    <row r="84" spans="1:8" x14ac:dyDescent="0.2">
      <c r="A84">
        <f t="shared" si="4"/>
        <v>83</v>
      </c>
      <c r="B84" s="8">
        <v>45765</v>
      </c>
      <c r="C84" s="7" t="s">
        <v>7</v>
      </c>
      <c r="D84" s="4" t="s">
        <v>60</v>
      </c>
      <c r="E84" s="2" t="str">
        <f t="shared" si="3"/>
        <v>EXP</v>
      </c>
      <c r="F84" s="3">
        <v>60</v>
      </c>
      <c r="G84" s="2">
        <v>190</v>
      </c>
      <c r="H84" s="6" t="str">
        <f>VLOOKUP(G84,Accounts!$A$2:$B$69,2)</f>
        <v>EasterEggHunt</v>
      </c>
    </row>
    <row r="85" spans="1:8" x14ac:dyDescent="0.2">
      <c r="A85">
        <f t="shared" si="4"/>
        <v>84</v>
      </c>
      <c r="B85" s="8">
        <v>45769</v>
      </c>
      <c r="C85" s="7" t="s">
        <v>7</v>
      </c>
      <c r="D85" s="4" t="s">
        <v>12</v>
      </c>
      <c r="E85" s="2" t="str">
        <f t="shared" si="3"/>
        <v>DEP</v>
      </c>
      <c r="F85" s="3">
        <v>22.25</v>
      </c>
      <c r="G85" s="2">
        <v>195</v>
      </c>
      <c r="H85" s="6" t="str">
        <f>VLOOKUP(G85,Accounts!$A$2:$B$69,2)</f>
        <v>EasterEggHunt_inc</v>
      </c>
    </row>
    <row r="86" spans="1:8" x14ac:dyDescent="0.2">
      <c r="A86">
        <f t="shared" si="4"/>
        <v>85</v>
      </c>
      <c r="B86" s="8">
        <v>45769</v>
      </c>
      <c r="C86" s="7" t="s">
        <v>7</v>
      </c>
      <c r="D86" s="4" t="s">
        <v>12</v>
      </c>
      <c r="E86" s="2" t="str">
        <f t="shared" si="3"/>
        <v>DEP</v>
      </c>
      <c r="F86" s="3">
        <v>21</v>
      </c>
      <c r="G86" s="2">
        <v>185</v>
      </c>
      <c r="H86" s="6" t="str">
        <f>VLOOKUP(G86,Accounts!$A$2:$B$69,2)</f>
        <v>Donations_inc</v>
      </c>
    </row>
    <row r="87" spans="1:8" x14ac:dyDescent="0.2">
      <c r="A87">
        <f t="shared" si="4"/>
        <v>86</v>
      </c>
      <c r="B87" s="8">
        <v>45772</v>
      </c>
      <c r="C87" s="7" t="s">
        <v>57</v>
      </c>
      <c r="D87" s="4" t="s">
        <v>12</v>
      </c>
      <c r="E87" s="4" t="str">
        <f t="shared" si="3"/>
        <v>DEP</v>
      </c>
      <c r="F87" s="3">
        <v>438</v>
      </c>
      <c r="G87" s="2">
        <v>75</v>
      </c>
      <c r="H87" s="6" t="str">
        <f>VLOOKUP(G87,Accounts!$A$2:$B$69,2)</f>
        <v>Breakfast 25_inc</v>
      </c>
    </row>
    <row r="88" spans="1:8" x14ac:dyDescent="0.2">
      <c r="A88">
        <f t="shared" si="4"/>
        <v>87</v>
      </c>
      <c r="B88" s="8">
        <v>45779</v>
      </c>
      <c r="C88" s="7" t="s">
        <v>21</v>
      </c>
      <c r="D88" s="4" t="s">
        <v>12</v>
      </c>
      <c r="E88" s="4" t="str">
        <f t="shared" si="3"/>
        <v>DEP</v>
      </c>
      <c r="F88" s="3">
        <v>100</v>
      </c>
      <c r="G88" s="2">
        <v>185</v>
      </c>
      <c r="H88" s="6" t="str">
        <f>VLOOKUP(G88,Accounts!$A$2:$B$69,2)</f>
        <v>Donations_inc</v>
      </c>
    </row>
    <row r="89" spans="1:8" x14ac:dyDescent="0.2">
      <c r="A89">
        <f t="shared" si="4"/>
        <v>88</v>
      </c>
      <c r="B89" s="8">
        <v>45779</v>
      </c>
      <c r="C89" s="7" t="s">
        <v>21</v>
      </c>
      <c r="D89" s="4" t="s">
        <v>12</v>
      </c>
      <c r="E89" s="4" t="str">
        <f t="shared" si="3"/>
        <v>DEP</v>
      </c>
      <c r="F89" s="3">
        <v>150</v>
      </c>
      <c r="G89" s="2">
        <v>75</v>
      </c>
      <c r="H89" s="6" t="str">
        <f>VLOOKUP(G89,Accounts!$A$2:$B$69,2)</f>
        <v>Breakfast 25_inc</v>
      </c>
    </row>
    <row r="90" spans="1:8" x14ac:dyDescent="0.2">
      <c r="A90">
        <f t="shared" si="4"/>
        <v>89</v>
      </c>
      <c r="B90" s="8">
        <v>45779</v>
      </c>
      <c r="C90" s="7" t="s">
        <v>27</v>
      </c>
      <c r="D90" s="4">
        <v>4271</v>
      </c>
      <c r="E90" s="4" t="str">
        <f t="shared" si="3"/>
        <v>EXP</v>
      </c>
      <c r="F90" s="3">
        <v>44.04</v>
      </c>
      <c r="G90" s="2">
        <v>190</v>
      </c>
      <c r="H90" s="6" t="str">
        <f>VLOOKUP(G90,Accounts!$A$2:$B$69,2)</f>
        <v>EasterEggHunt</v>
      </c>
    </row>
    <row r="91" spans="1:8" x14ac:dyDescent="0.2">
      <c r="A91">
        <f t="shared" si="4"/>
        <v>90</v>
      </c>
      <c r="B91" s="8">
        <v>45771</v>
      </c>
      <c r="C91" s="7" t="s">
        <v>58</v>
      </c>
      <c r="D91" s="4">
        <v>4270</v>
      </c>
      <c r="E91" s="4" t="str">
        <f t="shared" si="3"/>
        <v>EXP</v>
      </c>
      <c r="F91" s="3">
        <v>200</v>
      </c>
      <c r="G91" s="2">
        <v>280</v>
      </c>
      <c r="H91" s="6" t="str">
        <f>VLOOKUP(G91,Accounts!$A$2:$B$69,2)</f>
        <v>MountainMeadows</v>
      </c>
    </row>
    <row r="92" spans="1:8" x14ac:dyDescent="0.2">
      <c r="A92">
        <f t="shared" si="4"/>
        <v>91</v>
      </c>
      <c r="B92" s="8">
        <v>45786</v>
      </c>
      <c r="C92" s="7" t="s">
        <v>59</v>
      </c>
      <c r="D92" s="4">
        <v>4272</v>
      </c>
      <c r="E92" s="4" t="str">
        <f t="shared" si="3"/>
        <v>EXP</v>
      </c>
      <c r="F92" s="3">
        <v>500</v>
      </c>
      <c r="G92" s="2">
        <v>70</v>
      </c>
      <c r="H92" s="6" t="str">
        <f>VLOOKUP(G92,Accounts!$A$2:$B$69,2)</f>
        <v>Breakfast 25</v>
      </c>
    </row>
    <row r="93" spans="1:8" x14ac:dyDescent="0.2">
      <c r="A93">
        <f t="shared" si="4"/>
        <v>92</v>
      </c>
      <c r="B93" s="8">
        <v>45786</v>
      </c>
      <c r="C93" s="7" t="s">
        <v>32</v>
      </c>
      <c r="D93" s="4">
        <v>4273</v>
      </c>
      <c r="E93" s="4" t="str">
        <f t="shared" si="3"/>
        <v>EXP</v>
      </c>
      <c r="F93" s="3">
        <v>83</v>
      </c>
      <c r="G93" s="2">
        <v>70</v>
      </c>
      <c r="H93" s="6" t="str">
        <f>VLOOKUP(G93,Accounts!$A$2:$B$69,2)</f>
        <v>Breakfast 25</v>
      </c>
    </row>
    <row r="94" spans="1:8" x14ac:dyDescent="0.2">
      <c r="A94">
        <f t="shared" si="4"/>
        <v>93</v>
      </c>
      <c r="B94" s="8">
        <v>45789</v>
      </c>
      <c r="C94" s="7" t="s">
        <v>131</v>
      </c>
      <c r="D94" s="4" t="s">
        <v>12</v>
      </c>
      <c r="E94" s="4" t="str">
        <f t="shared" si="3"/>
        <v>DEP</v>
      </c>
      <c r="F94" s="3">
        <v>1130</v>
      </c>
      <c r="G94" s="2">
        <v>75</v>
      </c>
      <c r="H94" s="6" t="str">
        <f>VLOOKUP(G94,Accounts!$A$2:$B$69,2)</f>
        <v>Breakfast 25_inc</v>
      </c>
    </row>
    <row r="95" spans="1:8" x14ac:dyDescent="0.2">
      <c r="A95">
        <f t="shared" si="4"/>
        <v>94</v>
      </c>
      <c r="B95" s="8">
        <v>45789</v>
      </c>
      <c r="C95" s="7" t="s">
        <v>61</v>
      </c>
      <c r="D95" s="4" t="s">
        <v>12</v>
      </c>
      <c r="E95" s="4" t="str">
        <f t="shared" si="3"/>
        <v>DEP</v>
      </c>
      <c r="F95" s="3">
        <v>30</v>
      </c>
      <c r="G95" s="2">
        <v>185</v>
      </c>
      <c r="H95" s="6" t="str">
        <f>VLOOKUP(G95,Accounts!$A$2:$B$69,2)</f>
        <v>Donations_inc</v>
      </c>
    </row>
    <row r="96" spans="1:8" x14ac:dyDescent="0.2">
      <c r="A96">
        <f t="shared" si="4"/>
        <v>95</v>
      </c>
      <c r="B96" s="8">
        <v>45777</v>
      </c>
      <c r="C96" s="7" t="s">
        <v>14</v>
      </c>
      <c r="D96" s="4" t="s">
        <v>12</v>
      </c>
      <c r="E96" s="4" t="str">
        <f t="shared" si="3"/>
        <v>DEP</v>
      </c>
      <c r="F96" s="3">
        <v>0.32</v>
      </c>
      <c r="G96" s="2">
        <v>235</v>
      </c>
      <c r="H96" s="6" t="str">
        <f>VLOOKUP(G96,Accounts!$A$2:$B$69,2)</f>
        <v>InterestOnBankAccounts_inc</v>
      </c>
    </row>
    <row r="97" spans="1:8" x14ac:dyDescent="0.2">
      <c r="A97">
        <f t="shared" si="4"/>
        <v>96</v>
      </c>
      <c r="B97" s="8">
        <v>45790</v>
      </c>
      <c r="C97" s="7" t="s">
        <v>63</v>
      </c>
      <c r="D97" s="4">
        <v>4274</v>
      </c>
      <c r="E97" s="4" t="str">
        <f t="shared" si="3"/>
        <v>EXP</v>
      </c>
      <c r="F97" s="3">
        <v>1000</v>
      </c>
      <c r="G97" s="2">
        <v>340</v>
      </c>
      <c r="H97" s="6" t="str">
        <f>VLOOKUP(G97,Accounts!$A$2:$B$69,2)</f>
        <v>YouthExchange</v>
      </c>
    </row>
    <row r="98" spans="1:8" x14ac:dyDescent="0.2">
      <c r="A98">
        <f t="shared" si="4"/>
        <v>97</v>
      </c>
      <c r="B98" s="8">
        <v>45792</v>
      </c>
      <c r="C98" s="7" t="s">
        <v>77</v>
      </c>
      <c r="D98" s="4">
        <v>4275</v>
      </c>
      <c r="E98" s="4" t="str">
        <f t="shared" si="3"/>
        <v>EXP</v>
      </c>
      <c r="F98" s="3">
        <v>500</v>
      </c>
      <c r="G98" s="2">
        <v>100</v>
      </c>
      <c r="H98" s="6" t="str">
        <f>VLOOKUP(G98,Accounts!$A$2:$B$69,2)</f>
        <v>CancerHouse</v>
      </c>
    </row>
    <row r="99" spans="1:8" x14ac:dyDescent="0.2">
      <c r="A99">
        <f t="shared" si="4"/>
        <v>98</v>
      </c>
      <c r="B99" s="8">
        <v>45801</v>
      </c>
      <c r="C99" s="7" t="s">
        <v>127</v>
      </c>
      <c r="D99" s="4" t="s">
        <v>12</v>
      </c>
      <c r="E99" s="4" t="str">
        <f t="shared" si="3"/>
        <v>DEP</v>
      </c>
      <c r="F99" s="3">
        <v>885</v>
      </c>
      <c r="G99" s="2">
        <v>75</v>
      </c>
      <c r="H99" s="6" t="str">
        <f>VLOOKUP(G99,Accounts!$A$2:$B$69,2)</f>
        <v>Breakfast 25_inc</v>
      </c>
    </row>
    <row r="100" spans="1:8" x14ac:dyDescent="0.2">
      <c r="A100">
        <f t="shared" si="4"/>
        <v>99</v>
      </c>
      <c r="B100" s="8">
        <v>45801</v>
      </c>
      <c r="C100" s="7" t="s">
        <v>128</v>
      </c>
      <c r="D100" s="4" t="s">
        <v>12</v>
      </c>
      <c r="E100" s="4" t="str">
        <f t="shared" si="3"/>
        <v>DEP</v>
      </c>
      <c r="F100" s="3">
        <v>74</v>
      </c>
      <c r="G100" s="2">
        <v>185</v>
      </c>
      <c r="H100" s="6" t="str">
        <f>VLOOKUP(G100,Accounts!$A$2:$B$69,2)</f>
        <v>Donations_inc</v>
      </c>
    </row>
    <row r="101" spans="1:8" x14ac:dyDescent="0.2">
      <c r="A101">
        <f t="shared" si="4"/>
        <v>100</v>
      </c>
      <c r="B101" s="8">
        <v>45801</v>
      </c>
      <c r="C101" s="7" t="s">
        <v>129</v>
      </c>
      <c r="D101" s="4">
        <v>4276</v>
      </c>
      <c r="E101" s="4" t="str">
        <f t="shared" si="3"/>
        <v>EXP</v>
      </c>
      <c r="F101" s="3">
        <v>1698.23</v>
      </c>
      <c r="G101" s="2">
        <v>0</v>
      </c>
      <c r="H101" s="6" t="e">
        <f>VLOOKUP(G101,Accounts!$A$2:$B$69,2)</f>
        <v>#N/A</v>
      </c>
    </row>
    <row r="102" spans="1:8" x14ac:dyDescent="0.2">
      <c r="A102">
        <f t="shared" si="4"/>
        <v>101</v>
      </c>
      <c r="B102" s="8">
        <v>45801</v>
      </c>
      <c r="C102" s="7" t="s">
        <v>130</v>
      </c>
      <c r="D102" s="4">
        <v>4277</v>
      </c>
      <c r="E102" s="4" t="str">
        <f t="shared" si="3"/>
        <v>EXP</v>
      </c>
      <c r="F102" s="3">
        <v>234.94</v>
      </c>
      <c r="G102" s="2">
        <v>70</v>
      </c>
      <c r="H102" s="6" t="str">
        <f>VLOOKUP(G102,Accounts!$A$2:$B$69,2)</f>
        <v>Breakfast 25</v>
      </c>
    </row>
    <row r="103" spans="1:8" x14ac:dyDescent="0.2">
      <c r="A103">
        <f t="shared" si="4"/>
        <v>102</v>
      </c>
      <c r="B103" s="8">
        <v>45814</v>
      </c>
      <c r="C103" s="7" t="s">
        <v>32</v>
      </c>
      <c r="D103" s="4">
        <v>4278</v>
      </c>
      <c r="E103" s="4" t="str">
        <f t="shared" si="3"/>
        <v>EXP</v>
      </c>
      <c r="F103" s="3">
        <v>423.73</v>
      </c>
      <c r="G103" s="2">
        <v>70</v>
      </c>
      <c r="H103" s="6" t="str">
        <f>VLOOKUP(G103,Accounts!$A$2:$B$69,2)</f>
        <v>Breakfast 25</v>
      </c>
    </row>
    <row r="104" spans="1:8" x14ac:dyDescent="0.2">
      <c r="A104">
        <f t="shared" si="4"/>
        <v>103</v>
      </c>
      <c r="B104" s="8">
        <v>45814</v>
      </c>
      <c r="C104" s="7" t="s">
        <v>132</v>
      </c>
      <c r="D104" s="4">
        <v>4279</v>
      </c>
      <c r="E104" s="4" t="str">
        <f t="shared" si="3"/>
        <v>EXP</v>
      </c>
      <c r="F104" s="3">
        <v>103</v>
      </c>
      <c r="G104" s="2">
        <v>270</v>
      </c>
      <c r="H104" s="6" t="str">
        <f>VLOOKUP(G104,Accounts!$A$2:$B$69,2)</f>
        <v>MiscCommunitySupport</v>
      </c>
    </row>
    <row r="105" spans="1:8" x14ac:dyDescent="0.2">
      <c r="A105">
        <f t="shared" si="4"/>
        <v>104</v>
      </c>
      <c r="B105" s="8">
        <v>45822</v>
      </c>
      <c r="C105" s="7" t="s">
        <v>127</v>
      </c>
      <c r="D105" s="4" t="s">
        <v>12</v>
      </c>
      <c r="E105" s="4" t="str">
        <f t="shared" si="3"/>
        <v>DEP</v>
      </c>
      <c r="F105" s="3">
        <v>1210</v>
      </c>
      <c r="G105" s="2">
        <v>75</v>
      </c>
      <c r="H105" s="6" t="str">
        <f>VLOOKUP(G105,Accounts!$A$2:$B$69,2)</f>
        <v>Breakfast 25_inc</v>
      </c>
    </row>
    <row r="106" spans="1:8" x14ac:dyDescent="0.2">
      <c r="A106">
        <f t="shared" si="4"/>
        <v>105</v>
      </c>
      <c r="B106" s="8">
        <v>45822</v>
      </c>
      <c r="C106" s="7" t="s">
        <v>128</v>
      </c>
      <c r="D106" s="4" t="s">
        <v>12</v>
      </c>
      <c r="E106" s="4" t="str">
        <f t="shared" si="3"/>
        <v>DEP</v>
      </c>
      <c r="F106" s="3">
        <v>73</v>
      </c>
      <c r="G106" s="2">
        <v>185</v>
      </c>
      <c r="H106" s="6" t="str">
        <f>VLOOKUP(G106,Accounts!$A$2:$B$69,2)</f>
        <v>Donations_inc</v>
      </c>
    </row>
    <row r="107" spans="1:8" x14ac:dyDescent="0.2">
      <c r="A107">
        <f t="shared" si="4"/>
        <v>106</v>
      </c>
      <c r="B107" s="8">
        <v>45832</v>
      </c>
      <c r="C107" s="7" t="s">
        <v>129</v>
      </c>
      <c r="D107" s="4">
        <v>4280</v>
      </c>
      <c r="E107" s="4" t="str">
        <f t="shared" si="3"/>
        <v>EXP</v>
      </c>
      <c r="F107" s="3">
        <v>1698.23</v>
      </c>
      <c r="G107" s="2">
        <v>70</v>
      </c>
      <c r="H107" s="6" t="str">
        <f>VLOOKUP(G107,Accounts!$A$2:$B$69,2)</f>
        <v>Breakfast 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E2D9-C9D7-D44E-B4FD-CFB529DC340A}">
  <dimension ref="A1:B69"/>
  <sheetViews>
    <sheetView workbookViewId="0">
      <selection activeCell="A60" sqref="A60:XFD61"/>
    </sheetView>
  </sheetViews>
  <sheetFormatPr baseColWidth="10" defaultRowHeight="16" x14ac:dyDescent="0.2"/>
  <cols>
    <col min="2" max="2" width="31.6640625" customWidth="1"/>
  </cols>
  <sheetData>
    <row r="1" spans="1:2" x14ac:dyDescent="0.2">
      <c r="A1" s="4" t="s">
        <v>48</v>
      </c>
      <c r="B1" t="s">
        <v>47</v>
      </c>
    </row>
    <row r="2" spans="1:2" x14ac:dyDescent="0.2">
      <c r="A2" s="4">
        <v>10</v>
      </c>
      <c r="B2" t="s">
        <v>64</v>
      </c>
    </row>
    <row r="3" spans="1:2" x14ac:dyDescent="0.2">
      <c r="A3" s="4">
        <v>15</v>
      </c>
      <c r="B3" t="s">
        <v>65</v>
      </c>
    </row>
    <row r="4" spans="1:2" x14ac:dyDescent="0.2">
      <c r="A4" s="4">
        <v>20</v>
      </c>
      <c r="B4" t="s">
        <v>66</v>
      </c>
    </row>
    <row r="5" spans="1:2" x14ac:dyDescent="0.2">
      <c r="A5" s="4">
        <v>25</v>
      </c>
      <c r="B5" t="s">
        <v>67</v>
      </c>
    </row>
    <row r="6" spans="1:2" x14ac:dyDescent="0.2">
      <c r="A6" s="4">
        <v>30</v>
      </c>
      <c r="B6" t="s">
        <v>68</v>
      </c>
    </row>
    <row r="7" spans="1:2" x14ac:dyDescent="0.2">
      <c r="A7" s="4">
        <v>35</v>
      </c>
      <c r="B7" t="s">
        <v>69</v>
      </c>
    </row>
    <row r="8" spans="1:2" x14ac:dyDescent="0.2">
      <c r="A8" s="4">
        <v>40</v>
      </c>
      <c r="B8" t="s">
        <v>70</v>
      </c>
    </row>
    <row r="9" spans="1:2" x14ac:dyDescent="0.2">
      <c r="A9" s="4">
        <v>45</v>
      </c>
      <c r="B9" t="s">
        <v>71</v>
      </c>
    </row>
    <row r="10" spans="1:2" x14ac:dyDescent="0.2">
      <c r="A10" s="4">
        <v>50</v>
      </c>
      <c r="B10" t="s">
        <v>72</v>
      </c>
    </row>
    <row r="11" spans="1:2" x14ac:dyDescent="0.2">
      <c r="A11" s="4">
        <v>55</v>
      </c>
      <c r="B11" t="s">
        <v>73</v>
      </c>
    </row>
    <row r="12" spans="1:2" x14ac:dyDescent="0.2">
      <c r="A12" s="4">
        <v>70</v>
      </c>
      <c r="B12" t="s">
        <v>133</v>
      </c>
    </row>
    <row r="13" spans="1:2" x14ac:dyDescent="0.2">
      <c r="A13" s="4">
        <v>75</v>
      </c>
      <c r="B13" t="s">
        <v>134</v>
      </c>
    </row>
    <row r="14" spans="1:2" x14ac:dyDescent="0.2">
      <c r="A14" s="4">
        <v>80</v>
      </c>
      <c r="B14" t="s">
        <v>74</v>
      </c>
    </row>
    <row r="15" spans="1:2" x14ac:dyDescent="0.2">
      <c r="A15" s="4">
        <v>85</v>
      </c>
      <c r="B15" t="s">
        <v>75</v>
      </c>
    </row>
    <row r="16" spans="1:2" x14ac:dyDescent="0.2">
      <c r="A16" s="4">
        <v>90</v>
      </c>
      <c r="B16" t="s">
        <v>9</v>
      </c>
    </row>
    <row r="17" spans="1:2" x14ac:dyDescent="0.2">
      <c r="A17" s="4">
        <v>95</v>
      </c>
      <c r="B17" t="s">
        <v>76</v>
      </c>
    </row>
    <row r="18" spans="1:2" x14ac:dyDescent="0.2">
      <c r="A18" s="4">
        <v>100</v>
      </c>
      <c r="B18" t="s">
        <v>77</v>
      </c>
    </row>
    <row r="19" spans="1:2" x14ac:dyDescent="0.2">
      <c r="A19" s="4">
        <v>105</v>
      </c>
      <c r="B19" t="s">
        <v>78</v>
      </c>
    </row>
    <row r="20" spans="1:2" x14ac:dyDescent="0.2">
      <c r="A20" s="4">
        <v>110</v>
      </c>
      <c r="B20" t="s">
        <v>79</v>
      </c>
    </row>
    <row r="21" spans="1:2" x14ac:dyDescent="0.2">
      <c r="A21" s="4">
        <v>115</v>
      </c>
      <c r="B21" t="s">
        <v>80</v>
      </c>
    </row>
    <row r="22" spans="1:2" x14ac:dyDescent="0.2">
      <c r="A22" s="4">
        <v>120</v>
      </c>
      <c r="B22" t="s">
        <v>126</v>
      </c>
    </row>
    <row r="23" spans="1:2" x14ac:dyDescent="0.2">
      <c r="A23" s="4">
        <v>125</v>
      </c>
      <c r="B23" t="s">
        <v>81</v>
      </c>
    </row>
    <row r="24" spans="1:2" x14ac:dyDescent="0.2">
      <c r="A24" s="4">
        <v>130</v>
      </c>
      <c r="B24" t="s">
        <v>82</v>
      </c>
    </row>
    <row r="25" spans="1:2" x14ac:dyDescent="0.2">
      <c r="A25" s="4">
        <v>135</v>
      </c>
      <c r="B25" t="s">
        <v>83</v>
      </c>
    </row>
    <row r="26" spans="1:2" x14ac:dyDescent="0.2">
      <c r="A26" s="4">
        <v>140</v>
      </c>
      <c r="B26" t="s">
        <v>84</v>
      </c>
    </row>
    <row r="27" spans="1:2" x14ac:dyDescent="0.2">
      <c r="A27" s="4">
        <v>145</v>
      </c>
      <c r="B27" t="s">
        <v>85</v>
      </c>
    </row>
    <row r="28" spans="1:2" x14ac:dyDescent="0.2">
      <c r="A28" s="4">
        <v>150</v>
      </c>
      <c r="B28" t="s">
        <v>86</v>
      </c>
    </row>
    <row r="29" spans="1:2" x14ac:dyDescent="0.2">
      <c r="A29" s="4">
        <v>155</v>
      </c>
      <c r="B29" t="s">
        <v>87</v>
      </c>
    </row>
    <row r="30" spans="1:2" x14ac:dyDescent="0.2">
      <c r="A30" s="4">
        <v>160</v>
      </c>
      <c r="B30" t="s">
        <v>88</v>
      </c>
    </row>
    <row r="31" spans="1:2" x14ac:dyDescent="0.2">
      <c r="A31" s="4">
        <v>165</v>
      </c>
      <c r="B31" t="s">
        <v>89</v>
      </c>
    </row>
    <row r="32" spans="1:2" x14ac:dyDescent="0.2">
      <c r="A32" s="4">
        <v>170</v>
      </c>
      <c r="B32" t="s">
        <v>90</v>
      </c>
    </row>
    <row r="33" spans="1:2" x14ac:dyDescent="0.2">
      <c r="A33" s="4">
        <v>175</v>
      </c>
      <c r="B33" t="s">
        <v>91</v>
      </c>
    </row>
    <row r="34" spans="1:2" x14ac:dyDescent="0.2">
      <c r="A34" s="4">
        <v>180</v>
      </c>
      <c r="B34" t="s">
        <v>92</v>
      </c>
    </row>
    <row r="35" spans="1:2" x14ac:dyDescent="0.2">
      <c r="A35" s="4">
        <v>185</v>
      </c>
      <c r="B35" t="s">
        <v>93</v>
      </c>
    </row>
    <row r="36" spans="1:2" x14ac:dyDescent="0.2">
      <c r="A36" s="4">
        <v>190</v>
      </c>
      <c r="B36" t="s">
        <v>94</v>
      </c>
    </row>
    <row r="37" spans="1:2" x14ac:dyDescent="0.2">
      <c r="A37" s="4">
        <v>195</v>
      </c>
      <c r="B37" t="s">
        <v>95</v>
      </c>
    </row>
    <row r="38" spans="1:2" x14ac:dyDescent="0.2">
      <c r="A38" s="4">
        <v>200</v>
      </c>
      <c r="B38" t="s">
        <v>96</v>
      </c>
    </row>
    <row r="39" spans="1:2" x14ac:dyDescent="0.2">
      <c r="A39" s="4">
        <v>205</v>
      </c>
      <c r="B39" t="s">
        <v>97</v>
      </c>
    </row>
    <row r="40" spans="1:2" x14ac:dyDescent="0.2">
      <c r="A40" s="4">
        <v>210</v>
      </c>
      <c r="B40" t="s">
        <v>98</v>
      </c>
    </row>
    <row r="41" spans="1:2" x14ac:dyDescent="0.2">
      <c r="A41" s="4">
        <v>215</v>
      </c>
      <c r="B41" t="s">
        <v>99</v>
      </c>
    </row>
    <row r="42" spans="1:2" x14ac:dyDescent="0.2">
      <c r="A42" s="4">
        <v>220</v>
      </c>
      <c r="B42" t="s">
        <v>100</v>
      </c>
    </row>
    <row r="43" spans="1:2" x14ac:dyDescent="0.2">
      <c r="A43" s="4">
        <v>225</v>
      </c>
      <c r="B43" t="s">
        <v>101</v>
      </c>
    </row>
    <row r="44" spans="1:2" x14ac:dyDescent="0.2">
      <c r="A44" s="4">
        <v>230</v>
      </c>
      <c r="B44" t="s">
        <v>102</v>
      </c>
    </row>
    <row r="45" spans="1:2" x14ac:dyDescent="0.2">
      <c r="A45" s="4">
        <v>235</v>
      </c>
      <c r="B45" t="s">
        <v>103</v>
      </c>
    </row>
    <row r="46" spans="1:2" x14ac:dyDescent="0.2">
      <c r="A46" s="4">
        <v>240</v>
      </c>
      <c r="B46" t="s">
        <v>30</v>
      </c>
    </row>
    <row r="47" spans="1:2" x14ac:dyDescent="0.2">
      <c r="A47" s="4">
        <v>245</v>
      </c>
      <c r="B47" t="s">
        <v>104</v>
      </c>
    </row>
    <row r="48" spans="1:2" x14ac:dyDescent="0.2">
      <c r="A48" s="4">
        <v>250</v>
      </c>
      <c r="B48" t="s">
        <v>105</v>
      </c>
    </row>
    <row r="49" spans="1:2" x14ac:dyDescent="0.2">
      <c r="A49" s="4">
        <v>255</v>
      </c>
      <c r="B49" t="s">
        <v>106</v>
      </c>
    </row>
    <row r="50" spans="1:2" x14ac:dyDescent="0.2">
      <c r="A50" s="4">
        <v>260</v>
      </c>
      <c r="B50" t="s">
        <v>19</v>
      </c>
    </row>
    <row r="51" spans="1:2" x14ac:dyDescent="0.2">
      <c r="A51" s="4">
        <v>265</v>
      </c>
      <c r="B51" t="s">
        <v>107</v>
      </c>
    </row>
    <row r="52" spans="1:2" x14ac:dyDescent="0.2">
      <c r="A52" s="4">
        <v>270</v>
      </c>
      <c r="B52" t="s">
        <v>108</v>
      </c>
    </row>
    <row r="53" spans="1:2" x14ac:dyDescent="0.2">
      <c r="A53" s="4">
        <v>275</v>
      </c>
      <c r="B53" t="s">
        <v>109</v>
      </c>
    </row>
    <row r="54" spans="1:2" x14ac:dyDescent="0.2">
      <c r="A54" s="4">
        <v>280</v>
      </c>
      <c r="B54" t="s">
        <v>110</v>
      </c>
    </row>
    <row r="55" spans="1:2" x14ac:dyDescent="0.2">
      <c r="A55" s="4">
        <v>285</v>
      </c>
      <c r="B55" t="s">
        <v>111</v>
      </c>
    </row>
    <row r="56" spans="1:2" x14ac:dyDescent="0.2">
      <c r="A56" s="4">
        <v>290</v>
      </c>
      <c r="B56" t="s">
        <v>112</v>
      </c>
    </row>
    <row r="57" spans="1:2" x14ac:dyDescent="0.2">
      <c r="A57" s="4">
        <v>295</v>
      </c>
      <c r="B57" t="s">
        <v>113</v>
      </c>
    </row>
    <row r="58" spans="1:2" x14ac:dyDescent="0.2">
      <c r="A58" s="4">
        <v>300</v>
      </c>
      <c r="B58" t="s">
        <v>114</v>
      </c>
    </row>
    <row r="59" spans="1:2" x14ac:dyDescent="0.2">
      <c r="A59" s="4">
        <v>305</v>
      </c>
      <c r="B59" t="s">
        <v>115</v>
      </c>
    </row>
    <row r="60" spans="1:2" x14ac:dyDescent="0.2">
      <c r="A60" s="4">
        <v>320</v>
      </c>
      <c r="B60" t="s">
        <v>116</v>
      </c>
    </row>
    <row r="61" spans="1:2" x14ac:dyDescent="0.2">
      <c r="A61" s="4">
        <v>325</v>
      </c>
      <c r="B61" t="s">
        <v>117</v>
      </c>
    </row>
    <row r="62" spans="1:2" x14ac:dyDescent="0.2">
      <c r="A62" s="4">
        <v>330</v>
      </c>
      <c r="B62" t="s">
        <v>118</v>
      </c>
    </row>
    <row r="63" spans="1:2" x14ac:dyDescent="0.2">
      <c r="A63" s="4">
        <v>335</v>
      </c>
      <c r="B63" t="s">
        <v>119</v>
      </c>
    </row>
    <row r="64" spans="1:2" x14ac:dyDescent="0.2">
      <c r="A64" s="4">
        <v>340</v>
      </c>
      <c r="B64" t="s">
        <v>120</v>
      </c>
    </row>
    <row r="65" spans="1:2" x14ac:dyDescent="0.2">
      <c r="A65" s="4">
        <v>345</v>
      </c>
      <c r="B65" t="s">
        <v>121</v>
      </c>
    </row>
    <row r="66" spans="1:2" x14ac:dyDescent="0.2">
      <c r="A66" s="4">
        <v>350</v>
      </c>
      <c r="B66" t="s">
        <v>122</v>
      </c>
    </row>
    <row r="67" spans="1:2" x14ac:dyDescent="0.2">
      <c r="A67" s="4">
        <v>355</v>
      </c>
      <c r="B67" t="s">
        <v>123</v>
      </c>
    </row>
    <row r="68" spans="1:2" x14ac:dyDescent="0.2">
      <c r="A68" s="4">
        <v>360</v>
      </c>
      <c r="B68" t="s">
        <v>124</v>
      </c>
    </row>
    <row r="69" spans="1:2" x14ac:dyDescent="0.2">
      <c r="A69" s="4">
        <v>365</v>
      </c>
      <c r="B69" t="s">
        <v>125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Ledger 24-25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Nelson</dc:creator>
  <cp:lastModifiedBy>Dan Nelson</cp:lastModifiedBy>
  <dcterms:created xsi:type="dcterms:W3CDTF">2025-04-14T00:07:55Z</dcterms:created>
  <dcterms:modified xsi:type="dcterms:W3CDTF">2025-07-04T19:05:22Z</dcterms:modified>
</cp:coreProperties>
</file>