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a9ea4bc1a16f52e/Dokumente/Dokumente/Daniela/TUM/TBR 2. Semester/Cooperative_Design_Project/PinchAnalysis/"/>
    </mc:Choice>
  </mc:AlternateContent>
  <xr:revisionPtr revIDLastSave="605" documentId="11_7D892EC3C0E7C3254CCBEB3D362B4CF3DE02C182" xr6:coauthVersionLast="47" xr6:coauthVersionMax="47" xr10:uidLastSave="{E5213088-A370-461D-8A65-1A97B3028D25}"/>
  <bookViews>
    <workbookView minimized="1" xWindow="3720" yWindow="3720" windowWidth="16920" windowHeight="1045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C29" i="1"/>
  <c r="B29" i="1"/>
  <c r="A29" i="1"/>
  <c r="C28" i="1"/>
  <c r="B28" i="1"/>
  <c r="A28" i="1"/>
  <c r="C27" i="1"/>
  <c r="B27" i="1"/>
  <c r="A27" i="1"/>
  <c r="B18" i="1"/>
  <c r="C17" i="1"/>
  <c r="B17" i="1"/>
  <c r="A17" i="1"/>
  <c r="B16" i="1"/>
  <c r="C16" i="1" s="1"/>
  <c r="E16" i="1" s="1"/>
  <c r="A16" i="1"/>
  <c r="D8" i="1"/>
  <c r="C8" i="1"/>
  <c r="B8" i="1"/>
  <c r="D6" i="1"/>
  <c r="C4" i="1"/>
  <c r="D3" i="1"/>
  <c r="C3" i="1"/>
  <c r="B3" i="1"/>
  <c r="D2" i="1"/>
  <c r="C2" i="1"/>
  <c r="B2" i="1"/>
  <c r="C18" i="1" l="1"/>
  <c r="E17" i="1"/>
  <c r="B10" i="1"/>
  <c r="E18" i="1" l="1"/>
  <c r="E19" i="1" s="1"/>
  <c r="E20" i="1" s="1"/>
  <c r="E21" i="1" s="1"/>
  <c r="B11" i="1"/>
  <c r="E6" i="1"/>
  <c r="E2" i="1"/>
  <c r="E3" i="1"/>
  <c r="E4" i="1"/>
  <c r="E5" i="1"/>
  <c r="E22" i="1" l="1"/>
  <c r="C26" i="1"/>
  <c r="B33" i="1" l="1"/>
  <c r="E26" i="1"/>
  <c r="E27" i="1" s="1"/>
  <c r="E28" i="1" s="1"/>
  <c r="E29" i="1" s="1"/>
</calcChain>
</file>

<file path=xl/sharedStrings.xml><?xml version="1.0" encoding="utf-8"?>
<sst xmlns="http://schemas.openxmlformats.org/spreadsheetml/2006/main" count="36" uniqueCount="35">
  <si>
    <t>Stream</t>
  </si>
  <si>
    <t xml:space="preserve"> / ° C</t>
  </si>
  <si>
    <t>Classification</t>
  </si>
  <si>
    <t>HCC</t>
  </si>
  <si>
    <t>T1</t>
  </si>
  <si>
    <t>T2</t>
  </si>
  <si>
    <t>Streams</t>
  </si>
  <si>
    <t>Duty</t>
  </si>
  <si>
    <t>Duty add</t>
  </si>
  <si>
    <t>CCC</t>
  </si>
  <si>
    <t>H1</t>
  </si>
  <si>
    <t>Sum Hot</t>
  </si>
  <si>
    <t>Sum Cold</t>
  </si>
  <si>
    <t>lps</t>
  </si>
  <si>
    <t>mps</t>
  </si>
  <si>
    <t>hps</t>
  </si>
  <si>
    <t>flue gas</t>
  </si>
  <si>
    <t>Heat capacity water</t>
  </si>
  <si>
    <t>kJ/(kg*K)</t>
  </si>
  <si>
    <t>Formula:</t>
  </si>
  <si>
    <t>mdot = dh/(Cp*deltaT)</t>
  </si>
  <si>
    <t>CW = cooling water</t>
  </si>
  <si>
    <t>/ (MJ/h)</t>
  </si>
  <si>
    <t>kg/h</t>
  </si>
  <si>
    <t>5</t>
  </si>
  <si>
    <t>2</t>
  </si>
  <si>
    <t>C</t>
  </si>
  <si>
    <t>7</t>
  </si>
  <si>
    <t>R</t>
  </si>
  <si>
    <t>Condenser (C)</t>
  </si>
  <si>
    <t>Reboiler (R)</t>
  </si>
  <si>
    <t>5,8</t>
  </si>
  <si>
    <t>cooling water</t>
  </si>
  <si>
    <t>Mass flow CW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</si>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</sst>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quotePrefix="1" applyFont="1"/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1" fillId="4" borderId="2" xfId="0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0" fontId="2" fillId="5" borderId="0" xfId="0" applyFont="1" applyFill="1"/>
    <xf numFmtId="2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2"/>
          <c:tx>
            <c:v>Cooling water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Tabelle1!$E$25:$E$26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8295.0460010173774</c:v>
                </c:pt>
              </c:numCache>
            </c:numRef>
          </c:xVal>
          <c:yVal>
            <c:numRef>
              <c:f>Tabelle1!$A$26:$B$26</c:f>
              <c:numCache>
                <c:formatCode>0.00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7-4F50-84D1-DB2C8848F6B6}"/>
            </c:ext>
          </c:extLst>
        </c:ser>
        <c:ser>
          <c:idx val="9"/>
          <c:order val="3"/>
          <c:tx>
            <c:v>Cooling water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Tabelle1!$E$26:$E$27</c:f>
              <c:numCache>
                <c:formatCode>0.00</c:formatCode>
                <c:ptCount val="2"/>
                <c:pt idx="0">
                  <c:v>8295.0460010173774</c:v>
                </c:pt>
                <c:pt idx="1">
                  <c:v>9478.1097256413668</c:v>
                </c:pt>
              </c:numCache>
            </c:numRef>
          </c:xVal>
          <c:yVal>
            <c:numRef>
              <c:f>Tabelle1!$A$27:$B$27</c:f>
              <c:numCache>
                <c:formatCode>0.00</c:formatCode>
                <c:ptCount val="2"/>
                <c:pt idx="0">
                  <c:v>38</c:v>
                </c:pt>
                <c:pt idx="1">
                  <c:v>126.65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77-4F50-84D1-DB2C8848F6B6}"/>
            </c:ext>
          </c:extLst>
        </c:ser>
        <c:ser>
          <c:idx val="2"/>
          <c:order val="4"/>
          <c:tx>
            <c:strRef>
              <c:f>Tabelle1!$A$6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Tabelle1!$E$15:$E$16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2632.6864428825875</c:v>
                </c:pt>
              </c:numCache>
            </c:numRef>
          </c:xVal>
          <c:yVal>
            <c:numRef>
              <c:f>Tabelle1!$A$16:$B$16</c:f>
              <c:numCache>
                <c:formatCode>0.00</c:formatCode>
                <c:ptCount val="2"/>
                <c:pt idx="0">
                  <c:v>38</c:v>
                </c:pt>
                <c:pt idx="1">
                  <c:v>120.8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7-4F50-84D1-DB2C8848F6B6}"/>
            </c:ext>
          </c:extLst>
        </c:ser>
        <c:ser>
          <c:idx val="3"/>
          <c:order val="5"/>
          <c:tx>
            <c:strRef>
              <c:f>Tabelle1!$A$5</c:f>
              <c:strCache>
                <c:ptCount val="1"/>
                <c:pt idx="0">
                  <c:v>Condenser (C)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Tabelle1!$E$16:$E$17</c:f>
              <c:numCache>
                <c:formatCode>0.00</c:formatCode>
                <c:ptCount val="2"/>
                <c:pt idx="0">
                  <c:v>2632.6864428825875</c:v>
                </c:pt>
                <c:pt idx="1">
                  <c:v>7116.8801109205178</c:v>
                </c:pt>
              </c:numCache>
            </c:numRef>
          </c:xVal>
          <c:yVal>
            <c:numRef>
              <c:f>Tabelle1!$A$17:$B$17</c:f>
              <c:numCache>
                <c:formatCode>0.00</c:formatCode>
                <c:ptCount val="2"/>
                <c:pt idx="0">
                  <c:v>120.8</c:v>
                </c:pt>
                <c:pt idx="1">
                  <c:v>121.8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7-4F50-84D1-DB2C8848F6B6}"/>
            </c:ext>
          </c:extLst>
        </c:ser>
        <c:ser>
          <c:idx val="4"/>
          <c:order val="6"/>
          <c:tx>
            <c:strRef>
              <c:f>Tabelle1!$A$3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Tabelle1!$E$17:$E$18</c:f>
              <c:numCache>
                <c:formatCode>0.00</c:formatCode>
                <c:ptCount val="2"/>
                <c:pt idx="0">
                  <c:v>7116.8801109205178</c:v>
                </c:pt>
                <c:pt idx="1">
                  <c:v>21068.103508990353</c:v>
                </c:pt>
              </c:numCache>
            </c:numRef>
          </c:xVal>
          <c:yVal>
            <c:numRef>
              <c:f>Tabelle1!$A$18:$B$18</c:f>
              <c:numCache>
                <c:formatCode>0.00</c:formatCode>
                <c:ptCount val="2"/>
                <c:pt idx="0">
                  <c:v>120.8</c:v>
                </c:pt>
                <c:pt idx="1">
                  <c:v>747.85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7-4F50-84D1-DB2C8848F6B6}"/>
            </c:ext>
          </c:extLst>
        </c:ser>
        <c:ser>
          <c:idx val="6"/>
          <c:order val="7"/>
          <c:tx>
            <c:strRef>
              <c:f>Tabelle1!$A$4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Tabelle1!$E$27:$E$28</c:f>
              <c:numCache>
                <c:formatCode>0.00</c:formatCode>
                <c:ptCount val="2"/>
                <c:pt idx="0">
                  <c:v>9478.1097256413668</c:v>
                </c:pt>
                <c:pt idx="1">
                  <c:v>14261.823228200996</c:v>
                </c:pt>
              </c:numCache>
            </c:numRef>
          </c:xVal>
          <c:yVal>
            <c:numRef>
              <c:f>Tabelle1!$A$28:$B$28</c:f>
              <c:numCache>
                <c:formatCode>0.00</c:formatCode>
                <c:ptCount val="2"/>
                <c:pt idx="0">
                  <c:v>152.1</c:v>
                </c:pt>
                <c:pt idx="1">
                  <c:v>152.1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7-4F50-84D1-DB2C8848F6B6}"/>
            </c:ext>
          </c:extLst>
        </c:ser>
        <c:ser>
          <c:idx val="7"/>
          <c:order val="8"/>
          <c:tx>
            <c:strRef>
              <c:f>Tabelle1!$A$2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sq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 cap="flat">
                <a:solidFill>
                  <a:srgbClr val="0070C0"/>
                </a:solidFill>
                <a:round/>
                <a:headEnd type="none"/>
              </a:ln>
              <a:effectLst/>
            </c:spPr>
          </c:marker>
          <c:xVal>
            <c:numRef>
              <c:f>Tabelle1!$E$29:$E$30</c:f>
              <c:numCache>
                <c:formatCode>General</c:formatCode>
                <c:ptCount val="2"/>
                <c:pt idx="0" formatCode="0.00">
                  <c:v>21068.103508990353</c:v>
                </c:pt>
              </c:numCache>
            </c:numRef>
          </c:xVal>
          <c:yVal>
            <c:numRef>
              <c:f>Tabelle1!$A$30:$B$30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7-4F50-84D1-DB2C8848F6B6}"/>
            </c:ext>
          </c:extLst>
        </c:ser>
        <c:ser>
          <c:idx val="8"/>
          <c:order val="9"/>
          <c:tx>
            <c:strRef>
              <c:f>Tabelle1!$A$7</c:f>
              <c:strCache>
                <c:ptCount val="1"/>
                <c:pt idx="0">
                  <c:v>Reboiler (R)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Tabelle1!$E$28:$E$29</c:f>
              <c:numCache>
                <c:formatCode>0.00</c:formatCode>
                <c:ptCount val="2"/>
                <c:pt idx="0">
                  <c:v>14261.823228200996</c:v>
                </c:pt>
                <c:pt idx="1">
                  <c:v>21068.103508990353</c:v>
                </c:pt>
              </c:numCache>
            </c:numRef>
          </c:xVal>
          <c:yVal>
            <c:numRef>
              <c:f>Tabelle1!$A$29:$B$29</c:f>
              <c:numCache>
                <c:formatCode>0.00</c:formatCode>
                <c:ptCount val="2"/>
                <c:pt idx="0">
                  <c:v>50.621031308847819</c:v>
                </c:pt>
                <c:pt idx="1">
                  <c:v>278.86890253384649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7-4F50-84D1-DB2C8848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51600"/>
        <c:axId val="79024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Tabelle1!$E$15:$E$22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 formatCode="General">
                        <c:v>0</c:v>
                      </c:pt>
                      <c:pt idx="1">
                        <c:v>2632.6864428825875</c:v>
                      </c:pt>
                      <c:pt idx="2">
                        <c:v>7116.8801109205178</c:v>
                      </c:pt>
                      <c:pt idx="3">
                        <c:v>21068.103508990353</c:v>
                      </c:pt>
                      <c:pt idx="4">
                        <c:v>21068.103508990353</c:v>
                      </c:pt>
                      <c:pt idx="5">
                        <c:v>21068.103508990353</c:v>
                      </c:pt>
                      <c:pt idx="6">
                        <c:v>21068.103508990353</c:v>
                      </c:pt>
                      <c:pt idx="7">
                        <c:v>21068.103508990353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Tabelle1!$B$15:$B$22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38</c:v>
                      </c:pt>
                      <c:pt idx="1">
                        <c:v>120.8</c:v>
                      </c:pt>
                      <c:pt idx="2">
                        <c:v>121.8</c:v>
                      </c:pt>
                      <c:pt idx="3">
                        <c:v>747.85</c:v>
                      </c:pt>
                      <c:pt idx="4" formatCode="General">
                        <c:v>160</c:v>
                      </c:pt>
                      <c:pt idx="5" formatCode="General">
                        <c:v>184</c:v>
                      </c:pt>
                      <c:pt idx="6" formatCode="General">
                        <c:v>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677-4F50-84D1-DB2C8848F6B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Tabelle1!$E$25:$E$30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General">
                        <c:v>0</c:v>
                      </c:pt>
                      <c:pt idx="1">
                        <c:v>8295.0460010173774</c:v>
                      </c:pt>
                      <c:pt idx="2">
                        <c:v>9478.1097256413668</c:v>
                      </c:pt>
                      <c:pt idx="3">
                        <c:v>14261.823228200996</c:v>
                      </c:pt>
                      <c:pt idx="4">
                        <c:v>21068.103508990353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Tabelle1!$B$25:$B$29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 formatCode="General">
                        <c:v>30</c:v>
                      </c:pt>
                      <c:pt idx="1">
                        <c:v>45</c:v>
                      </c:pt>
                      <c:pt idx="2">
                        <c:v>126.65</c:v>
                      </c:pt>
                      <c:pt idx="3">
                        <c:v>152.1</c:v>
                      </c:pt>
                      <c:pt idx="4">
                        <c:v>278.86890253384649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77-4F50-84D1-DB2C8848F6B6}"/>
                  </c:ext>
                </c:extLst>
              </c15:ser>
            </c15:filteredScatterSeries>
          </c:ext>
        </c:extLst>
      </c:scatterChart>
      <c:valAx>
        <c:axId val="79025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Heat Duty /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(MJ/h)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790246608"/>
        <c:crosses val="autoZero"/>
        <c:crossBetween val="midCat"/>
      </c:valAx>
      <c:valAx>
        <c:axId val="7902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Temperature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/ (°C)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790251600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238125</xdr:colOff>
      <xdr:row>1</xdr:row>
      <xdr:rowOff>9525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914" y="0"/>
          <a:ext cx="238125" cy="180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295275</xdr:colOff>
      <xdr:row>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361950</xdr:colOff>
      <xdr:row>0</xdr:row>
      <xdr:rowOff>190500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3619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107480</xdr:colOff>
      <xdr:row>2</xdr:row>
      <xdr:rowOff>166789</xdr:rowOff>
    </xdr:from>
    <xdr:to>
      <xdr:col>11</xdr:col>
      <xdr:colOff>292051</xdr:colOff>
      <xdr:row>24</xdr:row>
      <xdr:rowOff>30217</xdr:rowOff>
    </xdr:to>
    <xdr:graphicFrame macro="">
      <xdr:nvGraphicFramePr>
        <xdr:cNvPr id="7" name="Diagramm 5">
          <a:extLst>
            <a:ext uri="{FF2B5EF4-FFF2-40B4-BE49-F238E27FC236}">
              <a16:creationId xmlns:a16="http://schemas.microsoft.com/office/drawing/2014/main" id="{8CA852EF-6ED3-416D-BBBD-E2FC9F84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0.55076</cdr:x>
      <cdr:y>0.38548</cdr:y>
    </cdr:from>
    <cdr:to>
      <cdr:x>0.56858</cdr:x>
      <cdr:y>0.43641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DA803EAD-D14E-73C8-213D-C16DD639C879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308714" y="1373267"/>
          <a:ext cx="74699" cy="181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cdr:txBody>
    </cdr:sp>
  </cdr:relSizeAnchor>
  <cdr:relSizeAnchor xmlns:cdr="http://schemas.openxmlformats.org/drawingml/2006/chartDrawing">
    <cdr:from>
      <cdr:x>0.31335</cdr:x>
      <cdr:y>0.6562</cdr:y>
    </cdr:from>
    <cdr:to>
      <cdr:x>0.33118</cdr:x>
      <cdr:y>0.71353</cdr:y>
    </cdr:to>
    <cdr:sp macro="" textlink="">
      <cdr:nvSpPr>
        <cdr:cNvPr id="18" name="TextBox 4">
          <a:extLst xmlns:a="http://schemas.openxmlformats.org/drawingml/2006/main">
            <a:ext uri="{FF2B5EF4-FFF2-40B4-BE49-F238E27FC236}">
              <a16:creationId xmlns:a16="http://schemas.microsoft.com/office/drawing/2014/main" id="{E8C51506-5F4A-8712-3461-9CAD0203280E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313538" y="2337682"/>
          <a:ext cx="74699" cy="204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0.29497</cdr:x>
      <cdr:y>0.7374</cdr:y>
    </cdr:from>
    <cdr:to>
      <cdr:x>0.35806</cdr:x>
      <cdr:y>0.79458</cdr:y>
    </cdr:to>
    <cdr:sp macro="" textlink="">
      <cdr:nvSpPr>
        <cdr:cNvPr id="19" name="TextBox 3">
          <a:extLst xmlns:a="http://schemas.openxmlformats.org/drawingml/2006/main">
            <a:ext uri="{FF2B5EF4-FFF2-40B4-BE49-F238E27FC236}">
              <a16:creationId xmlns:a16="http://schemas.microsoft.com/office/drawing/2014/main" id="{C01013B1-DB50-A291-ED45-62D18F53D472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236469" y="2626956"/>
          <a:ext cx="264464" cy="20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CW</a:t>
          </a:r>
        </a:p>
      </cdr:txBody>
    </cdr:sp>
  </cdr:relSizeAnchor>
  <cdr:relSizeAnchor xmlns:cdr="http://schemas.openxmlformats.org/drawingml/2006/chartDrawing">
    <cdr:from>
      <cdr:x>0.18104</cdr:x>
      <cdr:y>0.6779</cdr:y>
    </cdr:from>
    <cdr:to>
      <cdr:x>0.25192</cdr:x>
      <cdr:y>0.73508</cdr:y>
    </cdr:to>
    <cdr:sp macro="" textlink="">
      <cdr:nvSpPr>
        <cdr:cNvPr id="20" name="TextBox 4">
          <a:extLst xmlns:a="http://schemas.openxmlformats.org/drawingml/2006/main">
            <a:ext uri="{FF2B5EF4-FFF2-40B4-BE49-F238E27FC236}">
              <a16:creationId xmlns:a16="http://schemas.microsoft.com/office/drawing/2014/main" id="{34E83D4C-39CD-48ED-4863-EBE4C3CDD6A5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58897" y="2414985"/>
          <a:ext cx="297119" cy="203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5+8</a:t>
          </a:r>
        </a:p>
      </cdr:txBody>
    </cdr:sp>
  </cdr:relSizeAnchor>
  <cdr:relSizeAnchor xmlns:cdr="http://schemas.openxmlformats.org/drawingml/2006/chartDrawing">
    <cdr:from>
      <cdr:x>0.4203</cdr:x>
      <cdr:y>0.708</cdr:y>
    </cdr:from>
    <cdr:to>
      <cdr:x>0.44424</cdr:x>
      <cdr:y>0.76518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42BC9CED-9219-0BE7-EF61-A2BE5EE3C1DC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761828" y="2522208"/>
          <a:ext cx="100353" cy="20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cdr:txBody>
    </cdr:sp>
  </cdr:relSizeAnchor>
  <cdr:relSizeAnchor xmlns:cdr="http://schemas.openxmlformats.org/drawingml/2006/chartDrawing">
    <cdr:from>
      <cdr:x>0.51621</cdr:x>
      <cdr:y>0.62233</cdr:y>
    </cdr:from>
    <cdr:to>
      <cdr:x>0.54014</cdr:x>
      <cdr:y>0.67951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F687C1B7-34F4-B722-F8E6-0C01F679E257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163880" y="2217014"/>
          <a:ext cx="100311" cy="20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R</a:t>
          </a:r>
        </a:p>
      </cdr:txBody>
    </cdr:sp>
  </cdr:relSizeAnchor>
  <cdr:relSizeAnchor xmlns:cdr="http://schemas.openxmlformats.org/drawingml/2006/chartDrawing">
    <cdr:from>
      <cdr:x>0.67213</cdr:x>
      <cdr:y>0.62595</cdr:y>
    </cdr:from>
    <cdr:to>
      <cdr:x>0.69607</cdr:x>
      <cdr:y>0.68313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07F2F9B3-281D-196F-4137-E9536CBA13F3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17452" y="2229924"/>
          <a:ext cx="100353" cy="20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a9ea4bc1a16f52e/Dokumente/Dokumente/Daniela/TUM/TBR%202.%20Semester/Cooperative_Design_Project/EnergyBalances_NoRecycle.xlsx" TargetMode="External"/><Relationship Id="rId1" Type="http://schemas.openxmlformats.org/officeDocument/2006/relationships/externalLinkPath" Target="EnergyBalances_NoRecyc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t Exchange without Recycle"/>
      <sheetName val="Shaft Work without Recycle"/>
    </sheetNames>
    <sheetDataSet>
      <sheetData sheetId="0">
        <row r="2">
          <cell r="B2">
            <v>323.7710313088478</v>
          </cell>
          <cell r="C2">
            <v>1021</v>
          </cell>
          <cell r="D2">
            <v>311.14999999999998</v>
          </cell>
          <cell r="H2">
            <v>552.01890253384647</v>
          </cell>
        </row>
        <row r="3">
          <cell r="B3">
            <v>552.01890253384647</v>
          </cell>
          <cell r="C3">
            <v>311.14999999999998</v>
          </cell>
          <cell r="F3">
            <v>311.14999999999998</v>
          </cell>
          <cell r="H3">
            <v>973</v>
          </cell>
        </row>
        <row r="5">
          <cell r="B5">
            <v>6806.2802807893568</v>
          </cell>
          <cell r="C5">
            <v>-15793.43900664998</v>
          </cell>
          <cell r="H5">
            <v>10853.549239153641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3" zoomScale="103" zoomScaleNormal="70" workbookViewId="0">
      <selection activeCell="O14" sqref="O14"/>
    </sheetView>
  </sheetViews>
  <sheetFormatPr defaultColWidth="11.453125" defaultRowHeight="13" x14ac:dyDescent="0.3"/>
  <cols>
    <col min="1" max="1" width="17.36328125" style="2" bestFit="1" customWidth="1"/>
    <col min="2" max="2" width="12" style="2" bestFit="1" customWidth="1"/>
    <col min="3" max="3" width="11.453125" style="2"/>
    <col min="4" max="4" width="12.453125" style="2" bestFit="1" customWidth="1"/>
    <col min="5" max="5" width="12" style="2" bestFit="1" customWidth="1"/>
    <col min="6" max="16384" width="11.453125" style="2"/>
  </cols>
  <sheetData>
    <row r="1" spans="1:5" ht="13.5" thickBot="1" x14ac:dyDescent="0.35">
      <c r="A1" s="1" t="s">
        <v>0</v>
      </c>
      <c r="B1" s="1" t="s">
        <v>22</v>
      </c>
      <c r="C1" s="1" t="s">
        <v>1</v>
      </c>
      <c r="D1" s="1" t="s">
        <v>1</v>
      </c>
      <c r="E1" s="3" t="s">
        <v>2</v>
      </c>
    </row>
    <row r="2" spans="1:5" ht="15" thickBot="1" x14ac:dyDescent="0.35">
      <c r="A2" s="6">
        <v>2</v>
      </c>
      <c r="B2" s="7">
        <f>'[1]Heat Exchange without Recycle'!$B$5</f>
        <v>6806.2802807893568</v>
      </c>
      <c r="C2" s="7">
        <f>'[1]Heat Exchange without Recycle'!$B$2-273.15</f>
        <v>50.621031308847819</v>
      </c>
      <c r="D2" s="8">
        <f>'[1]Heat Exchange without Recycle'!$B$3-273.15</f>
        <v>278.86890253384649</v>
      </c>
      <c r="E2" s="9" t="str">
        <f>IF(D2&gt;C2,"cold","hot")</f>
        <v>cold</v>
      </c>
    </row>
    <row r="3" spans="1:5" ht="13.5" thickBot="1" x14ac:dyDescent="0.35">
      <c r="A3" s="12">
        <v>5</v>
      </c>
      <c r="B3" s="13">
        <f>'[1]Heat Exchange without Recycle'!$C$5</f>
        <v>-15793.43900664998</v>
      </c>
      <c r="C3" s="13">
        <f>'[1]Heat Exchange without Recycle'!$C$2-273.15</f>
        <v>747.85</v>
      </c>
      <c r="D3" s="13">
        <f>'[1]Heat Exchange without Recycle'!$C$3-273.15</f>
        <v>38</v>
      </c>
      <c r="E3" s="14" t="str">
        <f>IF(D3&gt;C3,"cold","hot")</f>
        <v>hot</v>
      </c>
    </row>
    <row r="4" spans="1:5" ht="13.5" thickBot="1" x14ac:dyDescent="0.35">
      <c r="A4" s="10">
        <v>7</v>
      </c>
      <c r="B4" s="11">
        <v>1183.0637246239901</v>
      </c>
      <c r="C4" s="11">
        <f>'[1]Heat Exchange without Recycle'!$D$2-273.15</f>
        <v>38</v>
      </c>
      <c r="D4" s="11">
        <v>126.65</v>
      </c>
      <c r="E4" s="9" t="str">
        <f>IF(D4&gt;C4,"cold","hot")</f>
        <v>cold</v>
      </c>
    </row>
    <row r="5" spans="1:5" ht="13.5" thickBot="1" x14ac:dyDescent="0.35">
      <c r="A5" s="12" t="s">
        <v>29</v>
      </c>
      <c r="B5" s="13">
        <v>-4484.1936680379304</v>
      </c>
      <c r="C5" s="13">
        <v>121.8</v>
      </c>
      <c r="D5" s="13">
        <v>120.8</v>
      </c>
      <c r="E5" s="14" t="str">
        <f>IF(D5&gt;C5,"cold","hot")</f>
        <v>hot</v>
      </c>
    </row>
    <row r="6" spans="1:5" ht="13.5" thickBot="1" x14ac:dyDescent="0.35">
      <c r="A6" s="12">
        <v>8</v>
      </c>
      <c r="B6" s="13">
        <v>-790.47083430243902</v>
      </c>
      <c r="C6" s="13">
        <v>120.8</v>
      </c>
      <c r="D6" s="13">
        <f>'[1]Heat Exchange without Recycle'!$F$3-273.15</f>
        <v>38</v>
      </c>
      <c r="E6" s="14" t="str">
        <f t="shared" ref="E6" si="0">IF(D6&gt;C6,"cold","hot")</f>
        <v>hot</v>
      </c>
    </row>
    <row r="7" spans="1:5" ht="13.5" thickBot="1" x14ac:dyDescent="0.35">
      <c r="A7" s="10" t="s">
        <v>30</v>
      </c>
      <c r="B7" s="11">
        <v>4783.7135025596299</v>
      </c>
      <c r="C7" s="11">
        <v>152.1</v>
      </c>
      <c r="D7" s="11">
        <v>152.1</v>
      </c>
      <c r="E7" s="9" t="s">
        <v>34</v>
      </c>
    </row>
    <row r="8" spans="1:5" ht="13.5" thickBot="1" x14ac:dyDescent="0.35">
      <c r="A8" s="15" t="s">
        <v>10</v>
      </c>
      <c r="B8" s="16">
        <f>'[1]Heat Exchange without Recycle'!$H$5</f>
        <v>10853.549239153641</v>
      </c>
      <c r="C8" s="16">
        <f>'[1]Heat Exchange without Recycle'!$H$2-273.15</f>
        <v>278.86890253384649</v>
      </c>
      <c r="D8" s="16">
        <f>'[1]Heat Exchange without Recycle'!$H$3-273.15</f>
        <v>699.85</v>
      </c>
    </row>
    <row r="10" spans="1:5" x14ac:dyDescent="0.3">
      <c r="A10" s="2" t="s">
        <v>11</v>
      </c>
      <c r="B10" s="5">
        <f>B3+B5+B6</f>
        <v>-21068.103508990349</v>
      </c>
    </row>
    <row r="11" spans="1:5" x14ac:dyDescent="0.3">
      <c r="A11" s="2" t="s">
        <v>12</v>
      </c>
      <c r="B11" s="5">
        <f>B2+B4+B7</f>
        <v>12773.057507972977</v>
      </c>
    </row>
    <row r="13" spans="1:5" x14ac:dyDescent="0.3">
      <c r="A13" s="14" t="s">
        <v>3</v>
      </c>
    </row>
    <row r="14" spans="1:5" x14ac:dyDescent="0.3">
      <c r="A14" s="2" t="s">
        <v>4</v>
      </c>
      <c r="B14" s="2" t="s">
        <v>5</v>
      </c>
      <c r="C14" s="2" t="s">
        <v>7</v>
      </c>
      <c r="D14" s="2" t="s">
        <v>6</v>
      </c>
      <c r="E14" s="2" t="s">
        <v>8</v>
      </c>
    </row>
    <row r="15" spans="1:5" x14ac:dyDescent="0.3">
      <c r="B15" s="5">
        <v>38</v>
      </c>
      <c r="E15" s="2">
        <v>0</v>
      </c>
    </row>
    <row r="16" spans="1:5" x14ac:dyDescent="0.3">
      <c r="A16" s="5">
        <f>D6</f>
        <v>38</v>
      </c>
      <c r="B16" s="5">
        <f>C6</f>
        <v>120.8</v>
      </c>
      <c r="C16" s="5">
        <f>B6*-1+B3*-1*(B16-A16)/(C3-D3)</f>
        <v>2632.6864428825875</v>
      </c>
      <c r="D16" s="4" t="s">
        <v>31</v>
      </c>
      <c r="E16" s="5">
        <f>C16+E15</f>
        <v>2632.6864428825875</v>
      </c>
    </row>
    <row r="17" spans="1:5" x14ac:dyDescent="0.3">
      <c r="A17" s="5">
        <f>D5</f>
        <v>120.8</v>
      </c>
      <c r="B17" s="5">
        <f>C5</f>
        <v>121.8</v>
      </c>
      <c r="C17" s="5">
        <f>B5*-1</f>
        <v>4484.1936680379304</v>
      </c>
      <c r="D17" s="4" t="s">
        <v>26</v>
      </c>
      <c r="E17" s="5">
        <f>E16+C17</f>
        <v>7116.8801109205178</v>
      </c>
    </row>
    <row r="18" spans="1:5" x14ac:dyDescent="0.3">
      <c r="A18" s="5">
        <f>C6</f>
        <v>120.8</v>
      </c>
      <c r="B18" s="5">
        <f>C3</f>
        <v>747.85</v>
      </c>
      <c r="C18" s="5">
        <f>B3*-1*(B18-A18)/(C3-D3)</f>
        <v>13951.223398069835</v>
      </c>
      <c r="D18" s="4" t="s">
        <v>24</v>
      </c>
      <c r="E18" s="5">
        <f t="shared" ref="E18:E20" si="1">E17+C18</f>
        <v>21068.103508990353</v>
      </c>
    </row>
    <row r="19" spans="1:5" x14ac:dyDescent="0.3">
      <c r="A19" s="2">
        <v>160</v>
      </c>
      <c r="B19" s="2">
        <v>160</v>
      </c>
      <c r="C19" s="2">
        <v>0</v>
      </c>
      <c r="D19" s="4" t="s">
        <v>13</v>
      </c>
      <c r="E19" s="5">
        <f t="shared" si="1"/>
        <v>21068.103508990353</v>
      </c>
    </row>
    <row r="20" spans="1:5" x14ac:dyDescent="0.3">
      <c r="A20" s="2">
        <v>184</v>
      </c>
      <c r="B20" s="2">
        <v>184</v>
      </c>
      <c r="C20" s="2">
        <v>0</v>
      </c>
      <c r="D20" s="4" t="s">
        <v>14</v>
      </c>
      <c r="E20" s="5">
        <f t="shared" si="1"/>
        <v>21068.103508990353</v>
      </c>
    </row>
    <row r="21" spans="1:5" x14ac:dyDescent="0.3">
      <c r="A21" s="2">
        <v>254</v>
      </c>
      <c r="B21" s="2">
        <v>254</v>
      </c>
      <c r="C21" s="2">
        <v>0</v>
      </c>
      <c r="D21" s="4" t="s">
        <v>15</v>
      </c>
      <c r="E21" s="5">
        <f>E20</f>
        <v>21068.103508990353</v>
      </c>
    </row>
    <row r="22" spans="1:5" x14ac:dyDescent="0.3">
      <c r="A22" s="2">
        <v>300</v>
      </c>
      <c r="C22" s="2">
        <v>0</v>
      </c>
      <c r="D22" s="4" t="s">
        <v>16</v>
      </c>
      <c r="E22" s="5">
        <f>E20+C22</f>
        <v>21068.103508990353</v>
      </c>
    </row>
    <row r="24" spans="1:5" x14ac:dyDescent="0.3">
      <c r="A24" s="9" t="s">
        <v>9</v>
      </c>
    </row>
    <row r="25" spans="1:5" x14ac:dyDescent="0.3">
      <c r="B25" s="2">
        <v>30</v>
      </c>
      <c r="C25" s="2">
        <v>0</v>
      </c>
      <c r="E25" s="2">
        <v>0</v>
      </c>
    </row>
    <row r="26" spans="1:5" x14ac:dyDescent="0.3">
      <c r="A26" s="5">
        <v>30</v>
      </c>
      <c r="B26" s="5">
        <v>45</v>
      </c>
      <c r="C26" s="5">
        <f>E18-C27-C28-C29</f>
        <v>8295.0460010173774</v>
      </c>
      <c r="D26" s="2" t="s">
        <v>32</v>
      </c>
      <c r="E26" s="5">
        <f>C26+E25</f>
        <v>8295.0460010173774</v>
      </c>
    </row>
    <row r="27" spans="1:5" x14ac:dyDescent="0.3">
      <c r="A27" s="5">
        <f>C4</f>
        <v>38</v>
      </c>
      <c r="B27" s="5">
        <f>D4</f>
        <v>126.65</v>
      </c>
      <c r="C27" s="5">
        <f>B4</f>
        <v>1183.0637246239901</v>
      </c>
      <c r="D27" s="4" t="s">
        <v>27</v>
      </c>
      <c r="E27" s="5">
        <f>C27+E26</f>
        <v>9478.1097256413668</v>
      </c>
    </row>
    <row r="28" spans="1:5" x14ac:dyDescent="0.3">
      <c r="A28" s="5">
        <f>C7</f>
        <v>152.1</v>
      </c>
      <c r="B28" s="5">
        <f>D7</f>
        <v>152.1</v>
      </c>
      <c r="C28" s="5">
        <f>B7</f>
        <v>4783.7135025596299</v>
      </c>
      <c r="D28" s="4" t="s">
        <v>28</v>
      </c>
      <c r="E28" s="5">
        <f>C28+E27</f>
        <v>14261.823228200996</v>
      </c>
    </row>
    <row r="29" spans="1:5" x14ac:dyDescent="0.3">
      <c r="A29" s="5">
        <f>C2</f>
        <v>50.621031308847819</v>
      </c>
      <c r="B29" s="5">
        <f>D2</f>
        <v>278.86890253384649</v>
      </c>
      <c r="C29" s="5">
        <f>B2</f>
        <v>6806.2802807893568</v>
      </c>
      <c r="D29" s="4" t="s">
        <v>25</v>
      </c>
      <c r="E29" s="5">
        <f>C29+E28</f>
        <v>21068.103508990353</v>
      </c>
    </row>
    <row r="32" spans="1:5" x14ac:dyDescent="0.3">
      <c r="A32" s="2" t="s">
        <v>17</v>
      </c>
      <c r="B32" s="2">
        <v>4.18</v>
      </c>
      <c r="C32" s="2" t="s">
        <v>18</v>
      </c>
    </row>
    <row r="33" spans="1:6" x14ac:dyDescent="0.3">
      <c r="A33" s="17" t="s">
        <v>33</v>
      </c>
      <c r="B33" s="18">
        <f>C26*1000/($B$32*(B26-A26))</f>
        <v>132297.38438624208</v>
      </c>
      <c r="C33" s="17" t="s">
        <v>23</v>
      </c>
      <c r="E33" s="2" t="s">
        <v>19</v>
      </c>
      <c r="F33" s="4" t="s">
        <v>20</v>
      </c>
    </row>
    <row r="34" spans="1:6" x14ac:dyDescent="0.3">
      <c r="B34" s="5"/>
      <c r="E34" s="2" t="s">
        <v>21</v>
      </c>
    </row>
    <row r="35" spans="1:6" x14ac:dyDescent="0.3">
      <c r="B35" s="5">
        <v>132297.38438624208</v>
      </c>
    </row>
    <row r="37" spans="1:6" x14ac:dyDescent="0.3">
      <c r="B37" s="5"/>
    </row>
    <row r="38" spans="1:6" x14ac:dyDescent="0.3">
      <c r="B38" s="5"/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Winklbauer, Lukas</dc:creator>
  <cp:lastModifiedBy>Daniela Fröschl</cp:lastModifiedBy>
  <dcterms:created xsi:type="dcterms:W3CDTF">2023-05-16T15:31:19Z</dcterms:created>
  <dcterms:modified xsi:type="dcterms:W3CDTF">2023-10-03T23:40:51Z</dcterms:modified>
</cp:coreProperties>
</file>