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"/>
    </mc:Choice>
  </mc:AlternateContent>
  <xr:revisionPtr revIDLastSave="0" documentId="8_{57BAD434-F219-4BCA-9475-360BF3169EC9}" xr6:coauthVersionLast="47" xr6:coauthVersionMax="47" xr10:uidLastSave="{00000000-0000-0000-0000-000000000000}"/>
  <bookViews>
    <workbookView xWindow="5760" yWindow="228" windowWidth="17280" windowHeight="8880" xr2:uid="{8453B5DA-CC20-40A5-BB1F-8E45BF7D5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Q3" i="1"/>
  <c r="Q4" i="1"/>
  <c r="Q5" i="1"/>
  <c r="Q6" i="1"/>
  <c r="Q7" i="1"/>
  <c r="Q8" i="1"/>
  <c r="Q9" i="1"/>
  <c r="Q10" i="1"/>
  <c r="Q11" i="1"/>
  <c r="Q12" i="1"/>
  <c r="Q2" i="1"/>
  <c r="P12" i="1"/>
  <c r="P3" i="1"/>
  <c r="P4" i="1"/>
  <c r="P5" i="1"/>
  <c r="P6" i="1"/>
  <c r="P7" i="1"/>
  <c r="P8" i="1"/>
  <c r="P9" i="1"/>
  <c r="P10" i="1"/>
  <c r="P11" i="1"/>
  <c r="P2" i="1"/>
  <c r="N3" i="1"/>
  <c r="N5" i="1"/>
  <c r="N6" i="1"/>
  <c r="N7" i="1"/>
  <c r="N8" i="1"/>
  <c r="N9" i="1"/>
  <c r="N10" i="1"/>
  <c r="N11" i="1"/>
  <c r="M2" i="1"/>
  <c r="N2" i="1" s="1"/>
  <c r="M3" i="1"/>
  <c r="M4" i="1"/>
  <c r="N4" i="1" s="1"/>
  <c r="M5" i="1"/>
  <c r="M6" i="1"/>
  <c r="M7" i="1"/>
  <c r="M8" i="1"/>
  <c r="M9" i="1"/>
  <c r="M10" i="1"/>
  <c r="M11" i="1"/>
  <c r="G2" i="1"/>
  <c r="F2" i="1"/>
  <c r="F12" i="1" s="1"/>
  <c r="F3" i="1"/>
  <c r="F4" i="1"/>
  <c r="F5" i="1"/>
  <c r="F6" i="1"/>
  <c r="F7" i="1"/>
  <c r="F8" i="1"/>
  <c r="F9" i="1"/>
  <c r="F10" i="1"/>
  <c r="F11" i="1"/>
  <c r="E12" i="1"/>
  <c r="J2" i="1" s="1"/>
  <c r="K2" i="1" s="1"/>
  <c r="C12" i="1"/>
  <c r="A3" i="1"/>
  <c r="A4" i="1" s="1"/>
  <c r="A5" i="1" s="1"/>
  <c r="A6" i="1" s="1"/>
  <c r="A7" i="1" s="1"/>
  <c r="A8" i="1" s="1"/>
  <c r="A9" i="1" s="1"/>
  <c r="A10" i="1" s="1"/>
  <c r="A11" i="1" s="1"/>
  <c r="N12" i="1" l="1"/>
  <c r="H2" i="1"/>
</calcChain>
</file>

<file path=xl/sharedStrings.xml><?xml version="1.0" encoding="utf-8"?>
<sst xmlns="http://schemas.openxmlformats.org/spreadsheetml/2006/main" count="19" uniqueCount="18">
  <si>
    <t>STT</t>
  </si>
  <si>
    <t>Trung bình</t>
  </si>
  <si>
    <t>Nb</t>
  </si>
  <si>
    <t>tb (s)</t>
  </si>
  <si>
    <t>tg (s)</t>
  </si>
  <si>
    <t>Ng</t>
  </si>
  <si>
    <t>S (counts/s)</t>
  </si>
  <si>
    <t>Sigma S (counts/s)</t>
  </si>
  <si>
    <t>delta S</t>
  </si>
  <si>
    <t>t'b</t>
  </si>
  <si>
    <t>t'g</t>
  </si>
  <si>
    <t>ng (t'g)</t>
  </si>
  <si>
    <t>TB</t>
  </si>
  <si>
    <t>Ng (t'g) test (60s)</t>
  </si>
  <si>
    <t>Nb (t'b) test (10s)</t>
  </si>
  <si>
    <t>nb (t'b)</t>
  </si>
  <si>
    <t>Sigma S (t')</t>
  </si>
  <si>
    <t>S (t') (s^-1)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</si>
</sst>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2323-4E4B-471E-9FA2-372908311A82}">
  <dimension ref="A1:S12"/>
  <sheetViews>
    <sheetView tabSelected="1" topLeftCell="H1" workbookViewId="0">
      <selection activeCell="S2" sqref="S2"/>
    </sheetView>
  </sheetViews>
  <sheetFormatPr defaultRowHeight="14.4" x14ac:dyDescent="0.3"/>
  <cols>
    <col min="1" max="1" width="9.44140625" bestFit="1" customWidth="1"/>
    <col min="6" max="6" width="10.44140625" bestFit="1" customWidth="1"/>
    <col min="7" max="7" width="20.5546875" customWidth="1"/>
    <col min="8" max="8" width="12" bestFit="1" customWidth="1"/>
    <col min="13" max="13" width="14.44140625" bestFit="1" customWidth="1"/>
    <col min="14" max="14" width="8" bestFit="1" customWidth="1"/>
    <col min="15" max="15" width="15" bestFit="1" customWidth="1"/>
    <col min="17" max="17" width="12" bestFit="1" customWidth="1"/>
    <col min="18" max="18" width="9.77734375" bestFit="1" customWidth="1"/>
  </cols>
  <sheetData>
    <row r="1" spans="1:19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10</v>
      </c>
      <c r="M1" t="s">
        <v>13</v>
      </c>
      <c r="N1" t="s">
        <v>11</v>
      </c>
      <c r="O1" t="s">
        <v>14</v>
      </c>
      <c r="P1" t="s">
        <v>15</v>
      </c>
      <c r="Q1" t="s">
        <v>17</v>
      </c>
      <c r="R1" t="s">
        <v>16</v>
      </c>
      <c r="S1" t="s">
        <v>8</v>
      </c>
    </row>
    <row r="2" spans="1:19" x14ac:dyDescent="0.3">
      <c r="A2">
        <v>1</v>
      </c>
      <c r="B2">
        <v>30</v>
      </c>
      <c r="C2">
        <v>9</v>
      </c>
      <c r="D2">
        <v>30</v>
      </c>
      <c r="E2">
        <v>2908</v>
      </c>
      <c r="F2">
        <f>(E2-C2)/30</f>
        <v>96.63333333333334</v>
      </c>
      <c r="G2">
        <f>SQRT( (C2/B2^2) + (E2/D2^2))</f>
        <v>1.8003086155187702</v>
      </c>
      <c r="H2">
        <f>G2/F12</f>
        <v>1.8629021269854825E-2</v>
      </c>
      <c r="J2" s="1">
        <f>60/(SQRT((E12/30)/(C12/30)) + 1)</f>
        <v>3.0257507150709566</v>
      </c>
      <c r="K2" s="1">
        <f>60 -J2</f>
        <v>56.974249284929044</v>
      </c>
      <c r="M2">
        <f>5656</f>
        <v>5656</v>
      </c>
      <c r="N2">
        <f>M2 * (57/60)</f>
        <v>5373.2</v>
      </c>
      <c r="O2">
        <v>3</v>
      </c>
      <c r="P2">
        <f>O2 * (3/10)</f>
        <v>0.89999999999999991</v>
      </c>
      <c r="Q2">
        <f>N2/57-P2/3</f>
        <v>93.966666666666669</v>
      </c>
      <c r="R2">
        <f xml:space="preserve"> SQRT( (N12/57^2) + (P12/3^2) )</f>
        <v>1.3180705373842736</v>
      </c>
      <c r="S2" s="2">
        <f>R2/(Q12)</f>
        <v>1.4260717008629622E-2</v>
      </c>
    </row>
    <row r="3" spans="1:19" x14ac:dyDescent="0.3">
      <c r="A3">
        <f>A2+1</f>
        <v>2</v>
      </c>
      <c r="B3">
        <v>30</v>
      </c>
      <c r="C3">
        <v>11</v>
      </c>
      <c r="D3">
        <v>30</v>
      </c>
      <c r="E3">
        <v>2933</v>
      </c>
      <c r="F3">
        <f t="shared" ref="F3:F11" si="0">(E3-C3)/30</f>
        <v>97.4</v>
      </c>
      <c r="M3">
        <f>5689</f>
        <v>5689</v>
      </c>
      <c r="N3">
        <f t="shared" ref="N3:N11" si="1">M3 * (57/60)</f>
        <v>5404.55</v>
      </c>
      <c r="O3">
        <v>2</v>
      </c>
      <c r="P3">
        <f>O3 * (3/10)</f>
        <v>0.6</v>
      </c>
      <c r="Q3">
        <f t="shared" ref="Q3:Q12" si="2">N3/57-P3/3</f>
        <v>94.61666666666666</v>
      </c>
    </row>
    <row r="4" spans="1:19" x14ac:dyDescent="0.3">
      <c r="A4">
        <f t="shared" ref="A4:A11" si="3">A3+1</f>
        <v>3</v>
      </c>
      <c r="B4">
        <v>30</v>
      </c>
      <c r="C4">
        <v>5</v>
      </c>
      <c r="D4">
        <v>30</v>
      </c>
      <c r="E4">
        <v>2875</v>
      </c>
      <c r="F4">
        <f t="shared" si="0"/>
        <v>95.666666666666671</v>
      </c>
      <c r="M4">
        <f>5594</f>
        <v>5594</v>
      </c>
      <c r="N4">
        <f t="shared" si="1"/>
        <v>5314.3</v>
      </c>
      <c r="O4">
        <v>3</v>
      </c>
      <c r="P4">
        <f>O4 * (3/10)</f>
        <v>0.89999999999999991</v>
      </c>
      <c r="Q4">
        <f t="shared" si="2"/>
        <v>92.933333333333337</v>
      </c>
    </row>
    <row r="5" spans="1:19" x14ac:dyDescent="0.3">
      <c r="A5">
        <f t="shared" si="3"/>
        <v>4</v>
      </c>
      <c r="B5">
        <v>30</v>
      </c>
      <c r="C5">
        <v>8</v>
      </c>
      <c r="D5">
        <v>30</v>
      </c>
      <c r="E5">
        <v>2971</v>
      </c>
      <c r="F5">
        <f t="shared" si="0"/>
        <v>98.766666666666666</v>
      </c>
      <c r="M5">
        <f>5544</f>
        <v>5544</v>
      </c>
      <c r="N5">
        <f t="shared" si="1"/>
        <v>5266.8</v>
      </c>
      <c r="O5">
        <v>5</v>
      </c>
      <c r="P5">
        <f>O5 * (3/10)</f>
        <v>1.5</v>
      </c>
      <c r="Q5">
        <f t="shared" si="2"/>
        <v>91.9</v>
      </c>
    </row>
    <row r="6" spans="1:19" x14ac:dyDescent="0.3">
      <c r="A6">
        <f t="shared" si="3"/>
        <v>5</v>
      </c>
      <c r="B6">
        <v>30</v>
      </c>
      <c r="C6">
        <v>9</v>
      </c>
      <c r="D6">
        <v>30</v>
      </c>
      <c r="E6">
        <v>3045</v>
      </c>
      <c r="F6">
        <f t="shared" si="0"/>
        <v>101.2</v>
      </c>
      <c r="M6">
        <f>5561</f>
        <v>5561</v>
      </c>
      <c r="N6">
        <f t="shared" si="1"/>
        <v>5282.95</v>
      </c>
      <c r="O6">
        <v>5</v>
      </c>
      <c r="P6">
        <f>O6 * (3/10)</f>
        <v>1.5</v>
      </c>
      <c r="Q6">
        <f t="shared" si="2"/>
        <v>92.183333333333337</v>
      </c>
    </row>
    <row r="7" spans="1:19" x14ac:dyDescent="0.3">
      <c r="A7">
        <f t="shared" si="3"/>
        <v>6</v>
      </c>
      <c r="B7">
        <v>30</v>
      </c>
      <c r="C7">
        <v>7</v>
      </c>
      <c r="D7">
        <v>30</v>
      </c>
      <c r="E7">
        <v>2953</v>
      </c>
      <c r="F7">
        <f t="shared" si="0"/>
        <v>98.2</v>
      </c>
      <c r="M7">
        <f>5498</f>
        <v>5498</v>
      </c>
      <c r="N7">
        <f t="shared" si="1"/>
        <v>5223.0999999999995</v>
      </c>
      <c r="O7">
        <v>2</v>
      </c>
      <c r="P7">
        <f>O7 * (3/10)</f>
        <v>0.6</v>
      </c>
      <c r="Q7">
        <f t="shared" si="2"/>
        <v>91.433333333333323</v>
      </c>
    </row>
    <row r="8" spans="1:19" x14ac:dyDescent="0.3">
      <c r="A8">
        <f t="shared" si="3"/>
        <v>7</v>
      </c>
      <c r="B8">
        <v>30</v>
      </c>
      <c r="C8">
        <v>8</v>
      </c>
      <c r="D8">
        <v>30</v>
      </c>
      <c r="E8">
        <v>2975</v>
      </c>
      <c r="F8">
        <f t="shared" si="0"/>
        <v>98.9</v>
      </c>
      <c r="M8">
        <f>5480</f>
        <v>5480</v>
      </c>
      <c r="N8">
        <f t="shared" si="1"/>
        <v>5206</v>
      </c>
      <c r="O8">
        <v>3</v>
      </c>
      <c r="P8">
        <f>O8 * (3/10)</f>
        <v>0.89999999999999991</v>
      </c>
      <c r="Q8">
        <f t="shared" si="2"/>
        <v>91.033333333333331</v>
      </c>
    </row>
    <row r="9" spans="1:19" x14ac:dyDescent="0.3">
      <c r="A9">
        <f t="shared" si="3"/>
        <v>8</v>
      </c>
      <c r="B9">
        <v>30</v>
      </c>
      <c r="C9">
        <v>7</v>
      </c>
      <c r="D9">
        <v>30</v>
      </c>
      <c r="E9">
        <v>2868</v>
      </c>
      <c r="F9">
        <f t="shared" si="0"/>
        <v>95.36666666666666</v>
      </c>
      <c r="M9">
        <f>5504</f>
        <v>5504</v>
      </c>
      <c r="N9">
        <f t="shared" si="1"/>
        <v>5228.8</v>
      </c>
      <c r="O9">
        <v>4</v>
      </c>
      <c r="P9">
        <f>O9 * (3/10)</f>
        <v>1.2</v>
      </c>
      <c r="Q9">
        <f t="shared" si="2"/>
        <v>91.333333333333329</v>
      </c>
    </row>
    <row r="10" spans="1:19" x14ac:dyDescent="0.3">
      <c r="A10">
        <f t="shared" si="3"/>
        <v>9</v>
      </c>
      <c r="B10">
        <v>30</v>
      </c>
      <c r="C10">
        <v>8</v>
      </c>
      <c r="D10">
        <v>30</v>
      </c>
      <c r="E10">
        <v>2806</v>
      </c>
      <c r="F10">
        <f t="shared" si="0"/>
        <v>93.266666666666666</v>
      </c>
      <c r="M10">
        <f>5545</f>
        <v>5545</v>
      </c>
      <c r="N10">
        <f t="shared" si="1"/>
        <v>5267.75</v>
      </c>
      <c r="O10">
        <v>2</v>
      </c>
      <c r="P10">
        <f>O10 * (3/10)</f>
        <v>0.6</v>
      </c>
      <c r="Q10">
        <f t="shared" si="2"/>
        <v>92.216666666666669</v>
      </c>
    </row>
    <row r="11" spans="1:19" x14ac:dyDescent="0.3">
      <c r="A11">
        <f t="shared" si="3"/>
        <v>10</v>
      </c>
      <c r="B11">
        <v>30</v>
      </c>
      <c r="C11">
        <v>10</v>
      </c>
      <c r="D11">
        <v>30</v>
      </c>
      <c r="E11">
        <v>2740</v>
      </c>
      <c r="F11">
        <f t="shared" si="0"/>
        <v>91</v>
      </c>
      <c r="M11">
        <f>5583</f>
        <v>5583</v>
      </c>
      <c r="N11">
        <f t="shared" si="1"/>
        <v>5303.8499999999995</v>
      </c>
      <c r="O11">
        <v>4</v>
      </c>
      <c r="P11">
        <f>O11 * (3/10)</f>
        <v>1.2</v>
      </c>
      <c r="Q11">
        <f t="shared" si="2"/>
        <v>92.649999999999991</v>
      </c>
    </row>
    <row r="12" spans="1:19" x14ac:dyDescent="0.3">
      <c r="A12" t="s">
        <v>1</v>
      </c>
      <c r="C12">
        <f>AVERAGE(C2:C11)</f>
        <v>8.1999999999999993</v>
      </c>
      <c r="E12">
        <f>AVERAGE(E2:E11)</f>
        <v>2907.4</v>
      </c>
      <c r="F12">
        <f>AVERAGE(F2:F11)</f>
        <v>96.64</v>
      </c>
      <c r="M12" t="s">
        <v>12</v>
      </c>
      <c r="N12">
        <f>AVERAGE(N2:N11)</f>
        <v>5287.1299999999992</v>
      </c>
      <c r="P12">
        <f>AVERAGE(P2:P11)</f>
        <v>0.98999999999999988</v>
      </c>
      <c r="Q12">
        <f t="shared" si="2"/>
        <v>92.426666666666648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2023-03-15T05:33:28Z</dcterms:created>
  <dcterms:modified xsi:type="dcterms:W3CDTF">2023-03-15T07:02:34Z</dcterms:modified>
</cp:coreProperties>
</file>