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NĂM 3\Kỳ 2\thực tập chuyên đề 1\bài 6\"/>
    </mc:Choice>
  </mc:AlternateContent>
  <xr:revisionPtr revIDLastSave="0" documentId="13_ncr:1_{24B70B5B-D677-4B80-982B-47F1A06BD064}" xr6:coauthVersionLast="47" xr6:coauthVersionMax="47" xr10:uidLastSave="{00000000-0000-0000-0000-000000000000}"/>
  <bookViews>
    <workbookView xWindow="-96" yWindow="0" windowWidth="11712" windowHeight="13056" xr2:uid="{8459CA3C-61A0-4E40-A761-DF61CA4749C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D11" i="1"/>
  <c r="K8" i="1"/>
  <c r="K6" i="1"/>
  <c r="K4" i="1"/>
  <c r="M25" i="1"/>
  <c r="O25" i="1"/>
  <c r="L25" i="1"/>
  <c r="O16" i="1"/>
  <c r="O17" i="1"/>
  <c r="O18" i="1"/>
  <c r="O19" i="1"/>
  <c r="O20" i="1"/>
  <c r="O21" i="1"/>
  <c r="O22" i="1"/>
  <c r="O23" i="1"/>
  <c r="O24" i="1"/>
  <c r="O15" i="1"/>
  <c r="L16" i="1"/>
  <c r="L17" i="1"/>
  <c r="L18" i="1"/>
  <c r="L19" i="1"/>
  <c r="L20" i="1"/>
  <c r="L21" i="1"/>
  <c r="L22" i="1"/>
  <c r="L23" i="1"/>
  <c r="L24" i="1"/>
  <c r="M16" i="1"/>
  <c r="M17" i="1"/>
  <c r="M18" i="1"/>
  <c r="M19" i="1"/>
  <c r="M20" i="1"/>
  <c r="M21" i="1"/>
  <c r="M22" i="1"/>
  <c r="M23" i="1"/>
  <c r="M24" i="1"/>
  <c r="M15" i="1"/>
  <c r="L15" i="1"/>
  <c r="C25" i="1"/>
  <c r="D25" i="1"/>
  <c r="E25" i="1"/>
  <c r="B25" i="1"/>
  <c r="C12" i="1"/>
  <c r="E1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E11" i="1"/>
  <c r="D2" i="1"/>
  <c r="E2" i="1"/>
  <c r="C2" i="1"/>
  <c r="B12" i="1"/>
  <c r="B3" i="1"/>
  <c r="B4" i="1"/>
  <c r="B5" i="1"/>
  <c r="B6" i="1"/>
  <c r="B7" i="1"/>
  <c r="B8" i="1"/>
  <c r="B9" i="1"/>
  <c r="B10" i="1"/>
  <c r="B11" i="1"/>
  <c r="B2" i="1"/>
  <c r="A3" i="1"/>
  <c r="A4" i="1" s="1"/>
  <c r="A5" i="1" s="1"/>
  <c r="A6" i="1" s="1"/>
  <c r="A7" i="1" s="1"/>
  <c r="A8" i="1" s="1"/>
  <c r="A9" i="1" s="1"/>
  <c r="A10" i="1" s="1"/>
  <c r="A11" i="1" s="1"/>
  <c r="D12" i="1" l="1"/>
  <c r="N15" i="1" s="1"/>
  <c r="N19" i="1" l="1"/>
  <c r="F3" i="1"/>
  <c r="N18" i="1"/>
  <c r="N16" i="1"/>
  <c r="N21" i="1"/>
  <c r="N24" i="1"/>
  <c r="N22" i="1"/>
  <c r="K1" i="1"/>
  <c r="N17" i="1"/>
  <c r="N20" i="1"/>
  <c r="N23" i="1"/>
  <c r="K2" i="1"/>
  <c r="K3" i="1" l="1"/>
  <c r="G2" i="1"/>
  <c r="F5" i="1"/>
  <c r="F4" i="1"/>
  <c r="H8" i="1"/>
  <c r="F8" i="1"/>
  <c r="G11" i="1"/>
  <c r="H11" i="1"/>
  <c r="G4" i="1"/>
  <c r="G10" i="1"/>
  <c r="G9" i="1"/>
  <c r="H7" i="1"/>
  <c r="G3" i="1"/>
  <c r="G6" i="1"/>
  <c r="F9" i="1"/>
  <c r="H3" i="1"/>
  <c r="F11" i="1"/>
  <c r="F2" i="1"/>
  <c r="N25" i="1"/>
  <c r="H9" i="1"/>
  <c r="F6" i="1"/>
  <c r="H2" i="1"/>
  <c r="H10" i="1"/>
  <c r="G5" i="1"/>
  <c r="G8" i="1"/>
  <c r="H6" i="1"/>
  <c r="F10" i="1"/>
  <c r="F7" i="1"/>
  <c r="G7" i="1"/>
  <c r="H5" i="1"/>
  <c r="H4" i="1"/>
  <c r="F12" i="1" l="1"/>
  <c r="P21" i="1" s="1"/>
  <c r="H12" i="1"/>
  <c r="K12" i="1" s="1"/>
  <c r="G12" i="1"/>
  <c r="Q22" i="1" s="1"/>
  <c r="P19" i="1" l="1"/>
  <c r="P20" i="1"/>
  <c r="P18" i="1"/>
  <c r="P17" i="1"/>
  <c r="P15" i="1"/>
  <c r="P22" i="1"/>
  <c r="P24" i="1"/>
  <c r="P16" i="1"/>
  <c r="P23" i="1"/>
  <c r="Q23" i="1"/>
  <c r="Q21" i="1"/>
  <c r="Q16" i="1"/>
  <c r="R18" i="1"/>
  <c r="R23" i="1"/>
  <c r="R17" i="1"/>
  <c r="R19" i="1"/>
  <c r="Q17" i="1"/>
  <c r="R21" i="1"/>
  <c r="R15" i="1"/>
  <c r="R24" i="1"/>
  <c r="R20" i="1"/>
  <c r="Q20" i="1"/>
  <c r="R16" i="1"/>
  <c r="Q19" i="1"/>
  <c r="R22" i="1"/>
  <c r="Q24" i="1"/>
  <c r="Q18" i="1"/>
  <c r="Q15" i="1"/>
  <c r="P25" i="1" l="1"/>
  <c r="Q25" i="1"/>
  <c r="R25" i="1"/>
</calcChain>
</file>

<file path=xl/sharedStrings.xml><?xml version="1.0" encoding="utf-8"?>
<sst xmlns="http://schemas.openxmlformats.org/spreadsheetml/2006/main" count="21" uniqueCount="20">
  <si>
    <t>trung bình</t>
  </si>
  <si>
    <t>sai số</t>
  </si>
  <si>
    <t>m_p</t>
  </si>
  <si>
    <t>m_1</t>
  </si>
  <si>
    <t>m_2</t>
  </si>
  <si>
    <t>m_12</t>
  </si>
  <si>
    <t>n_1</t>
  </si>
  <si>
    <t>n_2</t>
  </si>
  <si>
    <t>n_12</t>
  </si>
  <si>
    <t>x</t>
  </si>
  <si>
    <t>y</t>
  </si>
  <si>
    <t>z</t>
  </si>
  <si>
    <t>\tau</t>
  </si>
  <si>
    <t>G</t>
  </si>
  <si>
    <t>Fe_Co</t>
  </si>
  <si>
    <t>Fe_Eu</t>
  </si>
  <si>
    <t>Fe_(Co+Eu)</t>
  </si>
  <si>
    <t>tb</t>
  </si>
  <si>
    <t>xem ở cột L</t>
  </si>
  <si>
    <t>tính sai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</si>
</sst>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8011-7FD2-42F3-9C4A-0F0F3CA78421}">
  <dimension ref="A1:R25"/>
  <sheetViews>
    <sheetView tabSelected="1" topLeftCell="F1" workbookViewId="0">
      <selection activeCell="K21" sqref="K21"/>
    </sheetView>
  </sheetViews>
  <sheetFormatPr defaultRowHeight="14.4" x14ac:dyDescent="0.3"/>
  <cols>
    <col min="2" max="2" width="12.77734375" customWidth="1"/>
    <col min="7" max="7" width="10.77734375" customWidth="1"/>
    <col min="10" max="10" width="10.5546875" customWidth="1"/>
    <col min="11" max="11" width="14.109375" customWidth="1"/>
    <col min="12" max="12" width="11.88671875" customWidth="1"/>
    <col min="13" max="13" width="11.44140625" customWidth="1"/>
  </cols>
  <sheetData>
    <row r="1" spans="1:18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>
        <f>C12*D12-B12*E12</f>
        <v>12.173722222222224</v>
      </c>
    </row>
    <row r="2" spans="1:18" x14ac:dyDescent="0.3">
      <c r="A2">
        <v>1</v>
      </c>
      <c r="B2">
        <f>B15/60</f>
        <v>0.51666666666666672</v>
      </c>
      <c r="C2">
        <f>C15/60</f>
        <v>2.3333333333333335</v>
      </c>
      <c r="D2">
        <f t="shared" ref="D2:E2" si="0">D15/60</f>
        <v>6.2</v>
      </c>
      <c r="E2">
        <f t="shared" si="0"/>
        <v>9.1833333333333336</v>
      </c>
      <c r="F2">
        <f>C2/(1-C2*$K$6)</f>
        <v>2.4440347855861875</v>
      </c>
      <c r="G2">
        <f>D2/(1-D2*$K$6)</f>
        <v>7.0482905705070067</v>
      </c>
      <c r="H2">
        <f>E2/(1-E2*$K$6)</f>
        <v>11.175560246483382</v>
      </c>
      <c r="J2" t="s">
        <v>10</v>
      </c>
      <c r="K2">
        <f>C12*D12*(E12+B12)-B12*E12*(C12+D12)</f>
        <v>113.5785026851852</v>
      </c>
    </row>
    <row r="3" spans="1:18" x14ac:dyDescent="0.3">
      <c r="A3">
        <f>A2+1</f>
        <v>2</v>
      </c>
      <c r="B3">
        <f t="shared" ref="B3:E11" si="1">B16/60</f>
        <v>0.66666666666666663</v>
      </c>
      <c r="C3">
        <f t="shared" si="1"/>
        <v>2.6333333333333333</v>
      </c>
      <c r="D3">
        <f t="shared" si="1"/>
        <v>7.2333333333333334</v>
      </c>
      <c r="E3">
        <f t="shared" si="1"/>
        <v>8.6833333333333336</v>
      </c>
      <c r="F3">
        <f t="shared" ref="F3:F11" si="2">C3/(1-C3*$K$6)</f>
        <v>2.7751961818671056</v>
      </c>
      <c r="G3">
        <f t="shared" ref="G3:G11" si="3">D3/(1-D3*$K$6)</f>
        <v>8.4148948030439428</v>
      </c>
      <c r="H3">
        <f t="shared" ref="H3:H11" si="4">E3/(1-E3*$K$6)</f>
        <v>10.443733515203414</v>
      </c>
      <c r="J3" t="s">
        <v>11</v>
      </c>
      <c r="K3">
        <f>(K2*(C12+D12-E12-B12))/(K1^2)</f>
        <v>4.598335065305361E-2</v>
      </c>
    </row>
    <row r="4" spans="1:18" x14ac:dyDescent="0.3">
      <c r="A4">
        <f t="shared" ref="A4:A11" si="5">A3+1</f>
        <v>3</v>
      </c>
      <c r="B4">
        <f t="shared" si="1"/>
        <v>0.68333333333333335</v>
      </c>
      <c r="C4">
        <f t="shared" si="1"/>
        <v>2.5166666666666666</v>
      </c>
      <c r="D4">
        <f t="shared" si="1"/>
        <v>7.2</v>
      </c>
      <c r="E4">
        <f t="shared" si="1"/>
        <v>8.5833333333333339</v>
      </c>
      <c r="F4">
        <f t="shared" si="2"/>
        <v>2.645929326112499</v>
      </c>
      <c r="G4">
        <f t="shared" si="3"/>
        <v>8.3698160004551916</v>
      </c>
      <c r="H4">
        <f t="shared" si="4"/>
        <v>10.299413742928921</v>
      </c>
      <c r="J4" t="s">
        <v>12</v>
      </c>
      <c r="K4">
        <f>(K1*(1-SQRT(1-K3)))/K2</f>
        <v>2.4933244996175963E-3</v>
      </c>
    </row>
    <row r="5" spans="1:18" x14ac:dyDescent="0.3">
      <c r="A5">
        <f t="shared" si="5"/>
        <v>4</v>
      </c>
      <c r="B5">
        <f t="shared" si="1"/>
        <v>0.4</v>
      </c>
      <c r="C5">
        <f t="shared" si="1"/>
        <v>2.3833333333333333</v>
      </c>
      <c r="D5">
        <f t="shared" si="1"/>
        <v>6.916666666666667</v>
      </c>
      <c r="E5">
        <f t="shared" si="1"/>
        <v>8.6166666666666671</v>
      </c>
      <c r="F5">
        <f t="shared" si="2"/>
        <v>2.498947504522921</v>
      </c>
      <c r="G5">
        <f t="shared" si="3"/>
        <v>7.9893668637850928</v>
      </c>
      <c r="H5">
        <f t="shared" si="4"/>
        <v>10.347445572475799</v>
      </c>
    </row>
    <row r="6" spans="1:18" x14ac:dyDescent="0.3">
      <c r="A6">
        <f t="shared" si="5"/>
        <v>5</v>
      </c>
      <c r="B6">
        <f t="shared" si="1"/>
        <v>0.7</v>
      </c>
      <c r="C6">
        <f t="shared" si="1"/>
        <v>2.7833333333333332</v>
      </c>
      <c r="D6">
        <f t="shared" si="1"/>
        <v>6.8833333333333337</v>
      </c>
      <c r="E6">
        <f t="shared" si="1"/>
        <v>9.2166666666666668</v>
      </c>
      <c r="F6">
        <f t="shared" si="2"/>
        <v>2.9423059028572931</v>
      </c>
      <c r="G6">
        <f t="shared" si="3"/>
        <v>7.9449257123711172</v>
      </c>
      <c r="H6">
        <f t="shared" si="4"/>
        <v>11.22496386638343</v>
      </c>
      <c r="J6" t="s">
        <v>12</v>
      </c>
      <c r="K6">
        <f>(C12*D12-(C12*D12*(E12-C12)*(E12-D12))^(1/2))/(C12*D12*E12)</f>
        <v>1.9411949378436669E-2</v>
      </c>
    </row>
    <row r="7" spans="1:18" x14ac:dyDescent="0.3">
      <c r="A7">
        <f t="shared" si="5"/>
        <v>6</v>
      </c>
      <c r="B7">
        <f t="shared" si="1"/>
        <v>0.41666666666666669</v>
      </c>
      <c r="C7">
        <f t="shared" si="1"/>
        <v>2.2166666666666668</v>
      </c>
      <c r="D7">
        <f t="shared" si="1"/>
        <v>7.2333333333333334</v>
      </c>
      <c r="E7">
        <f t="shared" si="1"/>
        <v>8.5500000000000007</v>
      </c>
      <c r="F7">
        <f t="shared" si="2"/>
        <v>2.3163382888963842</v>
      </c>
      <c r="G7">
        <f t="shared" si="3"/>
        <v>8.4148948030439428</v>
      </c>
      <c r="H7">
        <f t="shared" si="4"/>
        <v>10.251456442584951</v>
      </c>
    </row>
    <row r="8" spans="1:18" x14ac:dyDescent="0.3">
      <c r="A8">
        <f t="shared" si="5"/>
        <v>7</v>
      </c>
      <c r="B8">
        <f t="shared" si="1"/>
        <v>0.51666666666666672</v>
      </c>
      <c r="C8">
        <f t="shared" si="1"/>
        <v>2.2333333333333334</v>
      </c>
      <c r="D8">
        <f t="shared" si="1"/>
        <v>7.2</v>
      </c>
      <c r="E8">
        <f t="shared" si="1"/>
        <v>8.5333333333333332</v>
      </c>
      <c r="F8">
        <f t="shared" si="2"/>
        <v>2.3345436287947443</v>
      </c>
      <c r="G8">
        <f t="shared" si="3"/>
        <v>8.3698160004551916</v>
      </c>
      <c r="H8">
        <f t="shared" si="4"/>
        <v>10.227505686676858</v>
      </c>
      <c r="J8" t="s">
        <v>13</v>
      </c>
      <c r="K8">
        <f>(1-(4.2)/(SQRT(4.2^2+(3.31/2)^2)))/2</f>
        <v>3.481297412973966E-2</v>
      </c>
    </row>
    <row r="9" spans="1:18" x14ac:dyDescent="0.3">
      <c r="A9">
        <f t="shared" si="5"/>
        <v>8</v>
      </c>
      <c r="B9">
        <f t="shared" si="1"/>
        <v>0.5</v>
      </c>
      <c r="C9">
        <f t="shared" si="1"/>
        <v>2.35</v>
      </c>
      <c r="D9">
        <f t="shared" si="1"/>
        <v>7.7333333333333334</v>
      </c>
      <c r="E9">
        <f t="shared" si="1"/>
        <v>9.1833333333333336</v>
      </c>
      <c r="F9">
        <f t="shared" si="2"/>
        <v>2.4623266150716274</v>
      </c>
      <c r="G9">
        <f t="shared" si="3"/>
        <v>9.0993139245850436</v>
      </c>
      <c r="H9">
        <f t="shared" si="4"/>
        <v>11.175560246483382</v>
      </c>
    </row>
    <row r="10" spans="1:18" x14ac:dyDescent="0.3">
      <c r="A10">
        <f t="shared" si="5"/>
        <v>9</v>
      </c>
      <c r="B10">
        <f t="shared" si="1"/>
        <v>0.55000000000000004</v>
      </c>
      <c r="C10">
        <f t="shared" si="1"/>
        <v>2.2333333333333334</v>
      </c>
      <c r="D10">
        <f t="shared" si="1"/>
        <v>6.7666666666666666</v>
      </c>
      <c r="E10">
        <f t="shared" si="1"/>
        <v>8.85</v>
      </c>
      <c r="F10">
        <f t="shared" si="2"/>
        <v>2.3345436287947443</v>
      </c>
      <c r="G10">
        <f t="shared" si="3"/>
        <v>7.7899030824226685</v>
      </c>
      <c r="H10">
        <f t="shared" si="4"/>
        <v>10.685769870611763</v>
      </c>
      <c r="J10" t="s">
        <v>14</v>
      </c>
      <c r="K10">
        <f>F12/(K8*11*(10^(-6)*3.7*10^(10)))</f>
        <v>1.7965724157080988E-4</v>
      </c>
    </row>
    <row r="11" spans="1:18" x14ac:dyDescent="0.3">
      <c r="A11">
        <f t="shared" si="5"/>
        <v>10</v>
      </c>
      <c r="B11">
        <f t="shared" si="1"/>
        <v>0.46666666666666667</v>
      </c>
      <c r="C11">
        <f t="shared" si="1"/>
        <v>2.5666666666666669</v>
      </c>
      <c r="D11">
        <f>D24/60</f>
        <v>6.5166666666666666</v>
      </c>
      <c r="E11">
        <f t="shared" si="1"/>
        <v>8.7166666666666668</v>
      </c>
      <c r="F11">
        <f t="shared" si="2"/>
        <v>2.7012539528082189</v>
      </c>
      <c r="G11">
        <f t="shared" si="3"/>
        <v>7.4604185974854502</v>
      </c>
      <c r="H11">
        <f t="shared" si="4"/>
        <v>10.491989977751974</v>
      </c>
      <c r="J11" t="s">
        <v>15</v>
      </c>
      <c r="K11">
        <f>G12/(K8*11*(10^(-6)*3.7*10^(10)))</f>
        <v>5.7098117614061384E-4</v>
      </c>
    </row>
    <row r="12" spans="1:18" ht="15" customHeight="1" x14ac:dyDescent="0.3">
      <c r="A12" t="s">
        <v>0</v>
      </c>
      <c r="B12">
        <f>SUM(B2:B11)/10</f>
        <v>0.54166666666666674</v>
      </c>
      <c r="C12">
        <f>SUM(C2:C11)/10</f>
        <v>2.4250000000000003</v>
      </c>
      <c r="D12">
        <f t="shared" ref="D12:E12" si="6">SUM(D2:D11)/10</f>
        <v>6.9883333333333342</v>
      </c>
      <c r="E12">
        <f t="shared" si="6"/>
        <v>8.8116666666666674</v>
      </c>
      <c r="F12">
        <f t="shared" ref="F12" si="7">SUM(F2:F11)/10</f>
        <v>2.5455419815311724</v>
      </c>
      <c r="G12">
        <f t="shared" ref="G12" si="8">SUM(G2:G11)/10</f>
        <v>8.0901640358154658</v>
      </c>
      <c r="H12">
        <f t="shared" ref="H12" si="9">SUM(H2:H11)/10</f>
        <v>10.632339916758388</v>
      </c>
      <c r="J12" t="s">
        <v>16</v>
      </c>
      <c r="K12">
        <f>H12/(K8*(2+11))</f>
        <v>23.493318848343481</v>
      </c>
    </row>
    <row r="13" spans="1:18" x14ac:dyDescent="0.3">
      <c r="A13" t="s">
        <v>1</v>
      </c>
      <c r="B13" t="s">
        <v>18</v>
      </c>
    </row>
    <row r="14" spans="1:18" x14ac:dyDescent="0.3">
      <c r="L14" t="s">
        <v>19</v>
      </c>
    </row>
    <row r="15" spans="1:18" x14ac:dyDescent="0.3">
      <c r="B15">
        <v>31</v>
      </c>
      <c r="C15">
        <v>140</v>
      </c>
      <c r="D15">
        <v>372</v>
      </c>
      <c r="E15">
        <v>551</v>
      </c>
      <c r="L15">
        <f>(B2-$B$12)^2</f>
        <v>6.250000000000011E-4</v>
      </c>
      <c r="M15">
        <f>(C2-$C$12)^2</f>
        <v>8.4027777777777989E-3</v>
      </c>
      <c r="N15">
        <f>(D2-$D$12)^2</f>
        <v>0.62146944444444552</v>
      </c>
      <c r="O15">
        <f>(E2-$E$12)^2</f>
        <v>0.13813611111111074</v>
      </c>
      <c r="P15">
        <f>(F2-$F$12)^2</f>
        <v>1.0303710828613562E-2</v>
      </c>
      <c r="Q15">
        <f>(G2-$G$12)^2</f>
        <v>1.0855003177138571</v>
      </c>
      <c r="R15">
        <f>(H2-$H$12)^2</f>
        <v>0.29508832662653095</v>
      </c>
    </row>
    <row r="16" spans="1:18" x14ac:dyDescent="0.3">
      <c r="B16">
        <v>40</v>
      </c>
      <c r="C16">
        <v>158</v>
      </c>
      <c r="D16">
        <v>434</v>
      </c>
      <c r="E16">
        <v>521</v>
      </c>
      <c r="L16">
        <f t="shared" ref="L16:L24" si="10">(B3-$B$12)^2</f>
        <v>1.5624999999999972E-2</v>
      </c>
      <c r="M16">
        <f t="shared" ref="M16:M24" si="11">(C3-$C$12)^2</f>
        <v>4.3402777777777651E-2</v>
      </c>
      <c r="N16">
        <f t="shared" ref="N16:N24" si="12">(D3-$D$12)^2</f>
        <v>6.002499999999962E-2</v>
      </c>
      <c r="O16">
        <f t="shared" ref="O16:O24" si="13">(E3-$E$12)^2</f>
        <v>1.6469444444444578E-2</v>
      </c>
      <c r="P16">
        <f t="shared" ref="P16:P24" si="14">(F3-$F$12)^2</f>
        <v>5.2741051731936939E-2</v>
      </c>
      <c r="Q16">
        <f t="shared" ref="Q16:Q24" si="15">(G3-$G$12)^2</f>
        <v>0.10545007118479527</v>
      </c>
      <c r="R16">
        <f t="shared" ref="R16:R24" si="16">(H3-$H$12)^2</f>
        <v>3.5572374707516181E-2</v>
      </c>
    </row>
    <row r="17" spans="1:18" x14ac:dyDescent="0.3">
      <c r="B17">
        <v>41</v>
      </c>
      <c r="C17">
        <v>151</v>
      </c>
      <c r="D17">
        <v>432</v>
      </c>
      <c r="E17">
        <v>515</v>
      </c>
      <c r="L17">
        <f t="shared" si="10"/>
        <v>2.0069444444444428E-2</v>
      </c>
      <c r="M17">
        <f t="shared" si="11"/>
        <v>8.4027777777777174E-3</v>
      </c>
      <c r="N17">
        <f t="shared" si="12"/>
        <v>4.4802777777777497E-2</v>
      </c>
      <c r="O17">
        <f t="shared" si="13"/>
        <v>5.2136111111111189E-2</v>
      </c>
      <c r="P17">
        <f t="shared" si="14"/>
        <v>1.0077618952090001E-2</v>
      </c>
      <c r="Q17">
        <f t="shared" si="15"/>
        <v>7.8205221326858421E-2</v>
      </c>
      <c r="R17">
        <f t="shared" si="16"/>
        <v>0.11083983722072839</v>
      </c>
    </row>
    <row r="18" spans="1:18" x14ac:dyDescent="0.3">
      <c r="B18">
        <v>24</v>
      </c>
      <c r="C18">
        <v>143</v>
      </c>
      <c r="D18">
        <v>415</v>
      </c>
      <c r="E18">
        <v>517</v>
      </c>
      <c r="L18">
        <f t="shared" si="10"/>
        <v>2.0069444444444459E-2</v>
      </c>
      <c r="M18">
        <f t="shared" si="11"/>
        <v>1.7361111111111357E-3</v>
      </c>
      <c r="N18">
        <f t="shared" si="12"/>
        <v>5.1361111111111893E-3</v>
      </c>
      <c r="O18">
        <f t="shared" si="13"/>
        <v>3.8025000000000114E-2</v>
      </c>
      <c r="P18">
        <f t="shared" si="14"/>
        <v>2.1710452876724652E-3</v>
      </c>
      <c r="Q18">
        <f t="shared" si="15"/>
        <v>1.0160069889320627E-2</v>
      </c>
      <c r="R18">
        <f t="shared" si="16"/>
        <v>8.1164787404206656E-2</v>
      </c>
    </row>
    <row r="19" spans="1:18" x14ac:dyDescent="0.3">
      <c r="B19">
        <v>42</v>
      </c>
      <c r="C19">
        <v>167</v>
      </c>
      <c r="D19">
        <v>413</v>
      </c>
      <c r="E19">
        <v>553</v>
      </c>
      <c r="L19">
        <f t="shared" si="10"/>
        <v>2.5069444444444408E-2</v>
      </c>
      <c r="M19">
        <f t="shared" si="11"/>
        <v>0.1284027777777775</v>
      </c>
      <c r="N19">
        <f t="shared" si="12"/>
        <v>1.102500000000009E-2</v>
      </c>
      <c r="O19">
        <f t="shared" si="13"/>
        <v>0.16402499999999948</v>
      </c>
      <c r="P19">
        <f t="shared" si="14"/>
        <v>0.15742160926608009</v>
      </c>
      <c r="Q19">
        <f t="shared" si="15"/>
        <v>2.1094170596925223E-2</v>
      </c>
      <c r="R19">
        <f t="shared" si="16"/>
        <v>0.35120314566918359</v>
      </c>
    </row>
    <row r="20" spans="1:18" x14ac:dyDescent="0.3">
      <c r="B20">
        <v>25</v>
      </c>
      <c r="C20">
        <v>133</v>
      </c>
      <c r="D20">
        <v>434</v>
      </c>
      <c r="E20">
        <v>513</v>
      </c>
      <c r="L20">
        <f t="shared" si="10"/>
        <v>1.5625000000000014E-2</v>
      </c>
      <c r="M20">
        <f t="shared" si="11"/>
        <v>4.3402777777777839E-2</v>
      </c>
      <c r="N20">
        <f t="shared" si="12"/>
        <v>6.002499999999962E-2</v>
      </c>
      <c r="O20">
        <f t="shared" si="13"/>
        <v>6.8469444444444472E-2</v>
      </c>
      <c r="P20">
        <f t="shared" si="14"/>
        <v>5.2534332717422479E-2</v>
      </c>
      <c r="Q20">
        <f t="shared" si="15"/>
        <v>0.10545007118479527</v>
      </c>
      <c r="R20">
        <f t="shared" si="16"/>
        <v>0.14507222089842745</v>
      </c>
    </row>
    <row r="21" spans="1:18" x14ac:dyDescent="0.3">
      <c r="B21">
        <v>31</v>
      </c>
      <c r="C21">
        <v>134</v>
      </c>
      <c r="D21">
        <v>432</v>
      </c>
      <c r="E21">
        <v>512</v>
      </c>
      <c r="L21">
        <f t="shared" si="10"/>
        <v>6.250000000000011E-4</v>
      </c>
      <c r="M21">
        <f t="shared" si="11"/>
        <v>3.6736111111111192E-2</v>
      </c>
      <c r="N21">
        <f t="shared" si="12"/>
        <v>4.4802777777777497E-2</v>
      </c>
      <c r="O21">
        <f t="shared" si="13"/>
        <v>7.7469444444444938E-2</v>
      </c>
      <c r="P21">
        <f t="shared" si="14"/>
        <v>4.4520304857486127E-2</v>
      </c>
      <c r="Q21">
        <f t="shared" si="15"/>
        <v>7.8205221326858421E-2</v>
      </c>
      <c r="R21">
        <f t="shared" si="16"/>
        <v>0.16389075384570514</v>
      </c>
    </row>
    <row r="22" spans="1:18" x14ac:dyDescent="0.3">
      <c r="B22">
        <v>30</v>
      </c>
      <c r="C22">
        <v>141</v>
      </c>
      <c r="D22">
        <v>464</v>
      </c>
      <c r="E22">
        <v>551</v>
      </c>
      <c r="L22">
        <f t="shared" si="10"/>
        <v>1.7361111111111173E-3</v>
      </c>
      <c r="M22">
        <f t="shared" si="11"/>
        <v>5.6250000000000267E-3</v>
      </c>
      <c r="N22">
        <f t="shared" si="12"/>
        <v>0.55502499999999888</v>
      </c>
      <c r="O22">
        <f t="shared" si="13"/>
        <v>0.13813611111111074</v>
      </c>
      <c r="P22">
        <f t="shared" si="14"/>
        <v>6.9247972149963618E-3</v>
      </c>
      <c r="Q22">
        <f t="shared" si="15"/>
        <v>1.0183834980036512</v>
      </c>
      <c r="R22">
        <f t="shared" si="16"/>
        <v>0.29508832662653095</v>
      </c>
    </row>
    <row r="23" spans="1:18" x14ac:dyDescent="0.3">
      <c r="B23">
        <v>33</v>
      </c>
      <c r="C23">
        <v>134</v>
      </c>
      <c r="D23">
        <v>406</v>
      </c>
      <c r="E23">
        <v>531</v>
      </c>
      <c r="L23">
        <f t="shared" si="10"/>
        <v>6.9444444444443956E-5</v>
      </c>
      <c r="M23">
        <f t="shared" si="11"/>
        <v>3.6736111111111192E-2</v>
      </c>
      <c r="N23">
        <f t="shared" si="12"/>
        <v>4.9136111111111512E-2</v>
      </c>
      <c r="O23">
        <f t="shared" si="13"/>
        <v>1.469444444444359E-3</v>
      </c>
      <c r="P23">
        <f t="shared" si="14"/>
        <v>4.4520304857486127E-2</v>
      </c>
      <c r="Q23">
        <f t="shared" si="15"/>
        <v>9.0156640132351626E-2</v>
      </c>
      <c r="R23">
        <f t="shared" si="16"/>
        <v>2.8547599687737241E-3</v>
      </c>
    </row>
    <row r="24" spans="1:18" x14ac:dyDescent="0.3">
      <c r="B24">
        <v>28</v>
      </c>
      <c r="C24">
        <v>154</v>
      </c>
      <c r="D24">
        <v>391</v>
      </c>
      <c r="E24">
        <v>523</v>
      </c>
      <c r="L24">
        <f t="shared" si="10"/>
        <v>5.6250000000000102E-3</v>
      </c>
      <c r="M24">
        <f t="shared" si="11"/>
        <v>2.0069444444444428E-2</v>
      </c>
      <c r="N24">
        <f t="shared" si="12"/>
        <v>0.2224694444444453</v>
      </c>
      <c r="O24">
        <f t="shared" si="13"/>
        <v>9.0250000000001215E-3</v>
      </c>
      <c r="P24">
        <f t="shared" si="14"/>
        <v>2.4246217998983754E-2</v>
      </c>
      <c r="Q24">
        <f t="shared" si="15"/>
        <v>0.39657931709746352</v>
      </c>
      <c r="R24">
        <f t="shared" si="16"/>
        <v>1.9698105379104259E-2</v>
      </c>
    </row>
    <row r="25" spans="1:18" x14ac:dyDescent="0.3">
      <c r="A25" t="s">
        <v>17</v>
      </c>
      <c r="B25">
        <f>SUM(B15:B24)/10</f>
        <v>32.5</v>
      </c>
      <c r="C25">
        <f t="shared" ref="C25:E25" si="17">SUM(C15:C24)/10</f>
        <v>145.5</v>
      </c>
      <c r="D25">
        <f t="shared" si="17"/>
        <v>419.3</v>
      </c>
      <c r="E25">
        <f t="shared" si="17"/>
        <v>528.70000000000005</v>
      </c>
      <c r="L25">
        <f>SQRT(SUM(L15:L24)/90)</f>
        <v>3.4179085367271156E-2</v>
      </c>
      <c r="M25">
        <f t="shared" ref="M25:R25" si="18">SQRT(SUM(M15:M24)/90)</f>
        <v>6.0820013762527811E-2</v>
      </c>
      <c r="N25">
        <f t="shared" si="18"/>
        <v>0.13637842231846678</v>
      </c>
      <c r="O25">
        <f t="shared" si="18"/>
        <v>8.8403186915348944E-2</v>
      </c>
      <c r="P25">
        <f t="shared" si="18"/>
        <v>6.7120206736601226E-2</v>
      </c>
      <c r="Q25">
        <f t="shared" si="18"/>
        <v>0.18224478649628476</v>
      </c>
      <c r="R25">
        <f t="shared" si="18"/>
        <v>0.12911978238772054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2023-03-26T06:43:39Z</dcterms:created>
  <dcterms:modified xsi:type="dcterms:W3CDTF">2023-03-28T08:26:36Z</dcterms:modified>
</cp:coreProperties>
</file>