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05"/>
  <workbookPr defaultThemeVersion="166925"/>
  <mc:AlternateContent xmlns:mc="http://schemas.openxmlformats.org/markup-compatibility/2006">
    <mc:Choice Requires="x15">
      <x15ac:absPath xmlns:x15ac="http://schemas.microsoft.com/office/spreadsheetml/2010/11/ac" url="https://lloydsbanking.sharepoint.com/sites/CreditSuiteProductTeam/Shared Documents/General/Data Mappings (WIP)/"/>
    </mc:Choice>
  </mc:AlternateContent>
  <xr:revisionPtr revIDLastSave="221" documentId="8_{4A16C0C4-DFD8-45C9-BFB5-4B1360A77A51}" xr6:coauthVersionLast="47" xr6:coauthVersionMax="47" xr10:uidLastSave="{1EB9B71B-4191-4DEC-87C5-69400533E53C}"/>
  <bookViews>
    <workbookView xWindow="-3120" yWindow="-21720" windowWidth="38640" windowHeight="21240" tabRatio="743" firstSheet="5" activeTab="5" xr2:uid="{D46DC116-93F7-4BE0-ADE7-9BE48FA42401}"/>
  </bookViews>
  <sheets>
    <sheet name="Version Control" sheetId="10" r:id="rId1"/>
    <sheet name="Contents" sheetId="11" r:id="rId2"/>
    <sheet name="Notes" sheetId="13" r:id="rId3"/>
    <sheet name="nCino | ERD" sheetId="15" r:id="rId4"/>
    <sheet name="nCino | Object Info" sheetId="3" r:id="rId5"/>
    <sheet name="nCino | Field Mappings" sheetId="1" r:id="rId6"/>
    <sheet name="Kafka | Field Mappings" sheetId="12" r:id="rId7"/>
    <sheet name="nCino | BigQuery Type Lookup" sheetId="4" r:id="rId8"/>
    <sheet name="nCino | Pick List Values" sheetId="2" r:id="rId9"/>
    <sheet name="DMW | F&amp;L Fields" sheetId="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9" hidden="1">'DMW | F&amp;L Fields'!$A$4:$AT$346</definedName>
    <definedName name="_xlnm._FilterDatabase" localSheetId="7" hidden="1">'nCino | BigQuery Type Lookup'!$A$1:$F$99</definedName>
    <definedName name="_xlnm._FilterDatabase" localSheetId="5" hidden="1">'nCino | Field Mappings'!$A$2:$AO$705</definedName>
    <definedName name="_xlnm._FilterDatabase" localSheetId="8" hidden="1">'nCino | Pick List Values'!$A$1:$I$952</definedName>
    <definedName name="abt" localSheetId="0">#REF!</definedName>
    <definedName name="abt">#REF!</definedName>
    <definedName name="AccessMethod">[1]technical!$A$72:$A$74</definedName>
    <definedName name="afa" localSheetId="0">#REF!</definedName>
    <definedName name="afa">#REF!</definedName>
    <definedName name="Amount">[1]technical!$A$41:$A$43</definedName>
    <definedName name="AP_All_users_Both" xml:space="preserve"> "Guest, Janet (Bio Buisness Analyst)"</definedName>
    <definedName name="AP_All_users_Department" xml:space="preserve"> "WBIO LENDING PRACTICE GRP"</definedName>
    <definedName name="AP_All_users_Full_Name" xml:space="preserve"> "Janet Guest"</definedName>
    <definedName name="AP_All_users_Job_Title" xml:space="preserve"> "Bio Buisness Analyst"</definedName>
    <definedName name="AP_All_users_LNFN" xml:space="preserve"> "Guest, Janet"</definedName>
    <definedName name="AP_Both" xml:space="preserve"> "Guest, Janet (Bio Buisness Analyst)"</definedName>
    <definedName name="AP_Department" xml:space="preserve"> "WBIO LENDING PRACTICE GRP"</definedName>
    <definedName name="AP_Full_Name" xml:space="preserve"> "Janet Guest"</definedName>
    <definedName name="AP_Groupname" xml:space="preserve"> "Not Assigned"</definedName>
    <definedName name="AP_GroupNames_and_All_users_Both" xml:space="preserve"> "Not Assigned; Guest, Janet (Bio Buisness Analyst)"</definedName>
    <definedName name="AP_GroupNames_and_All_users_Department" xml:space="preserve"> "WBIO LENDING PRACTICE GRP"</definedName>
    <definedName name="AP_GroupNames_and_All_users_Full_Name" xml:space="preserve"> "Not Assigned; Janet Guest"</definedName>
    <definedName name="AP_GroupNames_and_All_users_Job_Title" xml:space="preserve"> "Bio Buisness Analyst"</definedName>
    <definedName name="AP_GroupNames_and_All_users_LNFN" xml:space="preserve"> "Not Assigned; Guest, Janet"</definedName>
    <definedName name="AP_Job_Title" xml:space="preserve"> "Bio Buisness Analyst"</definedName>
    <definedName name="AP_LNFN" xml:space="preserve"> "Guest, Janet"</definedName>
    <definedName name="App_Criticality">#REF!</definedName>
    <definedName name="App_Type" localSheetId="0">#REF!</definedName>
    <definedName name="App_Type">#REF!</definedName>
    <definedName name="ApplicationType">[1]technical!$A$89:$A$92</definedName>
    <definedName name="aqe" localSheetId="0">#REF!</definedName>
    <definedName name="aqe">#REF!</definedName>
    <definedName name="aqwerq" localSheetId="0">#REF!</definedName>
    <definedName name="aqwerq">#REF!</definedName>
    <definedName name="asdf" localSheetId="0">#REF!</definedName>
    <definedName name="asdf">#REF!</definedName>
    <definedName name="asdfas" localSheetId="0">#REF!</definedName>
    <definedName name="asdfas">#REF!</definedName>
    <definedName name="asdfasdf" localSheetId="0">#REF!</definedName>
    <definedName name="asdfasdf">#REF!</definedName>
    <definedName name="AV_All_users_Both" xml:space="preserve"> "Not Assigned"</definedName>
    <definedName name="AV_All_users_Department" xml:space="preserve"> "Not Assigned"</definedName>
    <definedName name="AV_All_users_Full_Name" xml:space="preserve"> "Not Assigned"</definedName>
    <definedName name="AV_All_users_Job_Title" xml:space="preserve"> "Not Assigned"</definedName>
    <definedName name="AV_All_users_LNFN" xml:space="preserve"> "Not Assigned"</definedName>
    <definedName name="AV_Both" xml:space="preserve"> "Not Assigned"</definedName>
    <definedName name="AV_Department" xml:space="preserve"> "Not Assigned"</definedName>
    <definedName name="AV_Full_Name" xml:space="preserve"> "Not Assigned"</definedName>
    <definedName name="AV_Groupname" xml:space="preserve"> "Not Assigned"</definedName>
    <definedName name="AV_GroupNames_and_All_users_Both" xml:space="preserve"> "Not Assigned; Not Assigned"</definedName>
    <definedName name="AV_GroupNames_and_All_users_Department" xml:space="preserve"> "Not Assigned"</definedName>
    <definedName name="AV_GroupNames_and_All_users_Full_Name" xml:space="preserve"> "Not Assigned; Not Assigned"</definedName>
    <definedName name="AV_GroupNames_and_All_users_Job_Title" xml:space="preserve"> "Not Assigned"</definedName>
    <definedName name="AV_GroupNames_and_All_users_LNFN" xml:space="preserve"> "Not Assigned; Not Assigned"</definedName>
    <definedName name="AV_Job_Title" xml:space="preserve"> "Not Assigned"</definedName>
    <definedName name="AV_LNFN" xml:space="preserve"> "Not Assigned"</definedName>
    <definedName name="BacklogValues">#REF!</definedName>
    <definedName name="Bank">[1]technical!$A$15:$A$17</definedName>
    <definedName name="Business_Title" xml:space="preserve"> "SunTrust Banks, Inc."</definedName>
    <definedName name="CA_AccountAddress" xml:space="preserve"> "N/A"</definedName>
    <definedName name="CA_AccountCity" xml:space="preserve"> "N/A"</definedName>
    <definedName name="CA_AccountCountry" xml:space="preserve"> "N/A"</definedName>
    <definedName name="CA_AccountName" xml:space="preserve"> "N/A"</definedName>
    <definedName name="CA_AccountPostalCode" xml:space="preserve"> "N/A"</definedName>
    <definedName name="CA_AccountState" xml:space="preserve"> "N/A"</definedName>
    <definedName name="CA_All_users_Both" xml:space="preserve"> "Not Assigned"</definedName>
    <definedName name="CA_All_users_Department" xml:space="preserve"> "Not Assigned"</definedName>
    <definedName name="CA_All_users_Full_Name" xml:space="preserve"> "Not Assigned"</definedName>
    <definedName name="CA_All_users_Job_Title" xml:space="preserve"> "Not Assigned"</definedName>
    <definedName name="CA_All_users_LNFN" xml:space="preserve"> "Not Assigned"</definedName>
    <definedName name="CA_Both" xml:space="preserve"> "Not Assigned"</definedName>
    <definedName name="CA_Department" xml:space="preserve"> "Not Assigned"</definedName>
    <definedName name="CA_Full_Name" xml:space="preserve"> "Not Assigned"</definedName>
    <definedName name="CA_Groupname" xml:space="preserve"> "Not Assigned"</definedName>
    <definedName name="CA_GroupNames_and_All_users_Both" xml:space="preserve"> "Not Assigned; Not Assigned"</definedName>
    <definedName name="CA_GroupNames_and_All_users_Department" xml:space="preserve"> "Not Assigned"</definedName>
    <definedName name="CA_GroupNames_and_All_users_Full_Name" xml:space="preserve"> "Not Assigned; Not Assigned"</definedName>
    <definedName name="CA_GroupNames_and_All_users_Job_Title" xml:space="preserve"> "Not Assigned"</definedName>
    <definedName name="CA_GroupNames_and_All_users_LNFN" xml:space="preserve"> "Not Assigned; Not Assigned"</definedName>
    <definedName name="CA_Job_Title" xml:space="preserve"> "Not Assigned"</definedName>
    <definedName name="CA_LNFN" xml:space="preserve"> "Not Assigned"</definedName>
    <definedName name="CancellationDate">[1]technical!$A$34:$A$38</definedName>
    <definedName name="Category_Titles" xml:space="preserve"> "004 - Document Type"</definedName>
    <definedName name="Change">'[2]Dropdown List'!$A$1:$A$65536</definedName>
    <definedName name="chart1backlog">OFFSET('[3]Burn Down Charts'!$C$3,1,0,COUNT('[3]Burn Down Charts'!$C:$C),1)</definedName>
    <definedName name="chart1burnup">OFFSET('[3]Burn Up Chart'!$U$30,0,0,COUNT('[3]Burn Up Chart'!$U:$U),1)</definedName>
    <definedName name="chart1xaxis">OFFSET('[3]Burn Down Charts'!$B$3,1,0,COUNTA('[3]Burn Down Charts'!$B:$B),1)</definedName>
    <definedName name="chart2backlog">OFFSET('[3]Burn Down Charts'!$U$30,0,0,COUNT('[3]Burn Down Charts'!$U:$U),1)</definedName>
    <definedName name="chart2xaxis">OFFSET('[3]Burn Down Charts'!$T$30,0,0,COUNTA('[3]Burn Down Charts'!$T:$T),1)</definedName>
    <definedName name="Complexity">[1]technical!$A$64:$A$66</definedName>
    <definedName name="complexity_drop_down">[4]table_data!$B$68:$B$70</definedName>
    <definedName name="complexity_na">[4]table_data!$B$80</definedName>
    <definedName name="Contract">[1]technical!$A$20:$A$23</definedName>
    <definedName name="CreatedBy" localSheetId="0">#REF!</definedName>
    <definedName name="CreatedBy">#REF!</definedName>
    <definedName name="CreatedBy2" localSheetId="0">#REF!</definedName>
    <definedName name="CreatedBy2">#REF!</definedName>
    <definedName name="CUR_COMPLETE">SUM('[5]Status by Sprint'!$C$7:$N$7)</definedName>
    <definedName name="Current_Major_Version_Changes" xml:space="preserve"> "N/A"</definedName>
    <definedName name="Data_Sensativity">#REF!</definedName>
    <definedName name="Data_Sensitivity" localSheetId="0">#REF!</definedName>
    <definedName name="Data_Sensitivity">#REF!</definedName>
    <definedName name="DataClassification">[1]technical!$A$77:$A$80</definedName>
    <definedName name="DataModel">[1]technical!$A$50:$A$54</definedName>
    <definedName name="Date_Approved" xml:space="preserve"> "03/27/2013"</definedName>
    <definedName name="Date_Archived" xml:space="preserve"> "Not Archived Yet"</definedName>
    <definedName name="Date_Created" xml:space="preserve"> "03/27/2013"</definedName>
    <definedName name="Date_Expires" xml:space="preserve"> "03/27/2014"</definedName>
    <definedName name="Date_Last_Reviewed" xml:space="preserve"> "N/A"</definedName>
    <definedName name="Date_Submitted" xml:space="preserve"> "Set As Approved"</definedName>
    <definedName name="DC_Both" xml:space="preserve"> "Brewer, John (Corp Risk Policy Group Analyst)"</definedName>
    <definedName name="DC_Department" xml:space="preserve"> "POLICY MANAGEMENT"</definedName>
    <definedName name="DC_Full_Name" xml:space="preserve"> "John Brewer"</definedName>
    <definedName name="DC_Job_Title" xml:space="preserve"> "Corp Risk Policy Group Analyst"</definedName>
    <definedName name="DC_LNFN" xml:space="preserve"> "Brewer, John"</definedName>
    <definedName name="DecomMgr">[1]technical!$A$7:$A$12</definedName>
    <definedName name="Departments" xml:space="preserve"> "POLICY MANAGEMENT"</definedName>
    <definedName name="Document_Title" xml:space="preserve"> "COMPASS Fee Matrix"</definedName>
    <definedName name="dtjn">#REF!</definedName>
    <definedName name="Effective_Date" xml:space="preserve"> "03/27/2013"</definedName>
    <definedName name="eie">#REF!</definedName>
    <definedName name="Environment">[1]technical!$A$95:$A$104</definedName>
    <definedName name="erhja" localSheetId="0">#REF!</definedName>
    <definedName name="erhja">#REF!</definedName>
    <definedName name="FieldType">[6]Reference!$A$1:$A$65536</definedName>
    <definedName name="fsdfsdgdf" localSheetId="0">#REF!</definedName>
    <definedName name="fsdfsdgdf">#REF!</definedName>
    <definedName name="Full_Year" xml:space="preserve"> "2015"</definedName>
    <definedName name="Id_List">#REF!</definedName>
    <definedName name="Implementation" localSheetId="0">#REF!</definedName>
    <definedName name="Implementation">#REF!</definedName>
    <definedName name="Inbound_Outbound" localSheetId="0">#REF!</definedName>
    <definedName name="Inbound_Outbound">#REF!</definedName>
    <definedName name="iop" localSheetId="0">#REF!</definedName>
    <definedName name="iop">#REF!</definedName>
    <definedName name="IP_Status" localSheetId="0">#REF!</definedName>
    <definedName name="IP_Status">#REF!</definedName>
    <definedName name="ityh" localSheetId="0">#REF!</definedName>
    <definedName name="ityh">#REF!</definedName>
    <definedName name="jryjrt" localSheetId="0">#REF!</definedName>
    <definedName name="jryjrt">#REF!</definedName>
    <definedName name="Keywords" xml:space="preserve"> "N/A"</definedName>
    <definedName name="kgk">#REF!</definedName>
    <definedName name="kyti" localSheetId="0">#REF!</definedName>
    <definedName name="kyti">#REF!</definedName>
    <definedName name="Last_Periodic_Review_Date" xml:space="preserve"> "03/27/2013"</definedName>
    <definedName name="Level0_Picklist">#REF!</definedName>
    <definedName name="Level1_Picklist" localSheetId="0">#REF!</definedName>
    <definedName name="Level1_Picklist">#REF!</definedName>
    <definedName name="LevelFit" localSheetId="0">#REF!</definedName>
    <definedName name="LevelFit">#REF!</definedName>
    <definedName name="Lifecycle">[1]technical!$A$83:$A$86</definedName>
    <definedName name="LOE" localSheetId="0">#REF!</definedName>
    <definedName name="LOE">#REF!</definedName>
    <definedName name="Long_Day" xml:space="preserve"> "Wednesday"</definedName>
    <definedName name="Long_Month" xml:space="preserve"> "January"</definedName>
    <definedName name="Next_Periodic_Review_Date" xml:space="preserve"> "03/27/2014"</definedName>
    <definedName name="Next_Review_Date" xml:space="preserve"> "03/27/2014"</definedName>
    <definedName name="nj">#REF!</definedName>
    <definedName name="NoInsertedVariables" xml:space="preserve"> "N/A"</definedName>
    <definedName name="nrtu">#REF!</definedName>
    <definedName name="OPT_16460" xml:space="preserve"> "Sub-Categories of 002 - Line of Business (LOB) Documents not selected."</definedName>
    <definedName name="OPT_16461" xml:space="preserve"> "Sub-Categories of 003 - Corporate Function Documents not selected."</definedName>
    <definedName name="OPT_16520" xml:space="preserve"> "F - Form, Fee Matrix"</definedName>
    <definedName name="OPT_Descr_16460" xml:space="preserve"> "Sub-Categories of 002 - Line of Business (LOB) Documents not selected, or no descriptions were entered."</definedName>
    <definedName name="OPT_Descr_16461" xml:space="preserve"> "Sub-Categories of 003 - Corporate Function Documents not selected, or no descriptions were entered."</definedName>
    <definedName name="OPT_Descr_16520" xml:space="preserve"> "Sub-Categories of 004 - Document Type not selected, or no descriptions were entered."</definedName>
    <definedName name="OPT_HRt_16460" xml:space="preserve"> "Sub-Categories of 002 - Line of Business (LOB) Documents not selected."</definedName>
    <definedName name="OPT_HRt_16461" xml:space="preserve"> "Sub-Categories of 003 - Corporate Function Documents not selected."</definedName>
    <definedName name="OPT_HRt_16520" xml:space="preserve"> "F - Form
Fee Matrix"</definedName>
    <definedName name="OPT_Title_16460" xml:space="preserve"> "Sub-Categories of 002 - Line of Business (LOB) Documents not selected."</definedName>
    <definedName name="OPT_Title_16461" xml:space="preserve"> "Sub-Categories of 003 - Corporate Function Documents not selected."</definedName>
    <definedName name="OPT_Title_16520" xml:space="preserve"> "004 - Document Type"</definedName>
    <definedName name="OPT_ValueDescr_16460" xml:space="preserve"> "Sub-Categories of 002 - Line of Business (LOB) Documents not selected."</definedName>
    <definedName name="OPT_ValueDescr_16461" xml:space="preserve"> "Sub-Categories of 003 - Corporate Function Documents not selected."</definedName>
    <definedName name="OPT_ValueDescr_16520" xml:space="preserve"> "F - Form: 
Fee Matrix:"</definedName>
    <definedName name="Option" xml:space="preserve"> "N/A"</definedName>
    <definedName name="Original_Creation_Date" xml:space="preserve"> "No Date Set"</definedName>
    <definedName name="Originating_Department" xml:space="preserve"> "N/A"</definedName>
    <definedName name="OwnFitGap">#REF!</definedName>
    <definedName name="OwnReq" localSheetId="0">#REF!</definedName>
    <definedName name="OwnReq">#REF!</definedName>
    <definedName name="OwnTech" localSheetId="0">#REF!</definedName>
    <definedName name="OwnTech">#REF!</definedName>
    <definedName name="ParticularRelease" localSheetId="0">OFFSET(#REF!,1,0,MATCH("R1",#REF!,0),1)</definedName>
    <definedName name="ParticularRelease">OFFSET(#REF!,1,0,MATCH("R1",#REF!,0),1)</definedName>
    <definedName name="PO_Both" xml:space="preserve"> "Turbyville, Jacqueline (Business Systems Analyst)"</definedName>
    <definedName name="PO_Department" xml:space="preserve"> "WBIO LENDING PRACTICE GRP"</definedName>
    <definedName name="PO_Full_Name" xml:space="preserve"> "Jacqueline Turbyville"</definedName>
    <definedName name="PO_Job_Title" xml:space="preserve"> "Business Systems Analyst"</definedName>
    <definedName name="PO_LNFN" xml:space="preserve"> "Turbyville, Jacqueline"</definedName>
    <definedName name="PPMDB" xml:space="preserve"> "N/A"</definedName>
    <definedName name="Priority">#REF!</definedName>
    <definedName name="Priority_Picklist">'[7]Business Priority Description'!$A$2:$A$4</definedName>
    <definedName name="qwe" localSheetId="0">#REF!</definedName>
    <definedName name="qwe">#REF!</definedName>
    <definedName name="RD_All_users_Both" xml:space="preserve"> "Not Assigned"</definedName>
    <definedName name="RD_All_users_Department" xml:space="preserve"> "Not Assigned"</definedName>
    <definedName name="RD_All_users_Full_Name" xml:space="preserve"> "Not Assigned"</definedName>
    <definedName name="RD_All_users_Job_Title" xml:space="preserve"> "Not Assigned"</definedName>
    <definedName name="RD_All_users_LNFN" xml:space="preserve"> "Not Assigned"</definedName>
    <definedName name="RD_Both" xml:space="preserve"> "Not Assigned"</definedName>
    <definedName name="RD_Department" xml:space="preserve"> "Not Assigned"</definedName>
    <definedName name="RD_Full_Name" xml:space="preserve"> "Not Assigned"</definedName>
    <definedName name="RD_Groupname" xml:space="preserve"> "Not Assigned"</definedName>
    <definedName name="RD_GroupNames_and_All_users_Both" xml:space="preserve"> "Not Assigned; Not Assigned"</definedName>
    <definedName name="RD_GroupNames_and_All_users_Department" xml:space="preserve"> "Not Assigned"</definedName>
    <definedName name="RD_GroupNames_and_All_users_Full_Name" xml:space="preserve"> "Not Assigned; Not Assigned"</definedName>
    <definedName name="RD_GroupNames_and_All_users_Job_Title" xml:space="preserve"> "Not Assigned"</definedName>
    <definedName name="RD_GroupNames_and_All_users_LNFN" xml:space="preserve"> "Not Assigned; Not Assigned"</definedName>
    <definedName name="RD_Job_Title" xml:space="preserve"> "Not Assigned"</definedName>
    <definedName name="RD_LNFN" xml:space="preserve"> "Not Assigned"</definedName>
    <definedName name="Reference_" xml:space="preserve"> "11332"</definedName>
    <definedName name="Release_List">'[3]Release Planning'!$B$5:$B$16</definedName>
    <definedName name="Req_Picklist" localSheetId="0">#REF!</definedName>
    <definedName name="Req_Picklist">#REF!</definedName>
    <definedName name="Req_Status">'[7]Lockdown Picklist'!$A$2:$A$4</definedName>
    <definedName name="Required" localSheetId="0">#REF!</definedName>
    <definedName name="Required">#REF!</definedName>
    <definedName name="Required_Readers" xml:space="preserve"> "Not Assigned"</definedName>
    <definedName name="Requirement_Types">'[7]Requirement Type Description'!$A$2:$A$9</definedName>
    <definedName name="RV_All_users_Both" xml:space="preserve"> "Dotherow, Patti (Business Systems Analyst)"</definedName>
    <definedName name="RV_All_users_Department" xml:space="preserve"> "WBIO LENDING PRACTICE GRP"</definedName>
    <definedName name="RV_All_users_Full_Name" xml:space="preserve"> "Patti Dotherow"</definedName>
    <definedName name="RV_All_users_Job_Title" xml:space="preserve"> "Business Systems Analyst"</definedName>
    <definedName name="RV_All_users_LNFN" xml:space="preserve"> "Dotherow, Patti"</definedName>
    <definedName name="RV_Both" xml:space="preserve"> "Dotherow, Patti (Business Systems Analyst)"</definedName>
    <definedName name="RV_Department" xml:space="preserve"> "WBIO LENDING PRACTICE GRP"</definedName>
    <definedName name="RV_Full_Name" xml:space="preserve"> "Patti Dotherow"</definedName>
    <definedName name="RV_Groupname" xml:space="preserve"> "Not Assigned"</definedName>
    <definedName name="RV_GroupNames_and_All_users_Both" xml:space="preserve"> "Not Assigned; Dotherow, Patti (Business Systems Analyst)"</definedName>
    <definedName name="RV_GroupNames_and_All_users_Department" xml:space="preserve"> "WBIO LENDING PRACTICE GRP"</definedName>
    <definedName name="RV_GroupNames_and_All_users_Full_Name" xml:space="preserve"> "Not Assigned; Patti Dotherow"</definedName>
    <definedName name="RV_GroupNames_and_All_users_Job_Title" xml:space="preserve"> "Business Systems Analyst"</definedName>
    <definedName name="RV_GroupNames_and_All_users_LNFN" xml:space="preserve"> "Not Assigned; Dotherow, Patti"</definedName>
    <definedName name="RV_Job_Title" xml:space="preserve"> "Business Systems Analyst"</definedName>
    <definedName name="RV_LNFN" xml:space="preserve"> "Dotherow, Patti"</definedName>
    <definedName name="s">#REF!</definedName>
    <definedName name="SAP" localSheetId="0">#REF!</definedName>
    <definedName name="SAP">#REF!</definedName>
    <definedName name="Scope" localSheetId="0">#REF!</definedName>
    <definedName name="Scope">#REF!</definedName>
    <definedName name="Scope_Type">'[7]Scope Description'!$A$2:$A$6</definedName>
    <definedName name="Short_Day" xml:space="preserve"> "28"</definedName>
    <definedName name="Short_Month" xml:space="preserve"> "01"</definedName>
    <definedName name="site_Name" xml:space="preserve"> "SunTrust"</definedName>
    <definedName name="Source">#REF!</definedName>
    <definedName name="Sprint_List">'[3]Release Planning'!$C$5:$C$16</definedName>
    <definedName name="Supersedes" xml:space="preserve"> "N/A"</definedName>
    <definedName name="TableLoadTypes">'[8]Table List'!$W$1:$AA$1</definedName>
    <definedName name="targeting" localSheetId="0">#REF!</definedName>
    <definedName name="targeting">#REF!</definedName>
    <definedName name="TermOfNotice">[1]technical!$A$26:$A$31</definedName>
    <definedName name="Test" localSheetId="0">#REF!</definedName>
    <definedName name="Test">#REF!</definedName>
    <definedName name="test1" localSheetId="0">#REF!</definedName>
    <definedName name="test1">#REF!</definedName>
    <definedName name="test2" localSheetId="0">#REF!</definedName>
    <definedName name="test2">#REF!</definedName>
    <definedName name="Track_Picklist" localSheetId="0">#REF!</definedName>
    <definedName name="Track_Picklist">#REF!</definedName>
    <definedName name="Treasury_Mappings" localSheetId="0">'[9]Feed Repository '!#REF!</definedName>
    <definedName name="Treasury_Mappings">'[9]Feed Repository '!#REF!</definedName>
    <definedName name="TreasuryMappings" localSheetId="0">'[9]Feed Repository '!#REF!</definedName>
    <definedName name="TreasuryMappings">'[9]Feed Repository '!#REF!</definedName>
    <definedName name="Two_Digit_Year" xml:space="preserve"> "15"</definedName>
    <definedName name="Type">#REF!</definedName>
    <definedName name="uio" localSheetId="0">#REF!</definedName>
    <definedName name="uio">#REF!</definedName>
    <definedName name="Undefined" xml:space="preserve"> "N/A"</definedName>
    <definedName name="Version" xml:space="preserve"> "1"</definedName>
    <definedName name="VLookup_Level2">"VLOOKUP(A2,'Level 2'!$D$2:$F$4585,3,FALSE)"</definedName>
    <definedName name="von">#REF!</definedName>
    <definedName name="WR_All_users_Both" xml:space="preserve"> "Not Assigned"</definedName>
    <definedName name="WR_All_users_Department" xml:space="preserve"> "Not Assigned"</definedName>
    <definedName name="WR_All_users_Full_Name" xml:space="preserve"> "Not Assigned"</definedName>
    <definedName name="WR_All_users_Job_Title" xml:space="preserve"> "Not Assigned"</definedName>
    <definedName name="WR_All_users_LNFN" xml:space="preserve"> "Not Assigned"</definedName>
    <definedName name="WR_Both" xml:space="preserve"> "Not Assigned"</definedName>
    <definedName name="WR_Department" xml:space="preserve"> "Not Assigned"</definedName>
    <definedName name="WR_Full_Name" xml:space="preserve"> "Not Assigned"</definedName>
    <definedName name="WR_Groupname" xml:space="preserve"> "Not Assigned"</definedName>
    <definedName name="WR_GroupNames_and_All_users_Both" xml:space="preserve"> "Not Assigned; Not Assigned"</definedName>
    <definedName name="WR_GroupNames_and_All_users_Department" xml:space="preserve"> "Not Assigned"</definedName>
    <definedName name="WR_GroupNames_and_All_users_Full_Name" xml:space="preserve"> "Not Assigned; Not Assigned"</definedName>
    <definedName name="WR_GroupNames_and_All_users_Job_Title" xml:space="preserve"> "Not Assigned"</definedName>
    <definedName name="WR_GroupNames_and_All_users_LNFN" xml:space="preserve"> "Not Assigned; Not Assigned"</definedName>
    <definedName name="WR_Job_Title" xml:space="preserve"> "Not Assigned"</definedName>
    <definedName name="WR_LNFN" xml:space="preserve"> "Not Assigned"</definedName>
    <definedName name="xaxis">OFFSET(#REF!,1,0,COUNTA(#REF!),1)</definedName>
    <definedName name="YES">[1]technical!$A$3</definedName>
    <definedName name="YesNo">[1]technical!$A$3:$A$4</definedName>
    <definedName name="yui" localSheetId="0">#REF!</definedName>
    <definedName name="yu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704" i="1" l="1"/>
  <c r="AK704" i="1" s="1"/>
  <c r="AC703" i="1"/>
  <c r="AK703" i="1" s="1"/>
  <c r="AC702" i="1"/>
  <c r="AK702" i="1" s="1"/>
  <c r="AC701" i="1"/>
  <c r="AK701" i="1" s="1"/>
  <c r="AC700" i="1"/>
  <c r="AK700" i="1" s="1"/>
  <c r="AC699" i="1"/>
  <c r="AK699" i="1" s="1"/>
  <c r="AC698" i="1"/>
  <c r="AK698" i="1" s="1"/>
  <c r="AC697" i="1"/>
  <c r="AK697" i="1" s="1"/>
  <c r="AC696" i="1"/>
  <c r="AK696" i="1" s="1"/>
  <c r="AC695" i="1"/>
  <c r="AK695" i="1" s="1"/>
  <c r="AC692" i="1"/>
  <c r="AK692" i="1" s="1"/>
  <c r="AC691" i="1"/>
  <c r="AK691" i="1" s="1"/>
  <c r="AC688" i="1"/>
  <c r="AK688" i="1" s="1"/>
  <c r="AC687" i="1"/>
  <c r="AK687" i="1" s="1"/>
  <c r="AC686" i="1"/>
  <c r="AK686" i="1" s="1"/>
  <c r="AC685" i="1"/>
  <c r="AK685" i="1" s="1"/>
  <c r="AC681" i="1"/>
  <c r="AK681" i="1" s="1"/>
  <c r="AC680" i="1"/>
  <c r="AK680" i="1" s="1"/>
  <c r="AC679" i="1"/>
  <c r="AK679" i="1" s="1"/>
  <c r="AC678" i="1"/>
  <c r="AK678" i="1" s="1"/>
  <c r="AC677" i="1"/>
  <c r="AK677" i="1" s="1"/>
  <c r="AC676" i="1"/>
  <c r="AK676" i="1" s="1"/>
  <c r="AC675" i="1"/>
  <c r="AK675" i="1" s="1"/>
  <c r="AC673" i="1"/>
  <c r="AK673" i="1" s="1"/>
  <c r="AC672" i="1"/>
  <c r="AK672" i="1" s="1"/>
  <c r="AC671" i="1"/>
  <c r="AK671" i="1" s="1"/>
  <c r="AC670" i="1"/>
  <c r="AK670" i="1" s="1"/>
  <c r="AC666" i="1"/>
  <c r="AK666" i="1" s="1"/>
  <c r="AC665" i="1"/>
  <c r="AK665" i="1" s="1"/>
  <c r="AC664" i="1"/>
  <c r="AK664" i="1" s="1"/>
  <c r="AC663" i="1"/>
  <c r="AK663" i="1" s="1"/>
  <c r="AC662" i="1"/>
  <c r="AK662" i="1" s="1"/>
  <c r="AC661" i="1"/>
  <c r="AK661" i="1" s="1"/>
  <c r="AC660" i="1"/>
  <c r="AK660" i="1" s="1"/>
  <c r="AC659" i="1"/>
  <c r="AK659" i="1" s="1"/>
  <c r="AC658" i="1"/>
  <c r="AK658" i="1" s="1"/>
  <c r="AC657" i="1"/>
  <c r="AK657" i="1" s="1"/>
  <c r="AC656" i="1"/>
  <c r="AK656" i="1" s="1"/>
  <c r="AC655" i="1"/>
  <c r="AK655" i="1" s="1"/>
  <c r="AC654" i="1"/>
  <c r="AK654" i="1" s="1"/>
  <c r="AC653" i="1"/>
  <c r="AK653" i="1" s="1"/>
  <c r="AC652" i="1"/>
  <c r="AK652" i="1" s="1"/>
  <c r="AC651" i="1"/>
  <c r="AK651" i="1" s="1"/>
  <c r="AC650" i="1"/>
  <c r="AK650" i="1" s="1"/>
  <c r="AC649" i="1"/>
  <c r="AK649" i="1" s="1"/>
  <c r="AC646" i="1"/>
  <c r="AK646" i="1" s="1"/>
  <c r="AC645" i="1"/>
  <c r="AK645" i="1" s="1"/>
  <c r="AC644" i="1"/>
  <c r="AK644" i="1" s="1"/>
  <c r="AC643" i="1"/>
  <c r="AK643" i="1" s="1"/>
  <c r="AC640" i="1"/>
  <c r="AK640" i="1" s="1"/>
  <c r="AC639" i="1"/>
  <c r="AK639" i="1" s="1"/>
  <c r="AC635" i="1"/>
  <c r="AK635" i="1" s="1"/>
  <c r="AC631" i="1"/>
  <c r="AK631" i="1" s="1"/>
  <c r="AC629" i="1"/>
  <c r="AK629" i="1" s="1"/>
  <c r="AC625" i="1"/>
  <c r="AK625" i="1" s="1"/>
  <c r="AC624" i="1"/>
  <c r="AK624" i="1" s="1"/>
  <c r="AC623" i="1"/>
  <c r="AK623" i="1" s="1"/>
  <c r="AC595" i="1"/>
  <c r="AK595" i="1" s="1"/>
  <c r="AC591" i="1"/>
  <c r="AK591" i="1" s="1"/>
  <c r="AC583" i="1"/>
  <c r="AK583" i="1" s="1"/>
  <c r="AC579" i="1"/>
  <c r="AK579" i="1" s="1"/>
  <c r="AC546" i="1"/>
  <c r="AK546" i="1" s="1"/>
  <c r="AC545" i="1"/>
  <c r="AK545" i="1" s="1"/>
  <c r="AC544" i="1"/>
  <c r="AK544" i="1" s="1"/>
  <c r="AC543" i="1"/>
  <c r="AK543" i="1" s="1"/>
  <c r="AC542" i="1"/>
  <c r="AK542" i="1" s="1"/>
  <c r="AC539" i="1"/>
  <c r="AK539" i="1" s="1"/>
  <c r="AC506" i="1"/>
  <c r="AK506" i="1" s="1"/>
  <c r="AC495" i="1"/>
  <c r="AK495" i="1" s="1"/>
  <c r="AC490" i="1"/>
  <c r="AK490" i="1" s="1"/>
  <c r="AC478" i="1"/>
  <c r="AK478" i="1" s="1"/>
  <c r="AC455" i="1"/>
  <c r="AK455" i="1" s="1"/>
  <c r="AC400" i="1"/>
  <c r="AK400" i="1" s="1"/>
  <c r="AC396" i="1"/>
  <c r="AK396" i="1" s="1"/>
  <c r="AC380" i="1"/>
  <c r="AK380" i="1" s="1"/>
  <c r="AC320" i="1"/>
  <c r="AK320" i="1" s="1"/>
  <c r="AC313" i="1"/>
  <c r="AK313" i="1" s="1"/>
  <c r="AC309" i="1"/>
  <c r="AK309" i="1" s="1"/>
  <c r="AC308" i="1"/>
  <c r="AK308" i="1" s="1"/>
  <c r="AC302" i="1"/>
  <c r="AK302" i="1" s="1"/>
  <c r="AC298" i="1"/>
  <c r="AK298" i="1" s="1"/>
  <c r="AC296" i="1"/>
  <c r="AK296" i="1" s="1"/>
  <c r="AC295" i="1"/>
  <c r="AK295" i="1" s="1"/>
  <c r="AC288" i="1"/>
  <c r="AK288" i="1" s="1"/>
  <c r="AC282" i="1"/>
  <c r="AK282" i="1" s="1"/>
  <c r="AC281" i="1"/>
  <c r="AK281" i="1" s="1"/>
  <c r="AC280" i="1"/>
  <c r="AK280" i="1" s="1"/>
  <c r="AC279" i="1"/>
  <c r="AK279" i="1" s="1"/>
  <c r="AC277" i="1"/>
  <c r="AK277" i="1" s="1"/>
  <c r="AC276" i="1"/>
  <c r="AK276" i="1" s="1"/>
  <c r="AC275" i="1"/>
  <c r="AK275" i="1" s="1"/>
  <c r="AC274" i="1"/>
  <c r="AK274" i="1" s="1"/>
  <c r="AC273" i="1"/>
  <c r="AK273" i="1" s="1"/>
  <c r="AC272" i="1"/>
  <c r="AK272" i="1" s="1"/>
  <c r="AC271" i="1"/>
  <c r="AK271" i="1" s="1"/>
  <c r="AC270" i="1"/>
  <c r="AK270" i="1" s="1"/>
  <c r="AC269" i="1"/>
  <c r="AK269" i="1" s="1"/>
  <c r="AC266" i="1"/>
  <c r="AK266" i="1" s="1"/>
  <c r="AC265" i="1"/>
  <c r="AK265" i="1" s="1"/>
  <c r="AC264" i="1"/>
  <c r="AK264" i="1" s="1"/>
  <c r="AC263" i="1"/>
  <c r="AK263" i="1" s="1"/>
  <c r="AC262" i="1"/>
  <c r="AK262" i="1" s="1"/>
  <c r="AC261" i="1"/>
  <c r="AK261" i="1" s="1"/>
  <c r="AC260" i="1"/>
  <c r="AK260" i="1" s="1"/>
  <c r="AC259" i="1"/>
  <c r="AK259" i="1" s="1"/>
  <c r="AC258" i="1"/>
  <c r="AK258" i="1" s="1"/>
  <c r="AC257" i="1"/>
  <c r="AK257" i="1" s="1"/>
  <c r="AC256" i="1"/>
  <c r="AK256" i="1" s="1"/>
  <c r="AC255" i="1"/>
  <c r="AK255" i="1" s="1"/>
  <c r="AC254" i="1"/>
  <c r="AK254" i="1" s="1"/>
  <c r="AC253" i="1"/>
  <c r="AK253" i="1" s="1"/>
  <c r="AC252" i="1"/>
  <c r="AK252" i="1" s="1"/>
  <c r="AC251" i="1"/>
  <c r="AK251" i="1" s="1"/>
  <c r="AC250" i="1"/>
  <c r="AK250" i="1" s="1"/>
  <c r="AC249" i="1"/>
  <c r="AK249" i="1" s="1"/>
  <c r="AC248" i="1"/>
  <c r="AK248" i="1" s="1"/>
  <c r="AC247" i="1"/>
  <c r="AK247" i="1" s="1"/>
  <c r="AC246" i="1"/>
  <c r="AK246" i="1" s="1"/>
  <c r="AC245" i="1"/>
  <c r="AK245" i="1" s="1"/>
  <c r="AC244" i="1"/>
  <c r="AK244" i="1" s="1"/>
  <c r="AC243" i="1"/>
  <c r="AK243" i="1" s="1"/>
  <c r="AC242" i="1"/>
  <c r="AK242" i="1" s="1"/>
  <c r="AC241" i="1"/>
  <c r="AK241" i="1" s="1"/>
  <c r="AC239" i="1"/>
  <c r="AK239" i="1" s="1"/>
  <c r="AC238" i="1"/>
  <c r="AK238" i="1" s="1"/>
  <c r="AC237" i="1"/>
  <c r="AK237" i="1" s="1"/>
  <c r="AC236" i="1"/>
  <c r="AK236" i="1" s="1"/>
  <c r="AC235" i="1"/>
  <c r="AK235" i="1" s="1"/>
  <c r="AC234" i="1"/>
  <c r="AK234" i="1" s="1"/>
  <c r="AC233" i="1"/>
  <c r="AK233" i="1" s="1"/>
  <c r="AC232" i="1"/>
  <c r="AK232" i="1" s="1"/>
  <c r="AC230" i="1"/>
  <c r="AK230" i="1" s="1"/>
  <c r="AC228" i="1"/>
  <c r="AK228" i="1" s="1"/>
  <c r="AC227" i="1"/>
  <c r="AK227" i="1" s="1"/>
  <c r="AC226" i="1"/>
  <c r="AK226" i="1" s="1"/>
  <c r="AC225" i="1"/>
  <c r="AK225" i="1" s="1"/>
  <c r="AC224" i="1"/>
  <c r="AK224" i="1" s="1"/>
  <c r="AC223" i="1"/>
  <c r="AK223" i="1" s="1"/>
  <c r="AC221" i="1"/>
  <c r="AK221" i="1" s="1"/>
  <c r="AC220" i="1"/>
  <c r="AK220" i="1" s="1"/>
  <c r="AC219" i="1"/>
  <c r="AK219" i="1" s="1"/>
  <c r="AC218" i="1"/>
  <c r="AK218" i="1" s="1"/>
  <c r="AC217" i="1"/>
  <c r="AK217" i="1" s="1"/>
  <c r="AC216" i="1"/>
  <c r="AK216" i="1" s="1"/>
  <c r="AC215" i="1"/>
  <c r="AK215" i="1" s="1"/>
  <c r="AC214" i="1"/>
  <c r="AK214" i="1" s="1"/>
  <c r="AC212" i="1"/>
  <c r="AK212" i="1" s="1"/>
  <c r="AC211" i="1"/>
  <c r="AK211" i="1" s="1"/>
  <c r="AC210" i="1"/>
  <c r="AK210" i="1" s="1"/>
  <c r="AC209" i="1"/>
  <c r="AK209" i="1" s="1"/>
  <c r="AC208" i="1"/>
  <c r="AK208" i="1" s="1"/>
  <c r="AC207" i="1"/>
  <c r="AK207" i="1" s="1"/>
  <c r="AC204" i="1"/>
  <c r="AK204" i="1" s="1"/>
  <c r="AC203" i="1"/>
  <c r="AK203" i="1" s="1"/>
  <c r="AC202" i="1"/>
  <c r="AK202" i="1" s="1"/>
  <c r="AC201" i="1"/>
  <c r="AK201" i="1" s="1"/>
  <c r="AC200" i="1"/>
  <c r="AK200" i="1" s="1"/>
  <c r="AC199" i="1"/>
  <c r="AK199" i="1" s="1"/>
  <c r="AC198" i="1"/>
  <c r="AK198" i="1" s="1"/>
  <c r="AC197" i="1"/>
  <c r="AK197" i="1" s="1"/>
  <c r="AC196" i="1"/>
  <c r="AK196" i="1" s="1"/>
  <c r="AC195" i="1"/>
  <c r="AK195" i="1" s="1"/>
  <c r="AC194" i="1"/>
  <c r="AK194" i="1" s="1"/>
  <c r="AC193" i="1"/>
  <c r="AK193" i="1" s="1"/>
  <c r="AC191" i="1"/>
  <c r="AK191" i="1" s="1"/>
  <c r="AC190" i="1"/>
  <c r="AK190" i="1" s="1"/>
  <c r="AC189" i="1"/>
  <c r="AK189" i="1" s="1"/>
  <c r="AC188" i="1"/>
  <c r="AK188" i="1" s="1"/>
  <c r="AC187" i="1"/>
  <c r="AK187" i="1" s="1"/>
  <c r="AC186" i="1"/>
  <c r="AK186" i="1" s="1"/>
  <c r="AC185" i="1"/>
  <c r="AK185" i="1" s="1"/>
  <c r="AC184" i="1"/>
  <c r="AK184" i="1" s="1"/>
  <c r="AC183" i="1"/>
  <c r="AK183" i="1" s="1"/>
  <c r="AC182" i="1"/>
  <c r="AK182" i="1" s="1"/>
  <c r="AC181" i="1"/>
  <c r="AK181" i="1" s="1"/>
  <c r="AC179" i="1"/>
  <c r="AK179" i="1" s="1"/>
  <c r="AC178" i="1"/>
  <c r="AK178" i="1" s="1"/>
  <c r="AC177" i="1"/>
  <c r="AK177" i="1" s="1"/>
  <c r="AC176" i="1"/>
  <c r="AK176" i="1" s="1"/>
  <c r="AC175" i="1"/>
  <c r="AK175" i="1" s="1"/>
  <c r="AC174" i="1"/>
  <c r="AK174" i="1" s="1"/>
  <c r="AC173" i="1"/>
  <c r="AK173" i="1" s="1"/>
  <c r="AC172" i="1"/>
  <c r="AK172" i="1" s="1"/>
  <c r="AC171" i="1"/>
  <c r="AK171" i="1" s="1"/>
  <c r="AC170" i="1"/>
  <c r="AK170" i="1" s="1"/>
  <c r="AC169" i="1"/>
  <c r="AK169" i="1" s="1"/>
  <c r="AC168" i="1"/>
  <c r="AK168" i="1" s="1"/>
  <c r="AC167" i="1"/>
  <c r="AK167" i="1" s="1"/>
  <c r="AC166" i="1"/>
  <c r="AK166" i="1" s="1"/>
  <c r="AC165" i="1"/>
  <c r="AK165" i="1" s="1"/>
  <c r="AC164" i="1"/>
  <c r="AK164" i="1" s="1"/>
  <c r="AC163" i="1"/>
  <c r="AK163" i="1" s="1"/>
  <c r="AC162" i="1"/>
  <c r="AK162" i="1" s="1"/>
  <c r="AC161" i="1"/>
  <c r="AK161" i="1" s="1"/>
  <c r="AC160" i="1"/>
  <c r="AK160" i="1" s="1"/>
  <c r="AC159" i="1"/>
  <c r="AK159" i="1" s="1"/>
  <c r="AC158" i="1"/>
  <c r="AK158" i="1" s="1"/>
  <c r="AC157" i="1"/>
  <c r="AK157" i="1" s="1"/>
  <c r="AC156" i="1"/>
  <c r="AK156" i="1" s="1"/>
  <c r="AC155" i="1"/>
  <c r="AK155" i="1" s="1"/>
  <c r="AC154" i="1"/>
  <c r="AK154" i="1" s="1"/>
  <c r="AC153" i="1"/>
  <c r="AK153" i="1" s="1"/>
  <c r="AC152" i="1"/>
  <c r="AK152" i="1" s="1"/>
  <c r="AC151" i="1"/>
  <c r="AK151" i="1" s="1"/>
  <c r="AC150" i="1"/>
  <c r="AK150" i="1" s="1"/>
  <c r="AC149" i="1"/>
  <c r="AK149" i="1" s="1"/>
  <c r="AC148" i="1"/>
  <c r="AK148" i="1" s="1"/>
  <c r="AC147" i="1"/>
  <c r="AK147" i="1" s="1"/>
  <c r="AC146" i="1"/>
  <c r="AK146" i="1" s="1"/>
  <c r="AC145" i="1"/>
  <c r="AK145" i="1" s="1"/>
  <c r="AC144" i="1"/>
  <c r="AK144" i="1" s="1"/>
  <c r="AC143" i="1"/>
  <c r="AK143" i="1" s="1"/>
  <c r="AC142" i="1"/>
  <c r="AK142" i="1" s="1"/>
  <c r="AC141" i="1"/>
  <c r="AK141" i="1" s="1"/>
  <c r="AC139" i="1"/>
  <c r="AK139" i="1" s="1"/>
  <c r="AC138" i="1"/>
  <c r="AK138" i="1" s="1"/>
  <c r="AC137" i="1"/>
  <c r="AK137" i="1" s="1"/>
  <c r="AC135" i="1"/>
  <c r="AK135" i="1" s="1"/>
  <c r="AC134" i="1"/>
  <c r="AK134" i="1" s="1"/>
  <c r="AC133" i="1"/>
  <c r="AK133" i="1" s="1"/>
  <c r="AC132" i="1"/>
  <c r="AK132" i="1" s="1"/>
  <c r="AC131" i="1"/>
  <c r="AK131" i="1" s="1"/>
  <c r="AC130" i="1"/>
  <c r="AK130" i="1" s="1"/>
  <c r="AC129" i="1"/>
  <c r="AK129" i="1" s="1"/>
  <c r="AC128" i="1"/>
  <c r="AK128" i="1" s="1"/>
  <c r="AC127" i="1"/>
  <c r="AK127" i="1" s="1"/>
  <c r="AC126" i="1"/>
  <c r="AK126" i="1" s="1"/>
  <c r="AC125" i="1"/>
  <c r="AK125" i="1" s="1"/>
  <c r="AC123" i="1"/>
  <c r="AK123" i="1" s="1"/>
  <c r="AC122" i="1"/>
  <c r="AK122" i="1" s="1"/>
  <c r="AC121" i="1"/>
  <c r="AK121" i="1" s="1"/>
  <c r="AC120" i="1"/>
  <c r="AK120" i="1" s="1"/>
  <c r="AC119" i="1"/>
  <c r="AK119" i="1" s="1"/>
  <c r="AC118" i="1"/>
  <c r="AK118" i="1" s="1"/>
  <c r="AC117" i="1"/>
  <c r="AK117" i="1" s="1"/>
  <c r="AC116" i="1"/>
  <c r="AK116" i="1" s="1"/>
  <c r="AC115" i="1"/>
  <c r="AK115" i="1" s="1"/>
  <c r="AC114" i="1"/>
  <c r="AK114" i="1" s="1"/>
  <c r="AC113" i="1"/>
  <c r="AK113" i="1" s="1"/>
  <c r="AC112" i="1"/>
  <c r="AK112" i="1" s="1"/>
  <c r="AC111" i="1"/>
  <c r="AK111" i="1" s="1"/>
  <c r="AC110" i="1"/>
  <c r="AK110" i="1" s="1"/>
  <c r="AC109" i="1"/>
  <c r="AK109" i="1" s="1"/>
  <c r="AC108" i="1"/>
  <c r="AK108" i="1" s="1"/>
  <c r="AC107" i="1"/>
  <c r="AK107" i="1" s="1"/>
  <c r="AC106" i="1"/>
  <c r="AK106" i="1" s="1"/>
  <c r="AC105" i="1"/>
  <c r="AK105" i="1" s="1"/>
  <c r="AC102" i="1"/>
  <c r="AK102" i="1" s="1"/>
  <c r="AC101" i="1"/>
  <c r="AK101" i="1" s="1"/>
  <c r="AC100" i="1"/>
  <c r="AK100" i="1" s="1"/>
  <c r="AC94" i="1"/>
  <c r="AK94" i="1" s="1"/>
  <c r="AC93" i="1"/>
  <c r="AK93" i="1" s="1"/>
  <c r="AC87" i="1"/>
  <c r="AK87" i="1" s="1"/>
  <c r="AC64" i="1"/>
  <c r="AK64" i="1" s="1"/>
  <c r="AC63" i="1"/>
  <c r="AK63" i="1" s="1"/>
  <c r="AC62" i="1"/>
  <c r="AK62" i="1" s="1"/>
  <c r="AC60" i="1"/>
  <c r="AK60" i="1" s="1"/>
  <c r="AC59" i="1"/>
  <c r="AK59" i="1" s="1"/>
  <c r="AC58" i="1"/>
  <c r="AK58" i="1" s="1"/>
  <c r="AC55" i="1"/>
  <c r="AK55" i="1" s="1"/>
  <c r="AC54" i="1"/>
  <c r="AK54" i="1" s="1"/>
  <c r="AC53" i="1"/>
  <c r="AK53" i="1" s="1"/>
  <c r="AC52" i="1"/>
  <c r="AK52" i="1" s="1"/>
  <c r="AC47" i="1"/>
  <c r="AK47" i="1" s="1"/>
  <c r="AC46" i="1"/>
  <c r="AK46" i="1" s="1"/>
  <c r="AC45" i="1"/>
  <c r="AK45" i="1" s="1"/>
  <c r="AC43" i="1"/>
  <c r="AK43" i="1" s="1"/>
  <c r="AC42" i="1"/>
  <c r="AK42" i="1" s="1"/>
  <c r="AC41" i="1"/>
  <c r="AK41" i="1" s="1"/>
  <c r="AC40" i="1"/>
  <c r="AK40" i="1" s="1"/>
  <c r="AC37" i="1"/>
  <c r="AK37" i="1" s="1"/>
  <c r="AC36" i="1"/>
  <c r="AK36" i="1" s="1"/>
  <c r="AC35" i="1"/>
  <c r="AK35" i="1" s="1"/>
  <c r="AC34" i="1"/>
  <c r="AK34" i="1" s="1"/>
  <c r="AC33" i="1"/>
  <c r="AK33" i="1" s="1"/>
  <c r="AC32" i="1"/>
  <c r="AK32" i="1" s="1"/>
  <c r="AC31" i="1"/>
  <c r="AK31" i="1" s="1"/>
  <c r="AC30" i="1"/>
  <c r="AK30" i="1" s="1"/>
  <c r="AC29" i="1"/>
  <c r="AK29" i="1" s="1"/>
  <c r="AC27" i="1"/>
  <c r="AK27" i="1" s="1"/>
  <c r="AC24" i="1"/>
  <c r="AK24" i="1" s="1"/>
  <c r="AC23" i="1"/>
  <c r="AK23" i="1" s="1"/>
  <c r="AC20" i="1"/>
  <c r="AK20" i="1" s="1"/>
  <c r="AC19" i="1"/>
  <c r="AK19" i="1" s="1"/>
  <c r="AC18" i="1"/>
  <c r="AK18" i="1" s="1"/>
  <c r="AC17" i="1"/>
  <c r="AK17" i="1" s="1"/>
  <c r="AC14" i="1"/>
  <c r="AK14" i="1" s="1"/>
  <c r="AC13" i="1"/>
  <c r="AK13" i="1" s="1"/>
  <c r="AC12" i="1"/>
  <c r="AK12" i="1" s="1"/>
  <c r="AC11" i="1"/>
  <c r="AK11" i="1" s="1"/>
  <c r="AC10" i="1"/>
  <c r="AK10" i="1" s="1"/>
  <c r="AC9" i="1"/>
  <c r="AK9" i="1" s="1"/>
  <c r="AC8" i="1"/>
  <c r="AK8" i="1" s="1"/>
  <c r="AC7" i="1"/>
  <c r="AK7" i="1" s="1"/>
  <c r="AC6" i="1"/>
  <c r="AK6" i="1" s="1"/>
  <c r="AC5" i="1"/>
  <c r="AK5" i="1" s="1"/>
  <c r="AC4" i="1"/>
  <c r="AK4" i="1" s="1"/>
  <c r="AC3" i="1"/>
  <c r="AK3" i="1" s="1"/>
  <c r="AI704" i="1"/>
  <c r="AI703" i="1"/>
  <c r="AI702" i="1"/>
  <c r="AI701" i="1"/>
  <c r="AI700" i="1"/>
  <c r="AI699" i="1"/>
  <c r="AI698" i="1"/>
  <c r="AI697" i="1"/>
  <c r="AI696" i="1"/>
  <c r="AI695" i="1"/>
  <c r="AI692" i="1"/>
  <c r="AI691" i="1"/>
  <c r="AI688" i="1"/>
  <c r="AI687" i="1"/>
  <c r="AI686" i="1"/>
  <c r="AI685" i="1"/>
  <c r="AI681" i="1"/>
  <c r="AI680" i="1"/>
  <c r="AI679" i="1"/>
  <c r="AI678" i="1"/>
  <c r="AI677" i="1"/>
  <c r="AI676" i="1"/>
  <c r="AI675" i="1"/>
  <c r="AI673" i="1"/>
  <c r="AI672" i="1"/>
  <c r="AI671" i="1"/>
  <c r="AI670" i="1"/>
  <c r="AI666" i="1"/>
  <c r="AI665" i="1"/>
  <c r="AI664" i="1"/>
  <c r="AI663" i="1"/>
  <c r="AI662" i="1"/>
  <c r="AI661" i="1"/>
  <c r="AI660" i="1"/>
  <c r="AI659" i="1"/>
  <c r="AI658" i="1"/>
  <c r="AI657" i="1"/>
  <c r="AI656" i="1"/>
  <c r="AI655" i="1"/>
  <c r="AI654" i="1"/>
  <c r="AI653" i="1"/>
  <c r="AI652" i="1"/>
  <c r="AI651" i="1"/>
  <c r="AI650" i="1"/>
  <c r="AI649" i="1"/>
  <c r="AI646" i="1"/>
  <c r="AI645" i="1"/>
  <c r="AI644" i="1"/>
  <c r="AI643" i="1"/>
  <c r="AI640" i="1"/>
  <c r="AI639" i="1"/>
  <c r="AI635" i="1"/>
  <c r="AI631" i="1"/>
  <c r="AI629" i="1"/>
  <c r="AI625" i="1"/>
  <c r="AI624" i="1"/>
  <c r="AI623" i="1"/>
  <c r="AI595" i="1"/>
  <c r="AI591" i="1"/>
  <c r="AI583" i="1"/>
  <c r="AI579" i="1"/>
  <c r="AI546" i="1"/>
  <c r="AI545" i="1"/>
  <c r="AI544" i="1"/>
  <c r="AI543" i="1"/>
  <c r="AI542" i="1"/>
  <c r="AI539" i="1"/>
  <c r="AI506" i="1"/>
  <c r="AI495" i="1"/>
  <c r="AI490" i="1"/>
  <c r="AI478" i="1"/>
  <c r="AI455" i="1"/>
  <c r="AI400" i="1"/>
  <c r="AI396" i="1"/>
  <c r="AI380" i="1"/>
  <c r="AI320" i="1"/>
  <c r="AI313" i="1"/>
  <c r="AI309" i="1"/>
  <c r="AI308" i="1"/>
  <c r="AI302" i="1"/>
  <c r="AI298" i="1"/>
  <c r="AI296" i="1"/>
  <c r="AI295" i="1"/>
  <c r="AI288" i="1"/>
  <c r="AI282" i="1"/>
  <c r="AI281" i="1"/>
  <c r="AI280" i="1"/>
  <c r="AI279" i="1"/>
  <c r="AI277" i="1"/>
  <c r="AI276" i="1"/>
  <c r="AI275" i="1"/>
  <c r="AI274" i="1"/>
  <c r="AI273" i="1"/>
  <c r="AI272" i="1"/>
  <c r="AI271" i="1"/>
  <c r="AI270" i="1"/>
  <c r="AI269" i="1"/>
  <c r="AI266" i="1"/>
  <c r="AI265" i="1"/>
  <c r="AI264" i="1"/>
  <c r="AI263" i="1"/>
  <c r="AI262" i="1"/>
  <c r="AI261" i="1"/>
  <c r="AI260" i="1"/>
  <c r="AI258" i="1"/>
  <c r="AI257" i="1"/>
  <c r="AI256" i="1"/>
  <c r="AI255" i="1"/>
  <c r="AI254" i="1"/>
  <c r="AI253" i="1"/>
  <c r="AI252" i="1"/>
  <c r="AI251" i="1"/>
  <c r="AI250" i="1"/>
  <c r="AI249" i="1"/>
  <c r="AI248" i="1"/>
  <c r="AI247" i="1"/>
  <c r="AI246" i="1"/>
  <c r="AI245" i="1"/>
  <c r="AI244" i="1"/>
  <c r="AI243" i="1"/>
  <c r="AI242" i="1"/>
  <c r="AI241" i="1"/>
  <c r="AI239" i="1"/>
  <c r="AI238" i="1"/>
  <c r="AI237" i="1"/>
  <c r="AI236" i="1"/>
  <c r="AI235" i="1"/>
  <c r="AI234" i="1"/>
  <c r="AI233" i="1"/>
  <c r="AI232" i="1"/>
  <c r="AI230" i="1"/>
  <c r="AI228" i="1"/>
  <c r="AI227" i="1"/>
  <c r="AI226" i="1"/>
  <c r="AI225" i="1"/>
  <c r="AI224" i="1"/>
  <c r="AI223" i="1"/>
  <c r="AI221" i="1"/>
  <c r="AI220" i="1"/>
  <c r="AI219" i="1"/>
  <c r="AI218" i="1"/>
  <c r="AI217" i="1"/>
  <c r="AI216" i="1"/>
  <c r="AI215" i="1"/>
  <c r="AI214" i="1"/>
  <c r="AI212" i="1"/>
  <c r="AI211" i="1"/>
  <c r="AI210" i="1"/>
  <c r="AI209" i="1"/>
  <c r="AI208" i="1"/>
  <c r="AI207" i="1"/>
  <c r="AI204" i="1"/>
  <c r="AI203" i="1"/>
  <c r="AI202" i="1"/>
  <c r="AI201" i="1"/>
  <c r="AI200" i="1"/>
  <c r="AI199" i="1"/>
  <c r="AI198" i="1"/>
  <c r="AI197" i="1"/>
  <c r="AI196" i="1"/>
  <c r="AI195" i="1"/>
  <c r="AI194" i="1"/>
  <c r="AI193" i="1"/>
  <c r="AI191" i="1"/>
  <c r="AI190" i="1"/>
  <c r="AI189" i="1"/>
  <c r="AI188" i="1"/>
  <c r="AI187" i="1"/>
  <c r="AI186" i="1"/>
  <c r="AI185" i="1"/>
  <c r="AI184" i="1"/>
  <c r="AI183" i="1"/>
  <c r="AI182" i="1"/>
  <c r="AI181"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39" i="1"/>
  <c r="AI138" i="1"/>
  <c r="AI137" i="1"/>
  <c r="AI135" i="1"/>
  <c r="AI134" i="1"/>
  <c r="AI133" i="1"/>
  <c r="AI132" i="1"/>
  <c r="AI131" i="1"/>
  <c r="AI130" i="1"/>
  <c r="AI129" i="1"/>
  <c r="AI128" i="1"/>
  <c r="AI127" i="1"/>
  <c r="AI126" i="1"/>
  <c r="AI125" i="1"/>
  <c r="AI123" i="1"/>
  <c r="AI122" i="1"/>
  <c r="AI121" i="1"/>
  <c r="AI120" i="1"/>
  <c r="AI119" i="1"/>
  <c r="AI118" i="1"/>
  <c r="AI117" i="1"/>
  <c r="AI116" i="1"/>
  <c r="AI115" i="1"/>
  <c r="AI114" i="1"/>
  <c r="AI113" i="1"/>
  <c r="AI112" i="1"/>
  <c r="AI111" i="1"/>
  <c r="AI110" i="1"/>
  <c r="AI109" i="1"/>
  <c r="AI108" i="1"/>
  <c r="AI107" i="1"/>
  <c r="AI106" i="1"/>
  <c r="AI105" i="1"/>
  <c r="AI102" i="1"/>
  <c r="AI101" i="1"/>
  <c r="AI100" i="1"/>
  <c r="AI94" i="1"/>
  <c r="AI93" i="1"/>
  <c r="AI87" i="1"/>
  <c r="AI64" i="1"/>
  <c r="AI63" i="1"/>
  <c r="AI62" i="1"/>
  <c r="AI60" i="1"/>
  <c r="AI59" i="1"/>
  <c r="AI58" i="1"/>
  <c r="AI55" i="1"/>
  <c r="AI54" i="1"/>
  <c r="AI53" i="1"/>
  <c r="AI52" i="1"/>
  <c r="AI47" i="1"/>
  <c r="AI46" i="1"/>
  <c r="AI45" i="1"/>
  <c r="AI43" i="1"/>
  <c r="AI42" i="1"/>
  <c r="AI41" i="1"/>
  <c r="AI40" i="1"/>
  <c r="AI37" i="1"/>
  <c r="AI36" i="1"/>
  <c r="AI35" i="1"/>
  <c r="AI34" i="1"/>
  <c r="AI33" i="1"/>
  <c r="AI32" i="1"/>
  <c r="AI31" i="1"/>
  <c r="AI30" i="1"/>
  <c r="AI29" i="1"/>
  <c r="AI27" i="1"/>
  <c r="AI24" i="1"/>
  <c r="AI23" i="1"/>
  <c r="AI20" i="1"/>
  <c r="AI19" i="1"/>
  <c r="AI18" i="1"/>
  <c r="AI17" i="1"/>
  <c r="AI14" i="1"/>
  <c r="AI13" i="1"/>
  <c r="AI12" i="1"/>
  <c r="AI11" i="1"/>
  <c r="AI10" i="1"/>
  <c r="AI9" i="1"/>
  <c r="AI8" i="1"/>
  <c r="AI7" i="1"/>
  <c r="AI6" i="1"/>
  <c r="AI5" i="1"/>
  <c r="AI4" i="1"/>
  <c r="AI3" i="1"/>
  <c r="AI259" i="1"/>
  <c r="AH704" i="1"/>
  <c r="AH703" i="1"/>
  <c r="AH702" i="1"/>
  <c r="AH701" i="1"/>
  <c r="AH700" i="1"/>
  <c r="AH699" i="1"/>
  <c r="AH698" i="1"/>
  <c r="AH697" i="1"/>
  <c r="AH696" i="1"/>
  <c r="AH695" i="1"/>
  <c r="AH692" i="1"/>
  <c r="AH691" i="1"/>
  <c r="AH688" i="1"/>
  <c r="AH687" i="1"/>
  <c r="AH686" i="1"/>
  <c r="AH685" i="1"/>
  <c r="AH681" i="1"/>
  <c r="AH680" i="1"/>
  <c r="AH679" i="1"/>
  <c r="AH678" i="1"/>
  <c r="AH677" i="1"/>
  <c r="AH676" i="1"/>
  <c r="AH675" i="1"/>
  <c r="AH673" i="1"/>
  <c r="AH672" i="1"/>
  <c r="AH671" i="1"/>
  <c r="AH670" i="1"/>
  <c r="AH666" i="1"/>
  <c r="AH665" i="1"/>
  <c r="AH664" i="1"/>
  <c r="AH663" i="1"/>
  <c r="AH662" i="1"/>
  <c r="AH661" i="1"/>
  <c r="AH660" i="1"/>
  <c r="AH659" i="1"/>
  <c r="AH658" i="1"/>
  <c r="AH657" i="1"/>
  <c r="AH656" i="1"/>
  <c r="AH655" i="1"/>
  <c r="AH654" i="1"/>
  <c r="AH653" i="1"/>
  <c r="AH652" i="1"/>
  <c r="AH651" i="1"/>
  <c r="AH650" i="1"/>
  <c r="AH649" i="1"/>
  <c r="AH646" i="1"/>
  <c r="AH645" i="1"/>
  <c r="AH644" i="1"/>
  <c r="AH643" i="1"/>
  <c r="AH640" i="1"/>
  <c r="AH639" i="1"/>
  <c r="AH635" i="1"/>
  <c r="AH631" i="1"/>
  <c r="AH629" i="1"/>
  <c r="AH625" i="1"/>
  <c r="AH624" i="1"/>
  <c r="AH623" i="1"/>
  <c r="AH595" i="1"/>
  <c r="AH591" i="1"/>
  <c r="AH583" i="1"/>
  <c r="AH579" i="1"/>
  <c r="AH546" i="1"/>
  <c r="AH545" i="1"/>
  <c r="AH544" i="1"/>
  <c r="AH543" i="1"/>
  <c r="AH542" i="1"/>
  <c r="AH539" i="1"/>
  <c r="AH506" i="1"/>
  <c r="AH495" i="1"/>
  <c r="AH490" i="1"/>
  <c r="AH478" i="1"/>
  <c r="AH455" i="1"/>
  <c r="AH400" i="1"/>
  <c r="AH396" i="1"/>
  <c r="AH380" i="1"/>
  <c r="AH320" i="1"/>
  <c r="AH313" i="1"/>
  <c r="AH309" i="1"/>
  <c r="AH308" i="1"/>
  <c r="AH302" i="1"/>
  <c r="AH298" i="1"/>
  <c r="AH296" i="1"/>
  <c r="AH295" i="1"/>
  <c r="AH288" i="1"/>
  <c r="AH282" i="1"/>
  <c r="AH281" i="1"/>
  <c r="AH280" i="1"/>
  <c r="AH279" i="1"/>
  <c r="AH277" i="1"/>
  <c r="AH276" i="1"/>
  <c r="AH275" i="1"/>
  <c r="AH274" i="1"/>
  <c r="AH273" i="1"/>
  <c r="AH272" i="1"/>
  <c r="AH271" i="1"/>
  <c r="AH270" i="1"/>
  <c r="AH269" i="1"/>
  <c r="AH266" i="1"/>
  <c r="AH265" i="1"/>
  <c r="AH264" i="1"/>
  <c r="AH263" i="1"/>
  <c r="AH262" i="1"/>
  <c r="AH261" i="1"/>
  <c r="AH260" i="1"/>
  <c r="AH259" i="1"/>
  <c r="AH258" i="1"/>
  <c r="AH257" i="1"/>
  <c r="AH256" i="1"/>
  <c r="AH255" i="1"/>
  <c r="AH254" i="1"/>
  <c r="AH253" i="1"/>
  <c r="AH252" i="1"/>
  <c r="AH251" i="1"/>
  <c r="AH250" i="1"/>
  <c r="AH249" i="1"/>
  <c r="AH248" i="1"/>
  <c r="AH247" i="1"/>
  <c r="AH246" i="1"/>
  <c r="AH245" i="1"/>
  <c r="AH244" i="1"/>
  <c r="AH243" i="1"/>
  <c r="AH242" i="1"/>
  <c r="AH241" i="1"/>
  <c r="AH239" i="1"/>
  <c r="AH238" i="1"/>
  <c r="AH237" i="1"/>
  <c r="AH236" i="1"/>
  <c r="AH235" i="1"/>
  <c r="AH234" i="1"/>
  <c r="AH233" i="1"/>
  <c r="AH232" i="1"/>
  <c r="AH230" i="1"/>
  <c r="AH228" i="1"/>
  <c r="AH227" i="1"/>
  <c r="AH226" i="1"/>
  <c r="AH225" i="1"/>
  <c r="AH224" i="1"/>
  <c r="AH223" i="1"/>
  <c r="AH221" i="1"/>
  <c r="AH220" i="1"/>
  <c r="AH219" i="1"/>
  <c r="AH218" i="1"/>
  <c r="AH217" i="1"/>
  <c r="AH216" i="1"/>
  <c r="AH215" i="1"/>
  <c r="AH214" i="1"/>
  <c r="AH212" i="1"/>
  <c r="AH211" i="1"/>
  <c r="AH210" i="1"/>
  <c r="AH209" i="1"/>
  <c r="AH208" i="1"/>
  <c r="AH207" i="1"/>
  <c r="AH204" i="1"/>
  <c r="AH203" i="1"/>
  <c r="AH202" i="1"/>
  <c r="AH201" i="1"/>
  <c r="AH200" i="1"/>
  <c r="AH199" i="1"/>
  <c r="AH198" i="1"/>
  <c r="AH197" i="1"/>
  <c r="AH196" i="1"/>
  <c r="AH195" i="1"/>
  <c r="AH194" i="1"/>
  <c r="AH193" i="1"/>
  <c r="AH191" i="1"/>
  <c r="AH190" i="1"/>
  <c r="AH189" i="1"/>
  <c r="AH188" i="1"/>
  <c r="AH187" i="1"/>
  <c r="AH186" i="1"/>
  <c r="AH185" i="1"/>
  <c r="AH184" i="1"/>
  <c r="AH183" i="1"/>
  <c r="AH182" i="1"/>
  <c r="AH181"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39" i="1"/>
  <c r="AH138" i="1"/>
  <c r="AH137" i="1"/>
  <c r="AH135" i="1"/>
  <c r="AH134" i="1"/>
  <c r="AH133" i="1"/>
  <c r="AH132" i="1"/>
  <c r="AH131" i="1"/>
  <c r="AH130" i="1"/>
  <c r="AH129" i="1"/>
  <c r="AH128" i="1"/>
  <c r="AH127" i="1"/>
  <c r="AH126" i="1"/>
  <c r="AH125" i="1"/>
  <c r="AH123" i="1"/>
  <c r="AH122" i="1"/>
  <c r="AH121" i="1"/>
  <c r="AH120" i="1"/>
  <c r="AH119" i="1"/>
  <c r="AH118" i="1"/>
  <c r="AH117" i="1"/>
  <c r="AH116" i="1"/>
  <c r="AH115" i="1"/>
  <c r="AH114" i="1"/>
  <c r="AH113" i="1"/>
  <c r="AH112" i="1"/>
  <c r="AH111" i="1"/>
  <c r="AH110" i="1"/>
  <c r="AH109" i="1"/>
  <c r="AH108" i="1"/>
  <c r="AH107" i="1"/>
  <c r="AH106" i="1"/>
  <c r="AH105" i="1"/>
  <c r="AH102" i="1"/>
  <c r="AH101" i="1"/>
  <c r="AH100" i="1"/>
  <c r="AH94" i="1"/>
  <c r="AH93" i="1"/>
  <c r="AH87" i="1"/>
  <c r="AH64" i="1"/>
  <c r="AH63" i="1"/>
  <c r="AH62" i="1"/>
  <c r="AH60" i="1"/>
  <c r="AH59" i="1"/>
  <c r="AH58" i="1"/>
  <c r="AH55" i="1"/>
  <c r="AH54" i="1"/>
  <c r="AH53" i="1"/>
  <c r="AH52" i="1"/>
  <c r="AH47" i="1"/>
  <c r="AH46" i="1"/>
  <c r="AH45" i="1"/>
  <c r="AH43" i="1"/>
  <c r="AH42" i="1"/>
  <c r="AH41" i="1"/>
  <c r="AH40" i="1"/>
  <c r="AH37" i="1"/>
  <c r="AH36" i="1"/>
  <c r="AH35" i="1"/>
  <c r="AH34" i="1"/>
  <c r="AH33" i="1"/>
  <c r="AH32" i="1"/>
  <c r="AH31" i="1"/>
  <c r="AH30" i="1"/>
  <c r="AH29" i="1"/>
  <c r="AH27" i="1"/>
  <c r="AH24" i="1"/>
  <c r="AH23" i="1"/>
  <c r="AH20" i="1"/>
  <c r="AH19" i="1"/>
  <c r="AH18" i="1"/>
  <c r="AH17" i="1"/>
  <c r="AH14" i="1"/>
  <c r="AH13" i="1"/>
  <c r="AH12" i="1"/>
  <c r="AH11" i="1"/>
  <c r="AH10" i="1"/>
  <c r="AH9" i="1"/>
  <c r="AH8" i="1"/>
  <c r="AH7" i="1"/>
  <c r="AH6" i="1"/>
  <c r="AH5" i="1"/>
  <c r="AH4" i="1"/>
  <c r="AH3" i="1"/>
  <c r="Z4" i="1"/>
  <c r="Z5" i="1"/>
  <c r="Z6" i="1"/>
  <c r="Z7" i="1"/>
  <c r="Z8" i="1"/>
  <c r="Z9" i="1"/>
  <c r="Z10" i="1"/>
  <c r="Z11" i="1"/>
  <c r="Z12" i="1"/>
  <c r="Z13" i="1"/>
  <c r="Z14" i="1"/>
  <c r="Z17" i="1"/>
  <c r="Z18" i="1"/>
  <c r="Z19" i="1"/>
  <c r="Z20" i="1"/>
  <c r="Z23" i="1"/>
  <c r="Z24" i="1"/>
  <c r="Z27" i="1"/>
  <c r="Z29" i="1"/>
  <c r="Z30" i="1"/>
  <c r="Z31" i="1"/>
  <c r="Z32" i="1"/>
  <c r="Z33" i="1"/>
  <c r="Z34" i="1"/>
  <c r="Z35" i="1"/>
  <c r="Z36" i="1"/>
  <c r="Z37" i="1"/>
  <c r="Z40" i="1"/>
  <c r="Z41" i="1"/>
  <c r="Z42" i="1"/>
  <c r="Z43" i="1"/>
  <c r="Z45" i="1"/>
  <c r="Z46" i="1"/>
  <c r="Z47" i="1"/>
  <c r="Z52" i="1"/>
  <c r="Z53" i="1"/>
  <c r="Z54" i="1"/>
  <c r="Z55" i="1"/>
  <c r="Z58" i="1"/>
  <c r="Z59" i="1"/>
  <c r="Z60" i="1"/>
  <c r="Z62" i="1"/>
  <c r="Z63" i="1"/>
  <c r="Z64" i="1"/>
  <c r="Z87" i="1"/>
  <c r="Z93" i="1"/>
  <c r="Z94" i="1"/>
  <c r="Z100" i="1"/>
  <c r="Z101" i="1"/>
  <c r="Z102" i="1"/>
  <c r="Z105" i="1"/>
  <c r="Z106" i="1"/>
  <c r="Z107" i="1"/>
  <c r="Z108" i="1"/>
  <c r="Z109" i="1"/>
  <c r="Z110" i="1"/>
  <c r="Z111" i="1"/>
  <c r="Z112" i="1"/>
  <c r="Z113" i="1"/>
  <c r="Z114" i="1"/>
  <c r="Z115" i="1"/>
  <c r="Z116" i="1"/>
  <c r="Z117" i="1"/>
  <c r="Z118" i="1"/>
  <c r="Z119" i="1"/>
  <c r="Z120" i="1"/>
  <c r="Z121" i="1"/>
  <c r="Z122" i="1"/>
  <c r="Z123" i="1"/>
  <c r="Z125" i="1"/>
  <c r="Z126" i="1"/>
  <c r="Z127" i="1"/>
  <c r="Z128" i="1"/>
  <c r="Z129" i="1"/>
  <c r="Z130" i="1"/>
  <c r="Z131" i="1"/>
  <c r="Z132" i="1"/>
  <c r="Z133" i="1"/>
  <c r="Z134" i="1"/>
  <c r="Z135" i="1"/>
  <c r="Z137" i="1"/>
  <c r="Z138" i="1"/>
  <c r="Z139"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1" i="1"/>
  <c r="Z182" i="1"/>
  <c r="Z183" i="1"/>
  <c r="Z184" i="1"/>
  <c r="Z185" i="1"/>
  <c r="Z186" i="1"/>
  <c r="Z187" i="1"/>
  <c r="Z188" i="1"/>
  <c r="Z189" i="1"/>
  <c r="Z190" i="1"/>
  <c r="Z191" i="1"/>
  <c r="Z193" i="1"/>
  <c r="Z194" i="1"/>
  <c r="Z195" i="1"/>
  <c r="Z196" i="1"/>
  <c r="Z197" i="1"/>
  <c r="Z198" i="1"/>
  <c r="Z199" i="1"/>
  <c r="Z200" i="1"/>
  <c r="Z201" i="1"/>
  <c r="Z202" i="1"/>
  <c r="Z203" i="1"/>
  <c r="Z204" i="1"/>
  <c r="Z207" i="1"/>
  <c r="Z208" i="1"/>
  <c r="Z209" i="1"/>
  <c r="Z210" i="1"/>
  <c r="Z211" i="1"/>
  <c r="Z212" i="1"/>
  <c r="Z214" i="1"/>
  <c r="Z215" i="1"/>
  <c r="Z216" i="1"/>
  <c r="Z217" i="1"/>
  <c r="Z218" i="1"/>
  <c r="Z219" i="1"/>
  <c r="Z220" i="1"/>
  <c r="Z221" i="1"/>
  <c r="Z223" i="1"/>
  <c r="Z224" i="1"/>
  <c r="Z225" i="1"/>
  <c r="Z226" i="1"/>
  <c r="Z227" i="1"/>
  <c r="Z228" i="1"/>
  <c r="Z230" i="1"/>
  <c r="Z232" i="1"/>
  <c r="Z233" i="1"/>
  <c r="Z234" i="1"/>
  <c r="Z235" i="1"/>
  <c r="Z236" i="1"/>
  <c r="Z237" i="1"/>
  <c r="Z238" i="1"/>
  <c r="Z239"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9" i="1"/>
  <c r="Z270" i="1"/>
  <c r="Z271" i="1"/>
  <c r="Z272" i="1"/>
  <c r="Z273" i="1"/>
  <c r="Z274" i="1"/>
  <c r="Z275" i="1"/>
  <c r="Z276" i="1"/>
  <c r="Z277" i="1"/>
  <c r="Z279" i="1"/>
  <c r="Z280" i="1"/>
  <c r="Z281" i="1"/>
  <c r="Z282" i="1"/>
  <c r="Z288" i="1"/>
  <c r="Z295" i="1"/>
  <c r="Z296" i="1"/>
  <c r="Z298" i="1"/>
  <c r="Z302" i="1"/>
  <c r="Z308" i="1"/>
  <c r="Z309" i="1"/>
  <c r="Z313" i="1"/>
  <c r="Z320" i="1"/>
  <c r="Z380" i="1"/>
  <c r="Z396" i="1"/>
  <c r="Z400" i="1"/>
  <c r="Z455" i="1"/>
  <c r="Z478" i="1"/>
  <c r="Z490" i="1"/>
  <c r="Z495" i="1"/>
  <c r="Z506" i="1"/>
  <c r="Z539" i="1"/>
  <c r="Z542" i="1"/>
  <c r="Z543" i="1"/>
  <c r="Z544" i="1"/>
  <c r="Z545" i="1"/>
  <c r="Z546" i="1"/>
  <c r="Z579" i="1"/>
  <c r="Z583" i="1"/>
  <c r="Z591" i="1"/>
  <c r="Z595" i="1"/>
  <c r="Z623" i="1"/>
  <c r="Z624" i="1"/>
  <c r="Z625" i="1"/>
  <c r="Z629" i="1"/>
  <c r="Z631" i="1"/>
  <c r="Z635" i="1"/>
  <c r="Z639" i="1"/>
  <c r="Z640" i="1"/>
  <c r="Z643" i="1"/>
  <c r="Z644" i="1"/>
  <c r="Z645" i="1"/>
  <c r="Z646" i="1"/>
  <c r="Z649" i="1"/>
  <c r="Z650" i="1"/>
  <c r="Z651" i="1"/>
  <c r="Z652" i="1"/>
  <c r="Z653" i="1"/>
  <c r="Z654" i="1"/>
  <c r="Z655" i="1"/>
  <c r="Z656" i="1"/>
  <c r="Z657" i="1"/>
  <c r="Z658" i="1"/>
  <c r="Z659" i="1"/>
  <c r="Z660" i="1"/>
  <c r="Z661" i="1"/>
  <c r="Z662" i="1"/>
  <c r="Z663" i="1"/>
  <c r="Z664" i="1"/>
  <c r="Z665" i="1"/>
  <c r="Z666" i="1"/>
  <c r="Z670" i="1"/>
  <c r="Z671" i="1"/>
  <c r="Z672" i="1"/>
  <c r="Z673" i="1"/>
  <c r="Z675" i="1"/>
  <c r="Z676" i="1"/>
  <c r="Z677" i="1"/>
  <c r="Z678" i="1"/>
  <c r="Z679" i="1"/>
  <c r="Z680" i="1"/>
  <c r="Z681" i="1"/>
  <c r="Z685" i="1"/>
  <c r="Z686" i="1"/>
  <c r="Z687" i="1"/>
  <c r="Z688" i="1"/>
  <c r="Z691" i="1"/>
  <c r="Z692" i="1"/>
  <c r="Z695" i="1"/>
  <c r="Z696" i="1"/>
  <c r="Z697" i="1"/>
  <c r="Z698" i="1"/>
  <c r="Z699" i="1"/>
  <c r="Z700" i="1"/>
  <c r="Z701" i="1"/>
  <c r="Z702" i="1"/>
  <c r="Z703" i="1"/>
  <c r="Z704" i="1"/>
  <c r="Z3" i="1"/>
  <c r="R4" i="1"/>
  <c r="R5" i="1"/>
  <c r="R6" i="1"/>
  <c r="R7" i="1"/>
  <c r="R8" i="1"/>
  <c r="R9" i="1"/>
  <c r="R10" i="1"/>
  <c r="R11" i="1"/>
  <c r="R12" i="1"/>
  <c r="R13" i="1"/>
  <c r="R14" i="1"/>
  <c r="R17" i="1"/>
  <c r="R18" i="1"/>
  <c r="R19" i="1"/>
  <c r="R20" i="1"/>
  <c r="R23" i="1"/>
  <c r="R24" i="1"/>
  <c r="R27" i="1"/>
  <c r="R29" i="1"/>
  <c r="R30" i="1"/>
  <c r="R31" i="1"/>
  <c r="R32" i="1"/>
  <c r="R33" i="1"/>
  <c r="R34" i="1"/>
  <c r="R35" i="1"/>
  <c r="R36" i="1"/>
  <c r="R37" i="1"/>
  <c r="R40" i="1"/>
  <c r="R41" i="1"/>
  <c r="R42" i="1"/>
  <c r="R43" i="1"/>
  <c r="R45" i="1"/>
  <c r="R46" i="1"/>
  <c r="R47" i="1"/>
  <c r="R52" i="1"/>
  <c r="R53" i="1"/>
  <c r="R54" i="1"/>
  <c r="R55" i="1"/>
  <c r="R58" i="1"/>
  <c r="R59" i="1"/>
  <c r="R60" i="1"/>
  <c r="R62" i="1"/>
  <c r="R63" i="1"/>
  <c r="R64" i="1"/>
  <c r="R87" i="1"/>
  <c r="R93" i="1"/>
  <c r="R94" i="1"/>
  <c r="R100" i="1"/>
  <c r="R101" i="1"/>
  <c r="R102" i="1"/>
  <c r="R105" i="1"/>
  <c r="R106" i="1"/>
  <c r="R107" i="1"/>
  <c r="R108" i="1"/>
  <c r="R109" i="1"/>
  <c r="R110" i="1"/>
  <c r="R111" i="1"/>
  <c r="R112" i="1"/>
  <c r="R113" i="1"/>
  <c r="R114" i="1"/>
  <c r="R115" i="1"/>
  <c r="R116" i="1"/>
  <c r="R117" i="1"/>
  <c r="R118" i="1"/>
  <c r="R119" i="1"/>
  <c r="R120" i="1"/>
  <c r="R121" i="1"/>
  <c r="R122" i="1"/>
  <c r="R123" i="1"/>
  <c r="R125" i="1"/>
  <c r="R126" i="1"/>
  <c r="R127" i="1"/>
  <c r="R128" i="1"/>
  <c r="R129" i="1"/>
  <c r="R130" i="1"/>
  <c r="R131" i="1"/>
  <c r="R132" i="1"/>
  <c r="R133" i="1"/>
  <c r="R134" i="1"/>
  <c r="R135" i="1"/>
  <c r="R137" i="1"/>
  <c r="R138" i="1"/>
  <c r="R139"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1" i="1"/>
  <c r="R182" i="1"/>
  <c r="R183" i="1"/>
  <c r="R184" i="1"/>
  <c r="R185" i="1"/>
  <c r="R186" i="1"/>
  <c r="R187" i="1"/>
  <c r="R188" i="1"/>
  <c r="R189" i="1"/>
  <c r="R190" i="1"/>
  <c r="R191" i="1"/>
  <c r="R193" i="1"/>
  <c r="R194" i="1"/>
  <c r="R195" i="1"/>
  <c r="R196" i="1"/>
  <c r="R197" i="1"/>
  <c r="R198" i="1"/>
  <c r="R199" i="1"/>
  <c r="R200" i="1"/>
  <c r="R201" i="1"/>
  <c r="R202" i="1"/>
  <c r="R203" i="1"/>
  <c r="R204" i="1"/>
  <c r="R207" i="1"/>
  <c r="R208" i="1"/>
  <c r="R209" i="1"/>
  <c r="R210" i="1"/>
  <c r="R211" i="1"/>
  <c r="R212" i="1"/>
  <c r="R214" i="1"/>
  <c r="R215" i="1"/>
  <c r="R216" i="1"/>
  <c r="R217" i="1"/>
  <c r="R218" i="1"/>
  <c r="R219" i="1"/>
  <c r="R220" i="1"/>
  <c r="R221" i="1"/>
  <c r="R223" i="1"/>
  <c r="R224" i="1"/>
  <c r="R225" i="1"/>
  <c r="R226" i="1"/>
  <c r="R227" i="1"/>
  <c r="R228" i="1"/>
  <c r="R230" i="1"/>
  <c r="R232" i="1"/>
  <c r="R233" i="1"/>
  <c r="R234" i="1"/>
  <c r="R235" i="1"/>
  <c r="R236" i="1"/>
  <c r="R237" i="1"/>
  <c r="R238" i="1"/>
  <c r="R239"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9" i="1"/>
  <c r="R270" i="1"/>
  <c r="R271" i="1"/>
  <c r="R272" i="1"/>
  <c r="R273" i="1"/>
  <c r="R274" i="1"/>
  <c r="R275" i="1"/>
  <c r="R276" i="1"/>
  <c r="R277" i="1"/>
  <c r="R279" i="1"/>
  <c r="R280" i="1"/>
  <c r="R281" i="1"/>
  <c r="R282" i="1"/>
  <c r="R288" i="1"/>
  <c r="R295" i="1"/>
  <c r="R296" i="1"/>
  <c r="R298" i="1"/>
  <c r="R302" i="1"/>
  <c r="R308" i="1"/>
  <c r="R309" i="1"/>
  <c r="R313" i="1"/>
  <c r="R320" i="1"/>
  <c r="R380" i="1"/>
  <c r="R396" i="1"/>
  <c r="R400" i="1"/>
  <c r="R455" i="1"/>
  <c r="R478" i="1"/>
  <c r="R490" i="1"/>
  <c r="R495" i="1"/>
  <c r="R506" i="1"/>
  <c r="R539" i="1"/>
  <c r="R542" i="1"/>
  <c r="R543" i="1"/>
  <c r="R544" i="1"/>
  <c r="R545" i="1"/>
  <c r="R546" i="1"/>
  <c r="R579" i="1"/>
  <c r="R583" i="1"/>
  <c r="R591" i="1"/>
  <c r="R595" i="1"/>
  <c r="R623" i="1"/>
  <c r="R624" i="1"/>
  <c r="R625" i="1"/>
  <c r="R629" i="1"/>
  <c r="R631" i="1"/>
  <c r="R635" i="1"/>
  <c r="R639" i="1"/>
  <c r="R640" i="1"/>
  <c r="R643" i="1"/>
  <c r="R644" i="1"/>
  <c r="R645" i="1"/>
  <c r="R646" i="1"/>
  <c r="R649" i="1"/>
  <c r="R650" i="1"/>
  <c r="R651" i="1"/>
  <c r="R652" i="1"/>
  <c r="R653" i="1"/>
  <c r="R654" i="1"/>
  <c r="R655" i="1"/>
  <c r="R656" i="1"/>
  <c r="R657" i="1"/>
  <c r="R658" i="1"/>
  <c r="R659" i="1"/>
  <c r="R660" i="1"/>
  <c r="R661" i="1"/>
  <c r="R662" i="1"/>
  <c r="R663" i="1"/>
  <c r="R664" i="1"/>
  <c r="R665" i="1"/>
  <c r="R666" i="1"/>
  <c r="R670" i="1"/>
  <c r="R671" i="1"/>
  <c r="R672" i="1"/>
  <c r="R673" i="1"/>
  <c r="R675" i="1"/>
  <c r="R676" i="1"/>
  <c r="R677" i="1"/>
  <c r="R678" i="1"/>
  <c r="R679" i="1"/>
  <c r="R680" i="1"/>
  <c r="R681" i="1"/>
  <c r="R685" i="1"/>
  <c r="R686" i="1"/>
  <c r="R687" i="1"/>
  <c r="R688" i="1"/>
  <c r="R691" i="1"/>
  <c r="R692" i="1"/>
  <c r="R695" i="1"/>
  <c r="R696" i="1"/>
  <c r="R697" i="1"/>
  <c r="R698" i="1"/>
  <c r="R699" i="1"/>
  <c r="R700" i="1"/>
  <c r="R701" i="1"/>
  <c r="R702" i="1"/>
  <c r="R703" i="1"/>
  <c r="R704" i="1"/>
  <c r="R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3" i="1"/>
  <c r="B97" i="4" l="1"/>
  <c r="B81" i="4"/>
  <c r="B75" i="4"/>
  <c r="B98" i="4"/>
  <c r="B78" i="4"/>
  <c r="B72" i="4"/>
  <c r="B71" i="4"/>
  <c r="B90" i="4"/>
  <c r="B89" i="4"/>
  <c r="B70" i="4"/>
  <c r="B68" i="4"/>
  <c r="N135" i="1"/>
  <c r="Q135" i="1" s="1"/>
  <c r="P135" i="1"/>
  <c r="S135" i="1"/>
  <c r="AA135" i="1"/>
  <c r="N210" i="1"/>
  <c r="W210" i="1" s="1"/>
  <c r="P210" i="1"/>
  <c r="S210" i="1"/>
  <c r="AA210" i="1"/>
  <c r="N211" i="1"/>
  <c r="P211" i="1"/>
  <c r="S211" i="1"/>
  <c r="AA211" i="1"/>
  <c r="N113" i="1"/>
  <c r="V113" i="1" s="1"/>
  <c r="P113" i="1"/>
  <c r="S113" i="1"/>
  <c r="AA113" i="1"/>
  <c r="N114" i="1"/>
  <c r="P114" i="1"/>
  <c r="S114" i="1"/>
  <c r="AA114" i="1"/>
  <c r="N261" i="1"/>
  <c r="W261" i="1" s="1"/>
  <c r="P261" i="1"/>
  <c r="S261" i="1"/>
  <c r="AA261" i="1"/>
  <c r="N666" i="1"/>
  <c r="Q666" i="1" s="1"/>
  <c r="P666" i="1"/>
  <c r="S666" i="1"/>
  <c r="AA666" i="1"/>
  <c r="N700" i="1"/>
  <c r="H135" i="1"/>
  <c r="AJ135" i="1" s="1"/>
  <c r="H210" i="1"/>
  <c r="AB210" i="1" s="1"/>
  <c r="H211" i="1"/>
  <c r="AB211" i="1" s="1"/>
  <c r="H113" i="1"/>
  <c r="AB113" i="1" s="1"/>
  <c r="H114" i="1"/>
  <c r="T114" i="1" s="1"/>
  <c r="U114" i="1" s="1"/>
  <c r="H261" i="1"/>
  <c r="AJ261" i="1" s="1"/>
  <c r="H666" i="1"/>
  <c r="AB666" i="1" s="1"/>
  <c r="Q114" i="1" l="1"/>
  <c r="Q211" i="1"/>
  <c r="X135" i="1"/>
  <c r="AF135" i="1" s="1"/>
  <c r="W135" i="1"/>
  <c r="AM135" i="1" s="1"/>
  <c r="W114" i="1"/>
  <c r="AE114" i="1" s="1"/>
  <c r="X114" i="1"/>
  <c r="AN114" i="1" s="1"/>
  <c r="W666" i="1"/>
  <c r="AE666" i="1" s="1"/>
  <c r="T113" i="1"/>
  <c r="U113" i="1" s="1"/>
  <c r="AJ113" i="1"/>
  <c r="V210" i="1"/>
  <c r="AL210" i="1" s="1"/>
  <c r="AP210" i="1" s="1"/>
  <c r="V261" i="1"/>
  <c r="W211" i="1"/>
  <c r="AE211" i="1" s="1"/>
  <c r="AJ210" i="1"/>
  <c r="Y113" i="1"/>
  <c r="AG113" i="1" s="1"/>
  <c r="Q210" i="1"/>
  <c r="Y210" i="1"/>
  <c r="AG210" i="1" s="1"/>
  <c r="T666" i="1"/>
  <c r="U666" i="1" s="1"/>
  <c r="Q261" i="1"/>
  <c r="AJ666" i="1"/>
  <c r="X666" i="1"/>
  <c r="T261" i="1"/>
  <c r="U261" i="1" s="1"/>
  <c r="AB114" i="1"/>
  <c r="T135" i="1"/>
  <c r="U135" i="1" s="1"/>
  <c r="AJ211" i="1"/>
  <c r="T210" i="1"/>
  <c r="U210" i="1" s="1"/>
  <c r="AB135" i="1"/>
  <c r="V666" i="1"/>
  <c r="AB261" i="1"/>
  <c r="AJ114" i="1"/>
  <c r="Q113" i="1"/>
  <c r="X211" i="1"/>
  <c r="V211" i="1"/>
  <c r="Y261" i="1"/>
  <c r="V114" i="1"/>
  <c r="T211" i="1"/>
  <c r="U211" i="1" s="1"/>
  <c r="V135" i="1"/>
  <c r="AE261" i="1"/>
  <c r="AM261" i="1"/>
  <c r="AE210" i="1"/>
  <c r="AM210" i="1"/>
  <c r="AD113" i="1"/>
  <c r="AL113" i="1"/>
  <c r="AP113" i="1" s="1"/>
  <c r="X261" i="1"/>
  <c r="X113" i="1"/>
  <c r="X210" i="1"/>
  <c r="W113" i="1"/>
  <c r="Y666" i="1"/>
  <c r="Y114" i="1"/>
  <c r="Y211" i="1"/>
  <c r="Y135" i="1"/>
  <c r="AM114" i="1" l="1"/>
  <c r="AN135" i="1"/>
  <c r="AF114" i="1"/>
  <c r="AE135" i="1"/>
  <c r="AM666" i="1"/>
  <c r="AM211" i="1"/>
  <c r="AD210" i="1"/>
  <c r="AO210" i="1"/>
  <c r="AO113" i="1"/>
  <c r="AD261" i="1"/>
  <c r="AL261" i="1"/>
  <c r="AP261" i="1" s="1"/>
  <c r="AL211" i="1"/>
  <c r="AP211" i="1" s="1"/>
  <c r="AD211" i="1"/>
  <c r="AN211" i="1"/>
  <c r="AF211" i="1"/>
  <c r="AD135" i="1"/>
  <c r="AL135" i="1"/>
  <c r="AP135" i="1" s="1"/>
  <c r="AD114" i="1"/>
  <c r="AL114" i="1"/>
  <c r="AP114" i="1" s="1"/>
  <c r="AL666" i="1"/>
  <c r="AP666" i="1" s="1"/>
  <c r="AD666" i="1"/>
  <c r="AN666" i="1"/>
  <c r="AF666" i="1"/>
  <c r="AG261" i="1"/>
  <c r="AO261" i="1"/>
  <c r="AE113" i="1"/>
  <c r="AM113" i="1"/>
  <c r="AF210" i="1"/>
  <c r="AN210" i="1"/>
  <c r="AG135" i="1"/>
  <c r="AO135" i="1"/>
  <c r="AF113" i="1"/>
  <c r="AN113" i="1"/>
  <c r="AG211" i="1"/>
  <c r="AO211" i="1"/>
  <c r="AF261" i="1"/>
  <c r="AN261" i="1"/>
  <c r="AG114" i="1"/>
  <c r="AO114" i="1"/>
  <c r="AG666" i="1"/>
  <c r="AO666" i="1"/>
  <c r="L346" i="9" l="1"/>
  <c r="A346" i="9" s="1"/>
  <c r="L345" i="9"/>
  <c r="A345" i="9" s="1"/>
  <c r="L344" i="9"/>
  <c r="A344" i="9" s="1"/>
  <c r="L343" i="9"/>
  <c r="A343" i="9" s="1"/>
  <c r="L342" i="9"/>
  <c r="A342" i="9" s="1"/>
  <c r="L341" i="9"/>
  <c r="A341" i="9" s="1"/>
  <c r="L340" i="9"/>
  <c r="A340" i="9" s="1"/>
  <c r="L339" i="9"/>
  <c r="A339" i="9" s="1"/>
  <c r="L338" i="9"/>
  <c r="A338" i="9" s="1"/>
  <c r="L337" i="9"/>
  <c r="A337" i="9" s="1"/>
  <c r="L336" i="9"/>
  <c r="A336" i="9" s="1"/>
  <c r="L335" i="9"/>
  <c r="A335" i="9" s="1"/>
  <c r="L334" i="9"/>
  <c r="A334" i="9" s="1"/>
  <c r="L333" i="9"/>
  <c r="A333" i="9" s="1"/>
  <c r="L332" i="9"/>
  <c r="A332" i="9" s="1"/>
  <c r="L331" i="9"/>
  <c r="A331" i="9" s="1"/>
  <c r="L330" i="9"/>
  <c r="A330" i="9" s="1"/>
  <c r="L329" i="9"/>
  <c r="A329" i="9" s="1"/>
  <c r="L328" i="9"/>
  <c r="A328" i="9" s="1"/>
  <c r="L327" i="9"/>
  <c r="A327" i="9" s="1"/>
  <c r="L326" i="9"/>
  <c r="A326" i="9" s="1"/>
  <c r="L325" i="9"/>
  <c r="A325" i="9" s="1"/>
  <c r="L324" i="9"/>
  <c r="A324" i="9" s="1"/>
  <c r="L323" i="9"/>
  <c r="A323" i="9" s="1"/>
  <c r="L322" i="9"/>
  <c r="A322" i="9" s="1"/>
  <c r="L321" i="9"/>
  <c r="A321" i="9" s="1"/>
  <c r="L320" i="9"/>
  <c r="A320" i="9" s="1"/>
  <c r="L319" i="9"/>
  <c r="A319" i="9" s="1"/>
  <c r="L318" i="9"/>
  <c r="A318" i="9" s="1"/>
  <c r="L317" i="9"/>
  <c r="A317" i="9" s="1"/>
  <c r="L316" i="9"/>
  <c r="A316" i="9" s="1"/>
  <c r="L315" i="9"/>
  <c r="A315" i="9" s="1"/>
  <c r="L314" i="9"/>
  <c r="A314" i="9" s="1"/>
  <c r="L313" i="9"/>
  <c r="A313" i="9" s="1"/>
  <c r="L312" i="9"/>
  <c r="A312" i="9" s="1"/>
  <c r="L311" i="9"/>
  <c r="A311" i="9" s="1"/>
  <c r="L310" i="9"/>
  <c r="A310" i="9" s="1"/>
  <c r="L309" i="9"/>
  <c r="A309" i="9" s="1"/>
  <c r="L308" i="9"/>
  <c r="A308" i="9" s="1"/>
  <c r="L307" i="9"/>
  <c r="A307" i="9" s="1"/>
  <c r="L306" i="9"/>
  <c r="A306" i="9" s="1"/>
  <c r="L305" i="9"/>
  <c r="A305" i="9" s="1"/>
  <c r="L304" i="9"/>
  <c r="A304" i="9" s="1"/>
  <c r="L303" i="9"/>
  <c r="A303" i="9" s="1"/>
  <c r="L302" i="9"/>
  <c r="A302" i="9" s="1"/>
  <c r="L301" i="9"/>
  <c r="A301" i="9" s="1"/>
  <c r="L300" i="9"/>
  <c r="A300" i="9" s="1"/>
  <c r="L299" i="9"/>
  <c r="A299" i="9" s="1"/>
  <c r="L298" i="9"/>
  <c r="A298" i="9" s="1"/>
  <c r="L297" i="9"/>
  <c r="A297" i="9" s="1"/>
  <c r="L296" i="9"/>
  <c r="A296" i="9" s="1"/>
  <c r="L295" i="9"/>
  <c r="A295" i="9" s="1"/>
  <c r="L294" i="9"/>
  <c r="A294" i="9" s="1"/>
  <c r="L293" i="9"/>
  <c r="A293" i="9" s="1"/>
  <c r="L292" i="9"/>
  <c r="A292" i="9" s="1"/>
  <c r="L291" i="9"/>
  <c r="A291" i="9" s="1"/>
  <c r="L290" i="9"/>
  <c r="A290" i="9" s="1"/>
  <c r="L289" i="9"/>
  <c r="A289" i="9" s="1"/>
  <c r="L288" i="9"/>
  <c r="A288" i="9" s="1"/>
  <c r="L287" i="9"/>
  <c r="A287" i="9" s="1"/>
  <c r="L286" i="9"/>
  <c r="A286" i="9" s="1"/>
  <c r="L285" i="9"/>
  <c r="A285" i="9" s="1"/>
  <c r="L284" i="9"/>
  <c r="A284" i="9" s="1"/>
  <c r="L283" i="9"/>
  <c r="A283" i="9" s="1"/>
  <c r="L282" i="9"/>
  <c r="A282" i="9" s="1"/>
  <c r="L281" i="9"/>
  <c r="A281" i="9" s="1"/>
  <c r="L280" i="9"/>
  <c r="A280" i="9" s="1"/>
  <c r="L279" i="9"/>
  <c r="A279" i="9" s="1"/>
  <c r="L278" i="9"/>
  <c r="A278" i="9" s="1"/>
  <c r="L277" i="9"/>
  <c r="A277" i="9" s="1"/>
  <c r="L276" i="9"/>
  <c r="A276" i="9" s="1"/>
  <c r="L275" i="9"/>
  <c r="A275" i="9" s="1"/>
  <c r="L274" i="9"/>
  <c r="A274" i="9" s="1"/>
  <c r="L273" i="9"/>
  <c r="A273" i="9" s="1"/>
  <c r="L272" i="9"/>
  <c r="A272" i="9" s="1"/>
  <c r="L271" i="9"/>
  <c r="A271" i="9" s="1"/>
  <c r="L270" i="9"/>
  <c r="A270" i="9" s="1"/>
  <c r="L269" i="9"/>
  <c r="A269" i="9" s="1"/>
  <c r="L268" i="9"/>
  <c r="A268" i="9" s="1"/>
  <c r="L267" i="9"/>
  <c r="A267" i="9" s="1"/>
  <c r="L266" i="9"/>
  <c r="A266" i="9" s="1"/>
  <c r="L265" i="9"/>
  <c r="A265" i="9" s="1"/>
  <c r="L264" i="9"/>
  <c r="A264" i="9" s="1"/>
  <c r="L263" i="9"/>
  <c r="A263" i="9" s="1"/>
  <c r="L262" i="9"/>
  <c r="A262" i="9" s="1"/>
  <c r="L261" i="9"/>
  <c r="A261" i="9" s="1"/>
  <c r="L260" i="9"/>
  <c r="A260" i="9" s="1"/>
  <c r="L259" i="9"/>
  <c r="A259" i="9" s="1"/>
  <c r="L258" i="9"/>
  <c r="A258" i="9" s="1"/>
  <c r="L257" i="9"/>
  <c r="A257" i="9" s="1"/>
  <c r="L256" i="9"/>
  <c r="A256" i="9" s="1"/>
  <c r="L255" i="9"/>
  <c r="A255" i="9" s="1"/>
  <c r="L254" i="9"/>
  <c r="A254" i="9" s="1"/>
  <c r="L253" i="9"/>
  <c r="A253" i="9" s="1"/>
  <c r="L252" i="9"/>
  <c r="A252" i="9" s="1"/>
  <c r="L251" i="9"/>
  <c r="A251" i="9" s="1"/>
  <c r="L250" i="9"/>
  <c r="A250" i="9" s="1"/>
  <c r="L249" i="9"/>
  <c r="A249" i="9" s="1"/>
  <c r="L248" i="9"/>
  <c r="A248" i="9" s="1"/>
  <c r="L247" i="9"/>
  <c r="A247" i="9" s="1"/>
  <c r="L246" i="9"/>
  <c r="A246" i="9" s="1"/>
  <c r="L245" i="9"/>
  <c r="A245" i="9" s="1"/>
  <c r="L244" i="9"/>
  <c r="A244" i="9" s="1"/>
  <c r="L243" i="9"/>
  <c r="A243" i="9" s="1"/>
  <c r="L242" i="9"/>
  <c r="A242" i="9" s="1"/>
  <c r="L241" i="9"/>
  <c r="A241" i="9" s="1"/>
  <c r="L240" i="9"/>
  <c r="A240" i="9" s="1"/>
  <c r="L239" i="9"/>
  <c r="A239" i="9" s="1"/>
  <c r="L238" i="9"/>
  <c r="A238" i="9" s="1"/>
  <c r="L237" i="9"/>
  <c r="A237" i="9" s="1"/>
  <c r="L236" i="9"/>
  <c r="A236" i="9" s="1"/>
  <c r="L235" i="9"/>
  <c r="A235" i="9" s="1"/>
  <c r="L234" i="9"/>
  <c r="A234" i="9" s="1"/>
  <c r="L233" i="9"/>
  <c r="A233" i="9" s="1"/>
  <c r="L232" i="9"/>
  <c r="A232" i="9" s="1"/>
  <c r="L231" i="9"/>
  <c r="A231" i="9" s="1"/>
  <c r="L230" i="9"/>
  <c r="A230" i="9" s="1"/>
  <c r="L229" i="9"/>
  <c r="A229" i="9" s="1"/>
  <c r="L228" i="9"/>
  <c r="A228" i="9" s="1"/>
  <c r="L227" i="9"/>
  <c r="A227" i="9" s="1"/>
  <c r="L226" i="9"/>
  <c r="A226" i="9" s="1"/>
  <c r="L225" i="9"/>
  <c r="A225" i="9" s="1"/>
  <c r="L224" i="9"/>
  <c r="A224" i="9" s="1"/>
  <c r="L223" i="9"/>
  <c r="A223" i="9" s="1"/>
  <c r="L222" i="9"/>
  <c r="A222" i="9" s="1"/>
  <c r="L221" i="9"/>
  <c r="A221" i="9" s="1"/>
  <c r="L220" i="9"/>
  <c r="A220" i="9" s="1"/>
  <c r="L219" i="9"/>
  <c r="A219" i="9" s="1"/>
  <c r="L218" i="9"/>
  <c r="A218" i="9" s="1"/>
  <c r="L217" i="9"/>
  <c r="A217" i="9" s="1"/>
  <c r="L216" i="9"/>
  <c r="A216" i="9" s="1"/>
  <c r="L215" i="9"/>
  <c r="A215" i="9" s="1"/>
  <c r="L214" i="9"/>
  <c r="A214" i="9" s="1"/>
  <c r="L213" i="9"/>
  <c r="A213" i="9" s="1"/>
  <c r="L212" i="9"/>
  <c r="A212" i="9" s="1"/>
  <c r="L211" i="9"/>
  <c r="A211" i="9" s="1"/>
  <c r="L210" i="9"/>
  <c r="A210" i="9" s="1"/>
  <c r="L209" i="9"/>
  <c r="A209" i="9" s="1"/>
  <c r="L208" i="9"/>
  <c r="A208" i="9" s="1"/>
  <c r="L207" i="9"/>
  <c r="L206" i="9"/>
  <c r="L205" i="9"/>
  <c r="L204" i="9"/>
  <c r="L201" i="9"/>
  <c r="L200" i="9"/>
  <c r="L196" i="9"/>
  <c r="L190" i="9"/>
  <c r="L189" i="9"/>
  <c r="L188" i="9"/>
  <c r="L187" i="9"/>
  <c r="L185" i="9"/>
  <c r="L181" i="9"/>
  <c r="L180" i="9"/>
  <c r="L166" i="9"/>
  <c r="L148" i="9"/>
  <c r="L147" i="9"/>
  <c r="L146" i="9"/>
  <c r="L145" i="9"/>
  <c r="L144" i="9"/>
  <c r="L143" i="9"/>
  <c r="L142" i="9"/>
  <c r="L141" i="9"/>
  <c r="L140" i="9"/>
  <c r="L139" i="9"/>
  <c r="L138" i="9"/>
  <c r="L137" i="9"/>
  <c r="L136" i="9"/>
  <c r="L135" i="9"/>
  <c r="L134" i="9"/>
  <c r="L133" i="9"/>
  <c r="L132" i="9"/>
  <c r="L131" i="9"/>
  <c r="L130" i="9"/>
  <c r="L129" i="9"/>
  <c r="L128" i="9"/>
  <c r="L127" i="9"/>
  <c r="L126" i="9"/>
  <c r="L125" i="9"/>
  <c r="L124" i="9"/>
  <c r="L123" i="9"/>
  <c r="L122" i="9"/>
  <c r="L121" i="9"/>
  <c r="L120" i="9"/>
  <c r="L119" i="9"/>
  <c r="L118" i="9"/>
  <c r="L117" i="9"/>
  <c r="L116" i="9"/>
  <c r="L115" i="9"/>
  <c r="L114" i="9"/>
  <c r="L113" i="9"/>
  <c r="L112" i="9"/>
  <c r="L111" i="9"/>
  <c r="L110" i="9"/>
  <c r="L109" i="9"/>
  <c r="L108" i="9"/>
  <c r="L107" i="9"/>
  <c r="L106" i="9"/>
  <c r="L105" i="9"/>
  <c r="L104" i="9"/>
  <c r="L103" i="9"/>
  <c r="L102" i="9"/>
  <c r="L101" i="9"/>
  <c r="L100" i="9"/>
  <c r="L99" i="9"/>
  <c r="L98" i="9"/>
  <c r="L97" i="9"/>
  <c r="L96" i="9"/>
  <c r="L95" i="9"/>
  <c r="L94" i="9"/>
  <c r="L93" i="9"/>
  <c r="L92" i="9"/>
  <c r="L91" i="9"/>
  <c r="L90" i="9"/>
  <c r="L89" i="9"/>
  <c r="L88" i="9"/>
  <c r="L87" i="9"/>
  <c r="L86" i="9"/>
  <c r="L85" i="9"/>
  <c r="L84" i="9"/>
  <c r="L83" i="9"/>
  <c r="L82" i="9"/>
  <c r="L81" i="9"/>
  <c r="L80" i="9"/>
  <c r="L79" i="9"/>
  <c r="L78" i="9"/>
  <c r="L77" i="9"/>
  <c r="L76" i="9"/>
  <c r="L75" i="9"/>
  <c r="L74" i="9"/>
  <c r="L73" i="9"/>
  <c r="L72" i="9"/>
  <c r="L71" i="9"/>
  <c r="L70" i="9"/>
  <c r="L69" i="9"/>
  <c r="L68" i="9"/>
  <c r="L67" i="9"/>
  <c r="L6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H27" i="1"/>
  <c r="H19" i="1"/>
  <c r="H18" i="1"/>
  <c r="H17" i="1"/>
  <c r="H24" i="1"/>
  <c r="H23" i="1"/>
  <c r="H28" i="1"/>
  <c r="H22" i="1"/>
  <c r="H26" i="1"/>
  <c r="H25" i="1"/>
  <c r="H15" i="1"/>
  <c r="H16" i="1"/>
  <c r="H6" i="1"/>
  <c r="H3" i="1"/>
  <c r="H4" i="1"/>
  <c r="H5" i="1"/>
  <c r="H7" i="1"/>
  <c r="H8" i="1"/>
  <c r="H9" i="1"/>
  <c r="H10" i="1"/>
  <c r="H11" i="1"/>
  <c r="H12" i="1"/>
  <c r="H13" i="1"/>
  <c r="H14" i="1"/>
  <c r="H43" i="1"/>
  <c r="H44" i="1"/>
  <c r="H47" i="1"/>
  <c r="H42" i="1"/>
  <c r="H41" i="1"/>
  <c r="H40" i="1"/>
  <c r="H46" i="1"/>
  <c r="H45" i="1"/>
  <c r="H48" i="1"/>
  <c r="H38" i="1"/>
  <c r="H39" i="1"/>
  <c r="H32" i="1"/>
  <c r="H29" i="1"/>
  <c r="H31" i="1"/>
  <c r="H33" i="1"/>
  <c r="H35" i="1"/>
  <c r="H30" i="1"/>
  <c r="H34" i="1"/>
  <c r="H36" i="1"/>
  <c r="H37" i="1"/>
  <c r="H55" i="1"/>
  <c r="H57" i="1"/>
  <c r="H101" i="1"/>
  <c r="H54" i="1"/>
  <c r="H102" i="1"/>
  <c r="H53" i="1"/>
  <c r="H52" i="1"/>
  <c r="H59" i="1"/>
  <c r="H58" i="1"/>
  <c r="H103" i="1"/>
  <c r="H50" i="1"/>
  <c r="H51" i="1"/>
  <c r="H60" i="1"/>
  <c r="H61" i="1"/>
  <c r="H62" i="1"/>
  <c r="H64" i="1"/>
  <c r="H65" i="1"/>
  <c r="H67" i="1"/>
  <c r="H80" i="1"/>
  <c r="H81" i="1"/>
  <c r="H83" i="1"/>
  <c r="H85" i="1"/>
  <c r="H88" i="1"/>
  <c r="H87" i="1"/>
  <c r="H91" i="1"/>
  <c r="H93" i="1"/>
  <c r="H95" i="1"/>
  <c r="H96" i="1"/>
  <c r="H98" i="1"/>
  <c r="H70" i="1"/>
  <c r="H71" i="1"/>
  <c r="H72" i="1"/>
  <c r="H73" i="1"/>
  <c r="H86" i="1"/>
  <c r="H90" i="1"/>
  <c r="H74" i="1"/>
  <c r="H75" i="1"/>
  <c r="H76" i="1"/>
  <c r="H77" i="1"/>
  <c r="H78" i="1"/>
  <c r="H79" i="1"/>
  <c r="H82" i="1"/>
  <c r="H84" i="1"/>
  <c r="H94" i="1"/>
  <c r="H99" i="1"/>
  <c r="H63" i="1"/>
  <c r="H100" i="1"/>
  <c r="H56" i="1"/>
  <c r="H68" i="1"/>
  <c r="H69" i="1"/>
  <c r="H97" i="1"/>
  <c r="H89" i="1"/>
  <c r="H66" i="1"/>
  <c r="H49" i="1"/>
  <c r="H92" i="1"/>
  <c r="H302" i="1"/>
  <c r="H625" i="1"/>
  <c r="H305" i="1"/>
  <c r="H624" i="1"/>
  <c r="H298" i="1"/>
  <c r="H631" i="1"/>
  <c r="H296" i="1"/>
  <c r="H295" i="1"/>
  <c r="H309" i="1"/>
  <c r="H308" i="1"/>
  <c r="H637" i="1"/>
  <c r="H307" i="1"/>
  <c r="H311" i="1"/>
  <c r="H310" i="1"/>
  <c r="H293" i="1"/>
  <c r="H294" i="1"/>
  <c r="H314" i="1"/>
  <c r="H313" i="1"/>
  <c r="H315" i="1"/>
  <c r="H316" i="1"/>
  <c r="H319" i="1"/>
  <c r="H318" i="1"/>
  <c r="H324" i="1"/>
  <c r="H320" i="1"/>
  <c r="H326" i="1"/>
  <c r="H329" i="1"/>
  <c r="H330" i="1"/>
  <c r="H336" i="1"/>
  <c r="H335" i="1"/>
  <c r="H338" i="1"/>
  <c r="H339" i="1"/>
  <c r="H340" i="1"/>
  <c r="H341" i="1"/>
  <c r="H344" i="1"/>
  <c r="H345" i="1"/>
  <c r="H346" i="1"/>
  <c r="H347" i="1"/>
  <c r="H348" i="1"/>
  <c r="H351" i="1"/>
  <c r="H357" i="1"/>
  <c r="H354" i="1"/>
  <c r="H355" i="1"/>
  <c r="H358" i="1"/>
  <c r="H359" i="1"/>
  <c r="H361" i="1"/>
  <c r="H379" i="1"/>
  <c r="H380" i="1"/>
  <c r="H382" i="1"/>
  <c r="H390" i="1"/>
  <c r="H395" i="1"/>
  <c r="H399" i="1"/>
  <c r="H400" i="1"/>
  <c r="H401" i="1"/>
  <c r="H404" i="1"/>
  <c r="H405" i="1"/>
  <c r="H406" i="1"/>
  <c r="H407" i="1"/>
  <c r="H438" i="1"/>
  <c r="H440" i="1"/>
  <c r="H447" i="1"/>
  <c r="H443" i="1"/>
  <c r="H444" i="1"/>
  <c r="H445" i="1"/>
  <c r="H466" i="1"/>
  <c r="H479" i="1"/>
  <c r="H482" i="1"/>
  <c r="H480" i="1"/>
  <c r="H481" i="1"/>
  <c r="H483" i="1"/>
  <c r="H487" i="1"/>
  <c r="H488" i="1"/>
  <c r="H489" i="1"/>
  <c r="H491" i="1"/>
  <c r="H492" i="1"/>
  <c r="H493" i="1"/>
  <c r="H495" i="1"/>
  <c r="H501" i="1"/>
  <c r="H503" i="1"/>
  <c r="H504" i="1"/>
  <c r="H505" i="1"/>
  <c r="H508" i="1"/>
  <c r="H509" i="1"/>
  <c r="H511" i="1"/>
  <c r="H514" i="1"/>
  <c r="H515" i="1"/>
  <c r="H518" i="1"/>
  <c r="H520" i="1"/>
  <c r="H521" i="1"/>
  <c r="H523" i="1"/>
  <c r="H524" i="1"/>
  <c r="H525" i="1"/>
  <c r="H526" i="1"/>
  <c r="H528" i="1"/>
  <c r="H529" i="1"/>
  <c r="H530" i="1"/>
  <c r="H532" i="1"/>
  <c r="H534" i="1"/>
  <c r="H537" i="1"/>
  <c r="H539" i="1"/>
  <c r="H540" i="1"/>
  <c r="H543" i="1"/>
  <c r="H545" i="1"/>
  <c r="H546" i="1"/>
  <c r="H542" i="1"/>
  <c r="H547" i="1"/>
  <c r="H548" i="1"/>
  <c r="H550" i="1"/>
  <c r="H552" i="1"/>
  <c r="H551" i="1"/>
  <c r="H553" i="1"/>
  <c r="H555" i="1"/>
  <c r="H556" i="1"/>
  <c r="H558" i="1"/>
  <c r="H559" i="1"/>
  <c r="H557" i="1"/>
  <c r="H560" i="1"/>
  <c r="H561" i="1"/>
  <c r="H562" i="1"/>
  <c r="H566" i="1"/>
  <c r="H565" i="1"/>
  <c r="H564" i="1"/>
  <c r="H567" i="1"/>
  <c r="H568" i="1"/>
  <c r="H569" i="1"/>
  <c r="H570" i="1"/>
  <c r="H571" i="1"/>
  <c r="H572" i="1"/>
  <c r="H574" i="1"/>
  <c r="H575" i="1"/>
  <c r="H577" i="1"/>
  <c r="H578" i="1"/>
  <c r="H581" i="1"/>
  <c r="H579" i="1"/>
  <c r="H583" i="1"/>
  <c r="H588" i="1"/>
  <c r="H591" i="1"/>
  <c r="H593" i="1"/>
  <c r="H598" i="1"/>
  <c r="H600" i="1"/>
  <c r="H601" i="1"/>
  <c r="H609" i="1"/>
  <c r="H611" i="1"/>
  <c r="H612" i="1"/>
  <c r="H613" i="1"/>
  <c r="H617" i="1"/>
  <c r="H618" i="1"/>
  <c r="H619" i="1"/>
  <c r="H620" i="1"/>
  <c r="H614" i="1"/>
  <c r="H615" i="1"/>
  <c r="H616" i="1"/>
  <c r="H621" i="1"/>
  <c r="H622" i="1"/>
  <c r="H408" i="1"/>
  <c r="H476" i="1"/>
  <c r="H477" i="1"/>
  <c r="H478" i="1"/>
  <c r="H490" i="1"/>
  <c r="H513" i="1"/>
  <c r="H608" i="1"/>
  <c r="H104" i="1"/>
  <c r="H304" i="1"/>
  <c r="H300" i="1"/>
  <c r="H317" i="1"/>
  <c r="H333" i="1"/>
  <c r="H325" i="1"/>
  <c r="H334" i="1"/>
  <c r="H337" i="1"/>
  <c r="H441" i="1"/>
  <c r="H626" i="1"/>
  <c r="H627" i="1"/>
  <c r="H628" i="1"/>
  <c r="H464" i="1"/>
  <c r="H636" i="1"/>
  <c r="H467" i="1"/>
  <c r="H312" i="1"/>
  <c r="H474" i="1"/>
  <c r="H396" i="1"/>
  <c r="H506" i="1"/>
  <c r="H383" i="1"/>
  <c r="H633" i="1"/>
  <c r="H332" i="1"/>
  <c r="H378" i="1"/>
  <c r="H353" i="1"/>
  <c r="H391" i="1"/>
  <c r="H435" i="1"/>
  <c r="H510" i="1"/>
  <c r="H531" i="1"/>
  <c r="H549" i="1"/>
  <c r="H386" i="1"/>
  <c r="H437" i="1"/>
  <c r="H449" i="1"/>
  <c r="H462" i="1"/>
  <c r="H500" i="1"/>
  <c r="H580" i="1"/>
  <c r="H605" i="1"/>
  <c r="H499" i="1"/>
  <c r="H385" i="1"/>
  <c r="H342" i="1"/>
  <c r="H356" i="1"/>
  <c r="H450" i="1"/>
  <c r="H451" i="1"/>
  <c r="H484" i="1"/>
  <c r="H536" i="1"/>
  <c r="H535" i="1"/>
  <c r="H541" i="1"/>
  <c r="H442" i="1"/>
  <c r="H485" i="1"/>
  <c r="H516" i="1"/>
  <c r="H517" i="1"/>
  <c r="H594" i="1"/>
  <c r="H595" i="1"/>
  <c r="H596" i="1"/>
  <c r="H606" i="1"/>
  <c r="H610" i="1"/>
  <c r="H321" i="1"/>
  <c r="H322" i="1"/>
  <c r="H323" i="1"/>
  <c r="H362" i="1"/>
  <c r="H363" i="1"/>
  <c r="H364" i="1"/>
  <c r="H366" i="1"/>
  <c r="H367" i="1"/>
  <c r="H368" i="1"/>
  <c r="H369" i="1"/>
  <c r="H371" i="1"/>
  <c r="H373" i="1"/>
  <c r="H374" i="1"/>
  <c r="H376" i="1"/>
  <c r="H377" i="1"/>
  <c r="H352" i="1"/>
  <c r="H360" i="1"/>
  <c r="H384" i="1"/>
  <c r="H388" i="1"/>
  <c r="H389" i="1"/>
  <c r="H394" i="1"/>
  <c r="H410" i="1"/>
  <c r="H411" i="1"/>
  <c r="H412" i="1"/>
  <c r="H415" i="1"/>
  <c r="H416" i="1"/>
  <c r="H417" i="1"/>
  <c r="H418" i="1"/>
  <c r="H419" i="1"/>
  <c r="H421" i="1"/>
  <c r="H423" i="1"/>
  <c r="H424" i="1"/>
  <c r="H425" i="1"/>
  <c r="H426" i="1"/>
  <c r="H428" i="1"/>
  <c r="H429" i="1"/>
  <c r="H430" i="1"/>
  <c r="H431" i="1"/>
  <c r="H432" i="1"/>
  <c r="H433" i="1"/>
  <c r="H436" i="1"/>
  <c r="H409" i="1"/>
  <c r="H452" i="1"/>
  <c r="H453" i="1"/>
  <c r="H455" i="1"/>
  <c r="H458" i="1"/>
  <c r="H459" i="1"/>
  <c r="H461" i="1"/>
  <c r="H463" i="1"/>
  <c r="H468" i="1"/>
  <c r="H469" i="1"/>
  <c r="H470" i="1"/>
  <c r="H473" i="1"/>
  <c r="H475" i="1"/>
  <c r="H496" i="1"/>
  <c r="H544" i="1"/>
  <c r="H585" i="1"/>
  <c r="H584" i="1"/>
  <c r="H381" i="1"/>
  <c r="H403" i="1"/>
  <c r="H607" i="1"/>
  <c r="H299" i="1"/>
  <c r="H456" i="1"/>
  <c r="H522" i="1"/>
  <c r="H576" i="1"/>
  <c r="H331" i="1"/>
  <c r="H350" i="1"/>
  <c r="H397" i="1"/>
  <c r="H448" i="1"/>
  <c r="H472" i="1"/>
  <c r="H349" i="1"/>
  <c r="H365" i="1"/>
  <c r="H370" i="1"/>
  <c r="H372" i="1"/>
  <c r="H375" i="1"/>
  <c r="H392" i="1"/>
  <c r="H413" i="1"/>
  <c r="H420" i="1"/>
  <c r="H422" i="1"/>
  <c r="H427" i="1"/>
  <c r="H454" i="1"/>
  <c r="H460" i="1"/>
  <c r="H554" i="1"/>
  <c r="H623" i="1"/>
  <c r="H303" i="1"/>
  <c r="H402" i="1"/>
  <c r="H414" i="1"/>
  <c r="H434" i="1"/>
  <c r="H538" i="1"/>
  <c r="H301" i="1"/>
  <c r="H632" i="1"/>
  <c r="H328" i="1"/>
  <c r="H343" i="1"/>
  <c r="H465" i="1"/>
  <c r="H519" i="1"/>
  <c r="H527" i="1"/>
  <c r="H573" i="1"/>
  <c r="H586" i="1"/>
  <c r="H587" i="1"/>
  <c r="H599" i="1"/>
  <c r="H512" i="1"/>
  <c r="H629" i="1"/>
  <c r="H634" i="1"/>
  <c r="H638" i="1"/>
  <c r="H398" i="1"/>
  <c r="H439" i="1"/>
  <c r="H446" i="1"/>
  <c r="H457" i="1"/>
  <c r="H471" i="1"/>
  <c r="H494" i="1"/>
  <c r="H498" i="1"/>
  <c r="H497" i="1"/>
  <c r="H582" i="1"/>
  <c r="H589" i="1"/>
  <c r="H590" i="1"/>
  <c r="H327" i="1"/>
  <c r="H387" i="1"/>
  <c r="H393" i="1"/>
  <c r="H283" i="1"/>
  <c r="H507" i="1"/>
  <c r="H533" i="1"/>
  <c r="H563" i="1"/>
  <c r="H592" i="1"/>
  <c r="H285" i="1"/>
  <c r="H597" i="1"/>
  <c r="H602" i="1"/>
  <c r="H603" i="1"/>
  <c r="H604" i="1"/>
  <c r="H502" i="1"/>
  <c r="H286" i="1"/>
  <c r="H287" i="1"/>
  <c r="H290" i="1"/>
  <c r="H284" i="1"/>
  <c r="H289" i="1"/>
  <c r="H291" i="1"/>
  <c r="H292" i="1"/>
  <c r="H486" i="1"/>
  <c r="H288" i="1"/>
  <c r="H105" i="1"/>
  <c r="H123" i="1"/>
  <c r="H137" i="1"/>
  <c r="H139" i="1"/>
  <c r="H151" i="1"/>
  <c r="H154" i="1"/>
  <c r="H243" i="1"/>
  <c r="H276" i="1"/>
  <c r="H630" i="1"/>
  <c r="H106" i="1"/>
  <c r="H118" i="1"/>
  <c r="H108" i="1"/>
  <c r="H107" i="1"/>
  <c r="H109" i="1"/>
  <c r="H110" i="1"/>
  <c r="H111" i="1"/>
  <c r="H112" i="1"/>
  <c r="H115" i="1"/>
  <c r="H116" i="1"/>
  <c r="H120" i="1"/>
  <c r="H121" i="1"/>
  <c r="H119" i="1"/>
  <c r="H126" i="1"/>
  <c r="H127" i="1"/>
  <c r="H138" i="1"/>
  <c r="H129" i="1"/>
  <c r="H130" i="1"/>
  <c r="H131" i="1"/>
  <c r="H133" i="1"/>
  <c r="H134" i="1"/>
  <c r="H141" i="1"/>
  <c r="H143" i="1"/>
  <c r="H142" i="1"/>
  <c r="H144" i="1"/>
  <c r="H146" i="1"/>
  <c r="H145" i="1"/>
  <c r="H147" i="1"/>
  <c r="H149" i="1"/>
  <c r="H156" i="1"/>
  <c r="H158" i="1"/>
  <c r="H159" i="1"/>
  <c r="H160" i="1"/>
  <c r="H161" i="1"/>
  <c r="H163" i="1"/>
  <c r="H164" i="1"/>
  <c r="H165" i="1"/>
  <c r="H166" i="1"/>
  <c r="H174" i="1"/>
  <c r="H175" i="1"/>
  <c r="H176" i="1"/>
  <c r="H181" i="1"/>
  <c r="H182" i="1"/>
  <c r="H183" i="1"/>
  <c r="H188" i="1"/>
  <c r="H189" i="1"/>
  <c r="H184" i="1"/>
  <c r="H187" i="1"/>
  <c r="H191" i="1"/>
  <c r="H190" i="1"/>
  <c r="H194" i="1"/>
  <c r="H199" i="1"/>
  <c r="H195" i="1"/>
  <c r="H197" i="1"/>
  <c r="H201" i="1"/>
  <c r="H202" i="1"/>
  <c r="H203" i="1"/>
  <c r="H207" i="1"/>
  <c r="H204" i="1"/>
  <c r="H208" i="1"/>
  <c r="H209" i="1"/>
  <c r="H214" i="1"/>
  <c r="H215" i="1"/>
  <c r="H216" i="1"/>
  <c r="H217" i="1"/>
  <c r="H218" i="1"/>
  <c r="H219" i="1"/>
  <c r="H220" i="1"/>
  <c r="H223" i="1"/>
  <c r="H225" i="1"/>
  <c r="H230" i="1"/>
  <c r="H232" i="1"/>
  <c r="H233" i="1"/>
  <c r="H234" i="1"/>
  <c r="H235" i="1"/>
  <c r="H236" i="1"/>
  <c r="H237" i="1"/>
  <c r="H241" i="1"/>
  <c r="H242" i="1"/>
  <c r="H244" i="1"/>
  <c r="H245" i="1"/>
  <c r="H246" i="1"/>
  <c r="H247" i="1"/>
  <c r="H250" i="1"/>
  <c r="H251" i="1"/>
  <c r="H252" i="1"/>
  <c r="H253" i="1"/>
  <c r="H254" i="1"/>
  <c r="H255" i="1"/>
  <c r="H256" i="1"/>
  <c r="H258" i="1"/>
  <c r="H259" i="1"/>
  <c r="H260" i="1"/>
  <c r="H263" i="1"/>
  <c r="H264" i="1"/>
  <c r="H269" i="1"/>
  <c r="H270" i="1"/>
  <c r="H272" i="1"/>
  <c r="H275" i="1"/>
  <c r="H279" i="1"/>
  <c r="H281" i="1"/>
  <c r="H280" i="1"/>
  <c r="H282" i="1"/>
  <c r="H150" i="1"/>
  <c r="H635" i="1"/>
  <c r="H125" i="1"/>
  <c r="H128" i="1"/>
  <c r="H155" i="1"/>
  <c r="H157" i="1"/>
  <c r="H167" i="1"/>
  <c r="H168" i="1"/>
  <c r="H169" i="1"/>
  <c r="H170" i="1"/>
  <c r="H171" i="1"/>
  <c r="H172" i="1"/>
  <c r="H173" i="1"/>
  <c r="H193" i="1"/>
  <c r="T193" i="1" s="1"/>
  <c r="U193" i="1" s="1"/>
  <c r="H196" i="1"/>
  <c r="T196" i="1" s="1"/>
  <c r="U196" i="1" s="1"/>
  <c r="H198" i="1"/>
  <c r="T198" i="1" s="1"/>
  <c r="U198" i="1" s="1"/>
  <c r="H226" i="1"/>
  <c r="AJ226" i="1" s="1"/>
  <c r="H238" i="1"/>
  <c r="H239" i="1"/>
  <c r="T239" i="1" s="1"/>
  <c r="U239" i="1" s="1"/>
  <c r="H248" i="1"/>
  <c r="T248" i="1" s="1"/>
  <c r="U248" i="1" s="1"/>
  <c r="H249" i="1"/>
  <c r="AJ249" i="1" s="1"/>
  <c r="H262" i="1"/>
  <c r="AB262" i="1" s="1"/>
  <c r="H273" i="1"/>
  <c r="AJ273" i="1" s="1"/>
  <c r="H274" i="1"/>
  <c r="AB274" i="1" s="1"/>
  <c r="H212" i="1"/>
  <c r="AB212" i="1" s="1"/>
  <c r="H271" i="1"/>
  <c r="H240" i="1"/>
  <c r="H297" i="1"/>
  <c r="H122" i="1"/>
  <c r="T122" i="1" s="1"/>
  <c r="U122" i="1" s="1"/>
  <c r="H132" i="1"/>
  <c r="AJ132" i="1" s="1"/>
  <c r="H140" i="1"/>
  <c r="H148" i="1"/>
  <c r="AB148" i="1" s="1"/>
  <c r="H152" i="1"/>
  <c r="AJ152" i="1" s="1"/>
  <c r="H153" i="1"/>
  <c r="H162" i="1"/>
  <c r="T162" i="1" s="1"/>
  <c r="U162" i="1" s="1"/>
  <c r="H180" i="1"/>
  <c r="H177" i="1"/>
  <c r="T177" i="1" s="1"/>
  <c r="U177" i="1" s="1"/>
  <c r="H178" i="1"/>
  <c r="T178" i="1" s="1"/>
  <c r="U178" i="1" s="1"/>
  <c r="H179" i="1"/>
  <c r="T179" i="1" s="1"/>
  <c r="U179" i="1" s="1"/>
  <c r="H185" i="1"/>
  <c r="AB185" i="1" s="1"/>
  <c r="H186" i="1"/>
  <c r="AJ186" i="1" s="1"/>
  <c r="H192" i="1"/>
  <c r="H205" i="1"/>
  <c r="H206" i="1"/>
  <c r="H222" i="1"/>
  <c r="H221" i="1"/>
  <c r="AJ221" i="1" s="1"/>
  <c r="H224" i="1"/>
  <c r="T224" i="1" s="1"/>
  <c r="U224" i="1" s="1"/>
  <c r="H231" i="1"/>
  <c r="H228" i="1"/>
  <c r="T228" i="1" s="1"/>
  <c r="U228" i="1" s="1"/>
  <c r="H257" i="1"/>
  <c r="H265" i="1"/>
  <c r="T265" i="1" s="1"/>
  <c r="U265" i="1" s="1"/>
  <c r="H266" i="1"/>
  <c r="T266" i="1" s="1"/>
  <c r="U266" i="1" s="1"/>
  <c r="H278" i="1"/>
  <c r="H306" i="1"/>
  <c r="H213" i="1"/>
  <c r="H268" i="1"/>
  <c r="H136" i="1"/>
  <c r="H229" i="1"/>
  <c r="H267" i="1"/>
  <c r="H200" i="1"/>
  <c r="T200" i="1" s="1"/>
  <c r="U200" i="1" s="1"/>
  <c r="H117" i="1"/>
  <c r="AB117" i="1" s="1"/>
  <c r="H124" i="1"/>
  <c r="H227" i="1"/>
  <c r="T227" i="1" s="1"/>
  <c r="U227" i="1" s="1"/>
  <c r="H277" i="1"/>
  <c r="AB277" i="1" s="1"/>
  <c r="H673" i="1"/>
  <c r="AJ673" i="1" s="1"/>
  <c r="H674" i="1"/>
  <c r="H681" i="1"/>
  <c r="T681" i="1" s="1"/>
  <c r="U681" i="1" s="1"/>
  <c r="H672" i="1"/>
  <c r="T672" i="1" s="1"/>
  <c r="U672" i="1" s="1"/>
  <c r="H671" i="1"/>
  <c r="T671" i="1" s="1"/>
  <c r="U671" i="1" s="1"/>
  <c r="H670" i="1"/>
  <c r="AB670" i="1" s="1"/>
  <c r="H676" i="1"/>
  <c r="AJ676" i="1" s="1"/>
  <c r="H675" i="1"/>
  <c r="T675" i="1" s="1"/>
  <c r="U675" i="1" s="1"/>
  <c r="H682" i="1"/>
  <c r="H668" i="1"/>
  <c r="H669" i="1"/>
  <c r="H679" i="1"/>
  <c r="T679" i="1" s="1"/>
  <c r="U679" i="1" s="1"/>
  <c r="H677" i="1"/>
  <c r="AB677" i="1" s="1"/>
  <c r="H680" i="1"/>
  <c r="AJ680" i="1" s="1"/>
  <c r="H678" i="1"/>
  <c r="T678" i="1" s="1"/>
  <c r="U678" i="1" s="1"/>
  <c r="H688" i="1"/>
  <c r="T688" i="1" s="1"/>
  <c r="U688" i="1" s="1"/>
  <c r="H704" i="1"/>
  <c r="AB704" i="1" s="1"/>
  <c r="H689" i="1"/>
  <c r="H703" i="1"/>
  <c r="AB703" i="1" s="1"/>
  <c r="H687" i="1"/>
  <c r="T687" i="1" s="1"/>
  <c r="U687" i="1" s="1"/>
  <c r="H686" i="1"/>
  <c r="T686" i="1" s="1"/>
  <c r="U686" i="1" s="1"/>
  <c r="H685" i="1"/>
  <c r="T685" i="1" s="1"/>
  <c r="U685" i="1" s="1"/>
  <c r="H692" i="1"/>
  <c r="AB692" i="1" s="1"/>
  <c r="H691" i="1"/>
  <c r="AB691" i="1" s="1"/>
  <c r="H705" i="1"/>
  <c r="H690" i="1"/>
  <c r="H694" i="1"/>
  <c r="H693" i="1"/>
  <c r="H683" i="1"/>
  <c r="H684" i="1"/>
  <c r="H695" i="1"/>
  <c r="AB695" i="1" s="1"/>
  <c r="H696" i="1"/>
  <c r="AJ696" i="1" s="1"/>
  <c r="H697" i="1"/>
  <c r="T697" i="1" s="1"/>
  <c r="U697" i="1" s="1"/>
  <c r="H698" i="1"/>
  <c r="H700" i="1"/>
  <c r="T700" i="1" s="1"/>
  <c r="U700" i="1" s="1"/>
  <c r="H701" i="1"/>
  <c r="T701" i="1" s="1"/>
  <c r="U701" i="1" s="1"/>
  <c r="H702" i="1"/>
  <c r="AJ702" i="1" s="1"/>
  <c r="H699" i="1"/>
  <c r="AB699" i="1" s="1"/>
  <c r="H646" i="1"/>
  <c r="T646" i="1" s="1"/>
  <c r="U646" i="1" s="1"/>
  <c r="H665" i="1"/>
  <c r="T665" i="1" s="1"/>
  <c r="U665" i="1" s="1"/>
  <c r="H647" i="1"/>
  <c r="H664" i="1"/>
  <c r="AB664" i="1" s="1"/>
  <c r="H645" i="1"/>
  <c r="AJ645" i="1" s="1"/>
  <c r="H644" i="1"/>
  <c r="T644" i="1" s="1"/>
  <c r="U644" i="1" s="1"/>
  <c r="H643" i="1"/>
  <c r="AJ643" i="1" s="1"/>
  <c r="H650" i="1"/>
  <c r="AJ650" i="1" s="1"/>
  <c r="H649" i="1"/>
  <c r="T649" i="1" s="1"/>
  <c r="U649" i="1" s="1"/>
  <c r="H667" i="1"/>
  <c r="H648" i="1"/>
  <c r="H641" i="1"/>
  <c r="H642" i="1"/>
  <c r="H652" i="1"/>
  <c r="T652" i="1" s="1"/>
  <c r="U652" i="1" s="1"/>
  <c r="H653" i="1"/>
  <c r="AJ653" i="1" s="1"/>
  <c r="H654" i="1"/>
  <c r="AB654" i="1" s="1"/>
  <c r="H655" i="1"/>
  <c r="AJ655" i="1" s="1"/>
  <c r="H656" i="1"/>
  <c r="AJ656" i="1" s="1"/>
  <c r="H657" i="1"/>
  <c r="AJ657" i="1" s="1"/>
  <c r="H658" i="1"/>
  <c r="AJ658" i="1" s="1"/>
  <c r="H659" i="1"/>
  <c r="AJ659" i="1" s="1"/>
  <c r="H661" i="1"/>
  <c r="AB661" i="1" s="1"/>
  <c r="H660" i="1"/>
  <c r="AJ660" i="1" s="1"/>
  <c r="H662" i="1"/>
  <c r="AB662" i="1" s="1"/>
  <c r="H663" i="1"/>
  <c r="AB663" i="1" s="1"/>
  <c r="H651" i="1"/>
  <c r="AJ651" i="1" s="1"/>
  <c r="H639" i="1"/>
  <c r="AB639" i="1" s="1"/>
  <c r="H640" i="1"/>
  <c r="T640" i="1" s="1"/>
  <c r="U640" i="1" s="1"/>
  <c r="H21" i="1"/>
  <c r="H20" i="1"/>
  <c r="P193" i="1"/>
  <c r="S193" i="1"/>
  <c r="AA193" i="1"/>
  <c r="P196" i="1"/>
  <c r="S196" i="1"/>
  <c r="AA196" i="1"/>
  <c r="P198" i="1"/>
  <c r="S198" i="1"/>
  <c r="AA198" i="1"/>
  <c r="P226" i="1"/>
  <c r="S226" i="1"/>
  <c r="AA226" i="1"/>
  <c r="P238" i="1"/>
  <c r="S238" i="1"/>
  <c r="AA238" i="1"/>
  <c r="P239" i="1"/>
  <c r="S239" i="1"/>
  <c r="AA239" i="1"/>
  <c r="P248" i="1"/>
  <c r="S248" i="1"/>
  <c r="AA248" i="1"/>
  <c r="P249" i="1"/>
  <c r="S249" i="1"/>
  <c r="AA249" i="1"/>
  <c r="P262" i="1"/>
  <c r="S262" i="1"/>
  <c r="AA262" i="1"/>
  <c r="P273" i="1"/>
  <c r="S273" i="1"/>
  <c r="AA273" i="1"/>
  <c r="P274" i="1"/>
  <c r="S274" i="1"/>
  <c r="AA274" i="1"/>
  <c r="P212" i="1"/>
  <c r="S212" i="1"/>
  <c r="AA212" i="1"/>
  <c r="P271" i="1"/>
  <c r="S271" i="1"/>
  <c r="AA271" i="1"/>
  <c r="P240" i="1"/>
  <c r="P297" i="1"/>
  <c r="P122" i="1"/>
  <c r="S122" i="1"/>
  <c r="AA122" i="1"/>
  <c r="P132" i="1"/>
  <c r="S132" i="1"/>
  <c r="AA132" i="1"/>
  <c r="P140" i="1"/>
  <c r="P148" i="1"/>
  <c r="S148" i="1"/>
  <c r="AA148" i="1"/>
  <c r="P152" i="1"/>
  <c r="S152" i="1"/>
  <c r="AA152" i="1"/>
  <c r="P153" i="1"/>
  <c r="S153" i="1"/>
  <c r="AA153" i="1"/>
  <c r="P162" i="1"/>
  <c r="S162" i="1"/>
  <c r="AA162" i="1"/>
  <c r="P180" i="1"/>
  <c r="P177" i="1"/>
  <c r="S177" i="1"/>
  <c r="AA177" i="1"/>
  <c r="P178" i="1"/>
  <c r="S178" i="1"/>
  <c r="AA178" i="1"/>
  <c r="P179" i="1"/>
  <c r="S179" i="1"/>
  <c r="AA179" i="1"/>
  <c r="P185" i="1"/>
  <c r="S185" i="1"/>
  <c r="AA185" i="1"/>
  <c r="P186" i="1"/>
  <c r="S186" i="1"/>
  <c r="AA186" i="1"/>
  <c r="P192" i="1"/>
  <c r="P205" i="1"/>
  <c r="P206" i="1"/>
  <c r="P222" i="1"/>
  <c r="P221" i="1"/>
  <c r="S221" i="1"/>
  <c r="AA221" i="1"/>
  <c r="P224" i="1"/>
  <c r="S224" i="1"/>
  <c r="AA224" i="1"/>
  <c r="P231" i="1"/>
  <c r="P228" i="1"/>
  <c r="S228" i="1"/>
  <c r="AA228" i="1"/>
  <c r="P257" i="1"/>
  <c r="S257" i="1"/>
  <c r="AA257" i="1"/>
  <c r="P265" i="1"/>
  <c r="S265" i="1"/>
  <c r="AA265" i="1"/>
  <c r="P266" i="1"/>
  <c r="S266" i="1"/>
  <c r="AA266" i="1"/>
  <c r="P278" i="1"/>
  <c r="P306" i="1"/>
  <c r="P213" i="1"/>
  <c r="P268" i="1"/>
  <c r="P136" i="1"/>
  <c r="P229" i="1"/>
  <c r="P267" i="1"/>
  <c r="P200" i="1"/>
  <c r="S200" i="1"/>
  <c r="AA200" i="1"/>
  <c r="P117" i="1"/>
  <c r="S117" i="1"/>
  <c r="AA117" i="1"/>
  <c r="P124" i="1"/>
  <c r="P227" i="1"/>
  <c r="S227" i="1"/>
  <c r="AA227" i="1"/>
  <c r="P277" i="1"/>
  <c r="S277" i="1"/>
  <c r="AA277" i="1"/>
  <c r="P673" i="1"/>
  <c r="S673" i="1"/>
  <c r="AA673" i="1"/>
  <c r="P674" i="1"/>
  <c r="P681" i="1"/>
  <c r="S681" i="1"/>
  <c r="AA681" i="1"/>
  <c r="P672" i="1"/>
  <c r="S672" i="1"/>
  <c r="AA672" i="1"/>
  <c r="P671" i="1"/>
  <c r="S671" i="1"/>
  <c r="AA671" i="1"/>
  <c r="P670" i="1"/>
  <c r="S670" i="1"/>
  <c r="AA670" i="1"/>
  <c r="P676" i="1"/>
  <c r="S676" i="1"/>
  <c r="AA676" i="1"/>
  <c r="P675" i="1"/>
  <c r="S675" i="1"/>
  <c r="AA675" i="1"/>
  <c r="P682" i="1"/>
  <c r="P668" i="1"/>
  <c r="P669" i="1"/>
  <c r="P679" i="1"/>
  <c r="S679" i="1"/>
  <c r="AA679" i="1"/>
  <c r="P677" i="1"/>
  <c r="S677" i="1"/>
  <c r="AA677" i="1"/>
  <c r="P680" i="1"/>
  <c r="S680" i="1"/>
  <c r="AA680" i="1"/>
  <c r="P678" i="1"/>
  <c r="S678" i="1"/>
  <c r="AA678" i="1"/>
  <c r="P688" i="1"/>
  <c r="S688" i="1"/>
  <c r="AA688" i="1"/>
  <c r="P704" i="1"/>
  <c r="S704" i="1"/>
  <c r="AA704" i="1"/>
  <c r="P689" i="1"/>
  <c r="P703" i="1"/>
  <c r="S703" i="1"/>
  <c r="AA703" i="1"/>
  <c r="P687" i="1"/>
  <c r="S687" i="1"/>
  <c r="AA687" i="1"/>
  <c r="P686" i="1"/>
  <c r="S686" i="1"/>
  <c r="AA686" i="1"/>
  <c r="P685" i="1"/>
  <c r="S685" i="1"/>
  <c r="AA685" i="1"/>
  <c r="P692" i="1"/>
  <c r="S692" i="1"/>
  <c r="AA692" i="1"/>
  <c r="P691" i="1"/>
  <c r="S691" i="1"/>
  <c r="AA691" i="1"/>
  <c r="P705" i="1"/>
  <c r="P690" i="1"/>
  <c r="P694" i="1"/>
  <c r="P693" i="1"/>
  <c r="P683" i="1"/>
  <c r="P684" i="1"/>
  <c r="P695" i="1"/>
  <c r="S695" i="1"/>
  <c r="AA695" i="1"/>
  <c r="P696" i="1"/>
  <c r="S696" i="1"/>
  <c r="AA696" i="1"/>
  <c r="P697" i="1"/>
  <c r="S697" i="1"/>
  <c r="AA697" i="1"/>
  <c r="P698" i="1"/>
  <c r="S698" i="1"/>
  <c r="AA698" i="1"/>
  <c r="P700" i="1"/>
  <c r="S700" i="1"/>
  <c r="AA700" i="1"/>
  <c r="P701" i="1"/>
  <c r="S701" i="1"/>
  <c r="AA701" i="1"/>
  <c r="P702" i="1"/>
  <c r="S702" i="1"/>
  <c r="AA702" i="1"/>
  <c r="P699" i="1"/>
  <c r="S699" i="1"/>
  <c r="AA699" i="1"/>
  <c r="P646" i="1"/>
  <c r="S646" i="1"/>
  <c r="AA646" i="1"/>
  <c r="P665" i="1"/>
  <c r="S665" i="1"/>
  <c r="AA665" i="1"/>
  <c r="P647" i="1"/>
  <c r="P664" i="1"/>
  <c r="S664" i="1"/>
  <c r="AA664" i="1"/>
  <c r="P645" i="1"/>
  <c r="S645" i="1"/>
  <c r="AA645" i="1"/>
  <c r="P644" i="1"/>
  <c r="S644" i="1"/>
  <c r="AA644" i="1"/>
  <c r="P643" i="1"/>
  <c r="S643" i="1"/>
  <c r="AA643" i="1"/>
  <c r="P650" i="1"/>
  <c r="S650" i="1"/>
  <c r="AA650" i="1"/>
  <c r="P649" i="1"/>
  <c r="S649" i="1"/>
  <c r="AA649" i="1"/>
  <c r="P667" i="1"/>
  <c r="P648" i="1"/>
  <c r="P641" i="1"/>
  <c r="P642" i="1"/>
  <c r="P652" i="1"/>
  <c r="S652" i="1"/>
  <c r="AA652" i="1"/>
  <c r="P653" i="1"/>
  <c r="S653" i="1"/>
  <c r="AA653" i="1"/>
  <c r="P654" i="1"/>
  <c r="S654" i="1"/>
  <c r="AA654" i="1"/>
  <c r="P655" i="1"/>
  <c r="S655" i="1"/>
  <c r="AA655" i="1"/>
  <c r="P656" i="1"/>
  <c r="S656" i="1"/>
  <c r="AA656" i="1"/>
  <c r="P657" i="1"/>
  <c r="S657" i="1"/>
  <c r="AA657" i="1"/>
  <c r="P658" i="1"/>
  <c r="S658" i="1"/>
  <c r="AA658" i="1"/>
  <c r="P659" i="1"/>
  <c r="S659" i="1"/>
  <c r="AA659" i="1"/>
  <c r="P661" i="1"/>
  <c r="S661" i="1"/>
  <c r="AA661" i="1"/>
  <c r="P660" i="1"/>
  <c r="S660" i="1"/>
  <c r="AA660" i="1"/>
  <c r="P662" i="1"/>
  <c r="S662" i="1"/>
  <c r="AA662" i="1"/>
  <c r="P663" i="1"/>
  <c r="S663" i="1"/>
  <c r="AA663" i="1"/>
  <c r="P651" i="1"/>
  <c r="S651" i="1"/>
  <c r="AA651" i="1"/>
  <c r="P639" i="1"/>
  <c r="S639" i="1"/>
  <c r="AA639" i="1"/>
  <c r="P640" i="1"/>
  <c r="S640" i="1"/>
  <c r="AA640" i="1"/>
  <c r="E3" i="3"/>
  <c r="G3" i="3" s="1"/>
  <c r="E4" i="3"/>
  <c r="F4" i="3" s="1"/>
  <c r="E5" i="3"/>
  <c r="G5" i="3" s="1"/>
  <c r="E6" i="3"/>
  <c r="F6" i="3" s="1"/>
  <c r="E7" i="3"/>
  <c r="E8" i="3"/>
  <c r="G8" i="3" s="1"/>
  <c r="N193" i="1"/>
  <c r="Q193" i="1" s="1"/>
  <c r="N196" i="1"/>
  <c r="N198" i="1"/>
  <c r="N226" i="1"/>
  <c r="N238" i="1"/>
  <c r="N239" i="1"/>
  <c r="N248" i="1"/>
  <c r="N249" i="1"/>
  <c r="N262" i="1"/>
  <c r="N273" i="1"/>
  <c r="N274" i="1"/>
  <c r="N212" i="1"/>
  <c r="W212" i="1" s="1"/>
  <c r="N271" i="1"/>
  <c r="N240" i="1"/>
  <c r="N297" i="1"/>
  <c r="N122" i="1"/>
  <c r="N132" i="1"/>
  <c r="N140" i="1"/>
  <c r="N148" i="1"/>
  <c r="N152" i="1"/>
  <c r="N153" i="1"/>
  <c r="N162" i="1"/>
  <c r="N180" i="1"/>
  <c r="N177" i="1"/>
  <c r="N178" i="1"/>
  <c r="N179" i="1"/>
  <c r="N185" i="1"/>
  <c r="N186" i="1"/>
  <c r="N192" i="1"/>
  <c r="N205" i="1"/>
  <c r="N206" i="1"/>
  <c r="N222" i="1"/>
  <c r="N221" i="1"/>
  <c r="N224" i="1"/>
  <c r="N231" i="1"/>
  <c r="N228" i="1"/>
  <c r="N257" i="1"/>
  <c r="N265" i="1"/>
  <c r="N266" i="1"/>
  <c r="N278" i="1"/>
  <c r="N306" i="1"/>
  <c r="N213" i="1"/>
  <c r="N268" i="1"/>
  <c r="Q268" i="1" s="1"/>
  <c r="N136" i="1"/>
  <c r="N229" i="1"/>
  <c r="N267" i="1"/>
  <c r="N200" i="1"/>
  <c r="X200" i="1" s="1"/>
  <c r="N117" i="1"/>
  <c r="N124" i="1"/>
  <c r="N227" i="1"/>
  <c r="N277" i="1"/>
  <c r="N673" i="1"/>
  <c r="N674" i="1"/>
  <c r="N681" i="1"/>
  <c r="N672" i="1"/>
  <c r="N671" i="1"/>
  <c r="N670" i="1"/>
  <c r="N676" i="1"/>
  <c r="N675" i="1"/>
  <c r="N682" i="1"/>
  <c r="N668" i="1"/>
  <c r="N669" i="1"/>
  <c r="N679" i="1"/>
  <c r="N677" i="1"/>
  <c r="N680" i="1"/>
  <c r="N678" i="1"/>
  <c r="N688" i="1"/>
  <c r="N704" i="1"/>
  <c r="N689" i="1"/>
  <c r="N703" i="1"/>
  <c r="N687" i="1"/>
  <c r="N686" i="1"/>
  <c r="N685" i="1"/>
  <c r="N692" i="1"/>
  <c r="N691" i="1"/>
  <c r="N705" i="1"/>
  <c r="N690" i="1"/>
  <c r="N694" i="1"/>
  <c r="N693" i="1"/>
  <c r="N683" i="1"/>
  <c r="N684" i="1"/>
  <c r="N695" i="1"/>
  <c r="W695" i="1" s="1"/>
  <c r="AE695" i="1" s="1"/>
  <c r="N696" i="1"/>
  <c r="N697" i="1"/>
  <c r="X697" i="1" s="1"/>
  <c r="N698" i="1"/>
  <c r="Q698" i="1" s="1"/>
  <c r="N701" i="1"/>
  <c r="X701" i="1" s="1"/>
  <c r="N702" i="1"/>
  <c r="N699" i="1"/>
  <c r="V699" i="1" s="1"/>
  <c r="AD699" i="1" s="1"/>
  <c r="N646" i="1"/>
  <c r="N665" i="1"/>
  <c r="N647" i="1"/>
  <c r="N664" i="1"/>
  <c r="N645" i="1"/>
  <c r="Y645" i="1" s="1"/>
  <c r="N644" i="1"/>
  <c r="N643" i="1"/>
  <c r="N650" i="1"/>
  <c r="V650" i="1" s="1"/>
  <c r="AD650" i="1" s="1"/>
  <c r="N649" i="1"/>
  <c r="N667" i="1"/>
  <c r="N648" i="1"/>
  <c r="N641" i="1"/>
  <c r="N642" i="1"/>
  <c r="N652" i="1"/>
  <c r="Q652" i="1" s="1"/>
  <c r="N653" i="1"/>
  <c r="Y653" i="1" s="1"/>
  <c r="AG653" i="1" s="1"/>
  <c r="N654" i="1"/>
  <c r="Q654" i="1" s="1"/>
  <c r="N655" i="1"/>
  <c r="W655" i="1" s="1"/>
  <c r="N656" i="1"/>
  <c r="V656" i="1" s="1"/>
  <c r="AL656" i="1" s="1"/>
  <c r="AP656" i="1" s="1"/>
  <c r="N657" i="1"/>
  <c r="Q657" i="1" s="1"/>
  <c r="N658" i="1"/>
  <c r="W658" i="1" s="1"/>
  <c r="AM658" i="1" s="1"/>
  <c r="N659" i="1"/>
  <c r="N661" i="1"/>
  <c r="N660" i="1"/>
  <c r="N662" i="1"/>
  <c r="V662" i="1" s="1"/>
  <c r="N663" i="1"/>
  <c r="Y663" i="1" s="1"/>
  <c r="N651" i="1"/>
  <c r="N639" i="1"/>
  <c r="Q639" i="1" s="1"/>
  <c r="N640" i="1"/>
  <c r="W640" i="1" s="1"/>
  <c r="G4" i="3"/>
  <c r="G2" i="3"/>
  <c r="F5" i="3"/>
  <c r="F2" i="3"/>
  <c r="E2" i="3"/>
  <c r="H3" i="3"/>
  <c r="H4" i="3"/>
  <c r="H5" i="3"/>
  <c r="H6" i="3"/>
  <c r="H7" i="3"/>
  <c r="H8" i="3"/>
  <c r="H2" i="3"/>
  <c r="AB702" i="1" l="1"/>
  <c r="AB680" i="1"/>
  <c r="AB132" i="1"/>
  <c r="T702" i="1"/>
  <c r="U702" i="1" s="1"/>
  <c r="AB653" i="1"/>
  <c r="T117" i="1"/>
  <c r="U117" i="1" s="1"/>
  <c r="AJ681" i="1"/>
  <c r="T677" i="1"/>
  <c r="U677" i="1" s="1"/>
  <c r="T653" i="1"/>
  <c r="U653" i="1" s="1"/>
  <c r="AB643" i="1"/>
  <c r="T643" i="1"/>
  <c r="U643" i="1" s="1"/>
  <c r="AB177" i="1"/>
  <c r="AJ671" i="1"/>
  <c r="AB122" i="1"/>
  <c r="AJ193" i="1"/>
  <c r="T662" i="1"/>
  <c r="U662" i="1" s="1"/>
  <c r="F261" i="1"/>
  <c r="F135" i="1"/>
  <c r="F114" i="1"/>
  <c r="F210" i="1"/>
  <c r="F211" i="1"/>
  <c r="F113" i="1"/>
  <c r="F666" i="1"/>
  <c r="AB221" i="1"/>
  <c r="T699" i="1"/>
  <c r="U699" i="1" s="1"/>
  <c r="AJ685" i="1"/>
  <c r="AB650" i="1"/>
  <c r="T703" i="1"/>
  <c r="U703" i="1" s="1"/>
  <c r="AJ662" i="1"/>
  <c r="T654" i="1"/>
  <c r="U654" i="1" s="1"/>
  <c r="AJ654" i="1"/>
  <c r="T670" i="1"/>
  <c r="U670" i="1" s="1"/>
  <c r="AJ703" i="1"/>
  <c r="AJ699" i="1"/>
  <c r="AJ670" i="1"/>
  <c r="AJ178" i="1"/>
  <c r="AB186" i="1"/>
  <c r="T650" i="1"/>
  <c r="U650" i="1" s="1"/>
  <c r="AB685" i="1"/>
  <c r="T680" i="1"/>
  <c r="U680" i="1" s="1"/>
  <c r="T221" i="1"/>
  <c r="U221" i="1" s="1"/>
  <c r="T132" i="1"/>
  <c r="U132" i="1" s="1"/>
  <c r="AB178" i="1"/>
  <c r="AB660" i="1"/>
  <c r="AJ677" i="1"/>
  <c r="T657" i="1"/>
  <c r="U657" i="1" s="1"/>
  <c r="AJ686" i="1"/>
  <c r="AB671" i="1"/>
  <c r="AJ177" i="1"/>
  <c r="AB249" i="1"/>
  <c r="T660" i="1"/>
  <c r="U660" i="1" s="1"/>
  <c r="AB686" i="1"/>
  <c r="AJ117" i="1"/>
  <c r="T249" i="1"/>
  <c r="U249" i="1" s="1"/>
  <c r="AJ122" i="1"/>
  <c r="T262" i="1"/>
  <c r="U262" i="1" s="1"/>
  <c r="AJ262" i="1"/>
  <c r="T645" i="1"/>
  <c r="U645" i="1" s="1"/>
  <c r="AB681" i="1"/>
  <c r="AJ700" i="1"/>
  <c r="T691" i="1"/>
  <c r="U691" i="1" s="1"/>
  <c r="T704" i="1"/>
  <c r="U704" i="1" s="1"/>
  <c r="AB198" i="1"/>
  <c r="AB645" i="1"/>
  <c r="AB152" i="1"/>
  <c r="AB193" i="1"/>
  <c r="F27" i="1"/>
  <c r="F26" i="1"/>
  <c r="F7" i="1"/>
  <c r="F43" i="1"/>
  <c r="F48" i="1"/>
  <c r="F30" i="1"/>
  <c r="F102" i="1"/>
  <c r="F60" i="1"/>
  <c r="F83" i="1"/>
  <c r="F98" i="1"/>
  <c r="F75" i="1"/>
  <c r="F99" i="1"/>
  <c r="F66" i="1"/>
  <c r="F631" i="1"/>
  <c r="F310" i="1"/>
  <c r="F318" i="1"/>
  <c r="F338" i="1"/>
  <c r="F348" i="1"/>
  <c r="F379" i="1"/>
  <c r="F404" i="1"/>
  <c r="F444" i="1"/>
  <c r="F487" i="1"/>
  <c r="F503" i="1"/>
  <c r="F518" i="1"/>
  <c r="F529" i="1"/>
  <c r="F545" i="1"/>
  <c r="F553" i="1"/>
  <c r="F562" i="1"/>
  <c r="F571" i="1"/>
  <c r="F583" i="1"/>
  <c r="F611" i="1"/>
  <c r="F615" i="1"/>
  <c r="F490" i="1"/>
  <c r="F325" i="1"/>
  <c r="F636" i="1"/>
  <c r="F332" i="1"/>
  <c r="F386" i="1"/>
  <c r="F385" i="1"/>
  <c r="F541" i="1"/>
  <c r="F606" i="1"/>
  <c r="F366" i="1"/>
  <c r="F377" i="1"/>
  <c r="F411" i="1"/>
  <c r="F423" i="1"/>
  <c r="F432" i="1"/>
  <c r="F459" i="1"/>
  <c r="F496" i="1"/>
  <c r="F456" i="1"/>
  <c r="F349" i="1"/>
  <c r="F422" i="1"/>
  <c r="F414" i="1"/>
  <c r="F519" i="1"/>
  <c r="F634" i="1"/>
  <c r="F498" i="1"/>
  <c r="F283" i="1"/>
  <c r="F603" i="1"/>
  <c r="F291" i="1"/>
  <c r="F151" i="1"/>
  <c r="F107" i="1"/>
  <c r="F121" i="1"/>
  <c r="F133" i="1"/>
  <c r="F147" i="1"/>
  <c r="F164" i="1"/>
  <c r="F183" i="1"/>
  <c r="F199" i="1"/>
  <c r="F208" i="1"/>
  <c r="F220" i="1"/>
  <c r="F236" i="1"/>
  <c r="F250" i="1"/>
  <c r="F259" i="1"/>
  <c r="F279" i="1"/>
  <c r="F155" i="1"/>
  <c r="F173" i="1"/>
  <c r="F249" i="1"/>
  <c r="F122" i="1"/>
  <c r="F177" i="1"/>
  <c r="F222" i="1"/>
  <c r="F278" i="1"/>
  <c r="F117" i="1"/>
  <c r="F671" i="1"/>
  <c r="F677" i="1"/>
  <c r="F686" i="1"/>
  <c r="F683" i="1"/>
  <c r="F702" i="1"/>
  <c r="F643" i="1"/>
  <c r="F19" i="1"/>
  <c r="F25" i="1"/>
  <c r="F8" i="1"/>
  <c r="F44" i="1"/>
  <c r="F38" i="1"/>
  <c r="F34" i="1"/>
  <c r="F53" i="1"/>
  <c r="F61" i="1"/>
  <c r="F85" i="1"/>
  <c r="F70" i="1"/>
  <c r="F76" i="1"/>
  <c r="F63" i="1"/>
  <c r="F49" i="1"/>
  <c r="F296" i="1"/>
  <c r="F293" i="1"/>
  <c r="F324" i="1"/>
  <c r="F339" i="1"/>
  <c r="F351" i="1"/>
  <c r="F380" i="1"/>
  <c r="F405" i="1"/>
  <c r="F445" i="1"/>
  <c r="F488" i="1"/>
  <c r="F504" i="1"/>
  <c r="F520" i="1"/>
  <c r="F530" i="1"/>
  <c r="F546" i="1"/>
  <c r="F555" i="1"/>
  <c r="F566" i="1"/>
  <c r="F572" i="1"/>
  <c r="F588" i="1"/>
  <c r="F612" i="1"/>
  <c r="F616" i="1"/>
  <c r="F513" i="1"/>
  <c r="F334" i="1"/>
  <c r="F467" i="1"/>
  <c r="F378" i="1"/>
  <c r="F437" i="1"/>
  <c r="F342" i="1"/>
  <c r="F442" i="1"/>
  <c r="F610" i="1"/>
  <c r="F367" i="1"/>
  <c r="F352" i="1"/>
  <c r="F412" i="1"/>
  <c r="F424" i="1"/>
  <c r="F433" i="1"/>
  <c r="F461" i="1"/>
  <c r="F544" i="1"/>
  <c r="F522" i="1"/>
  <c r="F365" i="1"/>
  <c r="F427" i="1"/>
  <c r="F434" i="1"/>
  <c r="F527" i="1"/>
  <c r="F638" i="1"/>
  <c r="F497" i="1"/>
  <c r="F507" i="1"/>
  <c r="F604" i="1"/>
  <c r="F292" i="1"/>
  <c r="F154" i="1"/>
  <c r="F109" i="1"/>
  <c r="F119" i="1"/>
  <c r="F134" i="1"/>
  <c r="F149" i="1"/>
  <c r="F165" i="1"/>
  <c r="F188" i="1"/>
  <c r="F195" i="1"/>
  <c r="F209" i="1"/>
  <c r="F223" i="1"/>
  <c r="F237" i="1"/>
  <c r="F251" i="1"/>
  <c r="F260" i="1"/>
  <c r="F281" i="1"/>
  <c r="F157" i="1"/>
  <c r="F193" i="1"/>
  <c r="F262" i="1"/>
  <c r="F132" i="1"/>
  <c r="F178" i="1"/>
  <c r="F221" i="1"/>
  <c r="F306" i="1"/>
  <c r="F124" i="1"/>
  <c r="F670" i="1"/>
  <c r="F680" i="1"/>
  <c r="F685" i="1"/>
  <c r="F684" i="1"/>
  <c r="F699" i="1"/>
  <c r="F650" i="1"/>
  <c r="F18" i="1"/>
  <c r="F15" i="1"/>
  <c r="F9" i="1"/>
  <c r="F47" i="1"/>
  <c r="F39" i="1"/>
  <c r="F36" i="1"/>
  <c r="F52" i="1"/>
  <c r="F62" i="1"/>
  <c r="F88" i="1"/>
  <c r="F71" i="1"/>
  <c r="F77" i="1"/>
  <c r="F100" i="1"/>
  <c r="F92" i="1"/>
  <c r="F295" i="1"/>
  <c r="F294" i="1"/>
  <c r="F320" i="1"/>
  <c r="F340" i="1"/>
  <c r="F357" i="1"/>
  <c r="F382" i="1"/>
  <c r="F406" i="1"/>
  <c r="F466" i="1"/>
  <c r="F489" i="1"/>
  <c r="F505" i="1"/>
  <c r="F521" i="1"/>
  <c r="F532" i="1"/>
  <c r="F542" i="1"/>
  <c r="F556" i="1"/>
  <c r="F565" i="1"/>
  <c r="F574" i="1"/>
  <c r="F591" i="1"/>
  <c r="F613" i="1"/>
  <c r="F621" i="1"/>
  <c r="F608" i="1"/>
  <c r="F337" i="1"/>
  <c r="F312" i="1"/>
  <c r="F353" i="1"/>
  <c r="F449" i="1"/>
  <c r="F356" i="1"/>
  <c r="F485" i="1"/>
  <c r="F321" i="1"/>
  <c r="F368" i="1"/>
  <c r="F360" i="1"/>
  <c r="F415" i="1"/>
  <c r="F425" i="1"/>
  <c r="F436" i="1"/>
  <c r="F463" i="1"/>
  <c r="F585" i="1"/>
  <c r="F576" i="1"/>
  <c r="F370" i="1"/>
  <c r="F454" i="1"/>
  <c r="F538" i="1"/>
  <c r="F573" i="1"/>
  <c r="F398" i="1"/>
  <c r="F582" i="1"/>
  <c r="F533" i="1"/>
  <c r="F502" i="1"/>
  <c r="F486" i="1"/>
  <c r="F243" i="1"/>
  <c r="F110" i="1"/>
  <c r="F126" i="1"/>
  <c r="F141" i="1"/>
  <c r="F156" i="1"/>
  <c r="F166" i="1"/>
  <c r="F189" i="1"/>
  <c r="F197" i="1"/>
  <c r="F214" i="1"/>
  <c r="F225" i="1"/>
  <c r="F241" i="1"/>
  <c r="F252" i="1"/>
  <c r="F263" i="1"/>
  <c r="F280" i="1"/>
  <c r="F167" i="1"/>
  <c r="F196" i="1"/>
  <c r="F273" i="1"/>
  <c r="F140" i="1"/>
  <c r="F179" i="1"/>
  <c r="F224" i="1"/>
  <c r="F213" i="1"/>
  <c r="F227" i="1"/>
  <c r="F676" i="1"/>
  <c r="F678" i="1"/>
  <c r="F692" i="1"/>
  <c r="F695" i="1"/>
  <c r="F646" i="1"/>
  <c r="F649" i="1"/>
  <c r="F17" i="1"/>
  <c r="F16" i="1"/>
  <c r="F10" i="1"/>
  <c r="F42" i="1"/>
  <c r="F32" i="1"/>
  <c r="F37" i="1"/>
  <c r="F59" i="1"/>
  <c r="F64" i="1"/>
  <c r="F87" i="1"/>
  <c r="F72" i="1"/>
  <c r="F78" i="1"/>
  <c r="F56" i="1"/>
  <c r="F302" i="1"/>
  <c r="F309" i="1"/>
  <c r="F314" i="1"/>
  <c r="F326" i="1"/>
  <c r="F341" i="1"/>
  <c r="F354" i="1"/>
  <c r="F390" i="1"/>
  <c r="F407" i="1"/>
  <c r="F479" i="1"/>
  <c r="F491" i="1"/>
  <c r="F508" i="1"/>
  <c r="F523" i="1"/>
  <c r="F534" i="1"/>
  <c r="F547" i="1"/>
  <c r="F558" i="1"/>
  <c r="F564" i="1"/>
  <c r="F575" i="1"/>
  <c r="F593" i="1"/>
  <c r="F617" i="1"/>
  <c r="F622" i="1"/>
  <c r="F104" i="1"/>
  <c r="F441" i="1"/>
  <c r="F474" i="1"/>
  <c r="F391" i="1"/>
  <c r="F462" i="1"/>
  <c r="F450" i="1"/>
  <c r="F516" i="1"/>
  <c r="F322" i="1"/>
  <c r="F369" i="1"/>
  <c r="F384" i="1"/>
  <c r="F416" i="1"/>
  <c r="F426" i="1"/>
  <c r="F409" i="1"/>
  <c r="F468" i="1"/>
  <c r="F584" i="1"/>
  <c r="F331" i="1"/>
  <c r="F372" i="1"/>
  <c r="F460" i="1"/>
  <c r="F301" i="1"/>
  <c r="F586" i="1"/>
  <c r="F439" i="1"/>
  <c r="F589" i="1"/>
  <c r="F563" i="1"/>
  <c r="F286" i="1"/>
  <c r="F288" i="1"/>
  <c r="F276" i="1"/>
  <c r="F111" i="1"/>
  <c r="F127" i="1"/>
  <c r="F143" i="1"/>
  <c r="F158" i="1"/>
  <c r="F174" i="1"/>
  <c r="F184" i="1"/>
  <c r="F201" i="1"/>
  <c r="F215" i="1"/>
  <c r="F230" i="1"/>
  <c r="F242" i="1"/>
  <c r="F253" i="1"/>
  <c r="F264" i="1"/>
  <c r="F282" i="1"/>
  <c r="F168" i="1"/>
  <c r="F198" i="1"/>
  <c r="F274" i="1"/>
  <c r="F148" i="1"/>
  <c r="F185" i="1"/>
  <c r="F231" i="1"/>
  <c r="F268" i="1"/>
  <c r="F277" i="1"/>
  <c r="F675" i="1"/>
  <c r="F688" i="1"/>
  <c r="F691" i="1"/>
  <c r="F696" i="1"/>
  <c r="F665" i="1"/>
  <c r="F667" i="1"/>
  <c r="F28" i="1"/>
  <c r="F4" i="1"/>
  <c r="F13" i="1"/>
  <c r="F46" i="1"/>
  <c r="F33" i="1"/>
  <c r="F101" i="1"/>
  <c r="F50" i="1"/>
  <c r="F80" i="1"/>
  <c r="F95" i="1"/>
  <c r="F90" i="1"/>
  <c r="F84" i="1"/>
  <c r="F97" i="1"/>
  <c r="F624" i="1"/>
  <c r="F307" i="1"/>
  <c r="F316" i="1"/>
  <c r="F336" i="1"/>
  <c r="F346" i="1"/>
  <c r="F359" i="1"/>
  <c r="F400" i="1"/>
  <c r="F447" i="1"/>
  <c r="F481" i="1"/>
  <c r="F495" i="1"/>
  <c r="F514" i="1"/>
  <c r="F526" i="1"/>
  <c r="F540" i="1"/>
  <c r="F552" i="1"/>
  <c r="F560" i="1"/>
  <c r="F569" i="1"/>
  <c r="F581" i="1"/>
  <c r="F601" i="1"/>
  <c r="F620" i="1"/>
  <c r="F477" i="1"/>
  <c r="F317" i="1"/>
  <c r="F628" i="1"/>
  <c r="F383" i="1"/>
  <c r="F531" i="1"/>
  <c r="F605" i="1"/>
  <c r="F536" i="1"/>
  <c r="F595" i="1"/>
  <c r="F363" i="1"/>
  <c r="F374" i="1"/>
  <c r="F394" i="1"/>
  <c r="F419" i="1"/>
  <c r="F430" i="1"/>
  <c r="F455" i="1"/>
  <c r="F473" i="1"/>
  <c r="F607" i="1"/>
  <c r="F448" i="1"/>
  <c r="F413" i="1"/>
  <c r="F303" i="1"/>
  <c r="F343" i="1"/>
  <c r="F512" i="1"/>
  <c r="F471" i="1"/>
  <c r="F387" i="1"/>
  <c r="F597" i="1"/>
  <c r="F284" i="1"/>
  <c r="F137" i="1"/>
  <c r="F118" i="1"/>
  <c r="F116" i="1"/>
  <c r="F130" i="1"/>
  <c r="F146" i="1"/>
  <c r="F161" i="1"/>
  <c r="F181" i="1"/>
  <c r="F190" i="1"/>
  <c r="F207" i="1"/>
  <c r="F218" i="1"/>
  <c r="F234" i="1"/>
  <c r="F246" i="1"/>
  <c r="F256" i="1"/>
  <c r="F272" i="1"/>
  <c r="F125" i="1"/>
  <c r="F171" i="1"/>
  <c r="F239" i="1"/>
  <c r="F240" i="1"/>
  <c r="F162" i="1"/>
  <c r="F205" i="1"/>
  <c r="F265" i="1"/>
  <c r="F267" i="1"/>
  <c r="F681" i="1"/>
  <c r="F669" i="1"/>
  <c r="F703" i="1"/>
  <c r="F694" i="1"/>
  <c r="F700" i="1"/>
  <c r="F645" i="1"/>
  <c r="F642" i="1"/>
  <c r="F24" i="1"/>
  <c r="F14" i="1"/>
  <c r="F57" i="1"/>
  <c r="F91" i="1"/>
  <c r="F94" i="1"/>
  <c r="F637" i="1"/>
  <c r="F344" i="1"/>
  <c r="F401" i="1"/>
  <c r="F493" i="1"/>
  <c r="F537" i="1"/>
  <c r="F561" i="1"/>
  <c r="F600" i="1"/>
  <c r="F304" i="1"/>
  <c r="F633" i="1"/>
  <c r="F484" i="1"/>
  <c r="F371" i="1"/>
  <c r="F421" i="1"/>
  <c r="F470" i="1"/>
  <c r="F375" i="1"/>
  <c r="F465" i="1"/>
  <c r="F327" i="1"/>
  <c r="F105" i="1"/>
  <c r="F120" i="1"/>
  <c r="F160" i="1"/>
  <c r="F202" i="1"/>
  <c r="F235" i="1"/>
  <c r="F270" i="1"/>
  <c r="F226" i="1"/>
  <c r="F180" i="1"/>
  <c r="F229" i="1"/>
  <c r="F704" i="1"/>
  <c r="F701" i="1"/>
  <c r="F654" i="1"/>
  <c r="F662" i="1"/>
  <c r="F399" i="1"/>
  <c r="F528" i="1"/>
  <c r="F364" i="1"/>
  <c r="F289" i="1"/>
  <c r="F153" i="1"/>
  <c r="F23" i="1"/>
  <c r="F41" i="1"/>
  <c r="F54" i="1"/>
  <c r="F93" i="1"/>
  <c r="F68" i="1"/>
  <c r="F311" i="1"/>
  <c r="F345" i="1"/>
  <c r="F438" i="1"/>
  <c r="F501" i="1"/>
  <c r="F539" i="1"/>
  <c r="F567" i="1"/>
  <c r="F609" i="1"/>
  <c r="F300" i="1"/>
  <c r="F435" i="1"/>
  <c r="F535" i="1"/>
  <c r="F373" i="1"/>
  <c r="F428" i="1"/>
  <c r="F475" i="1"/>
  <c r="F392" i="1"/>
  <c r="F587" i="1"/>
  <c r="F393" i="1"/>
  <c r="F123" i="1"/>
  <c r="F138" i="1"/>
  <c r="F163" i="1"/>
  <c r="F203" i="1"/>
  <c r="F244" i="1"/>
  <c r="F275" i="1"/>
  <c r="F238" i="1"/>
  <c r="F186" i="1"/>
  <c r="F200" i="1"/>
  <c r="F689" i="1"/>
  <c r="F647" i="1"/>
  <c r="F655" i="1"/>
  <c r="F663" i="1"/>
  <c r="F335" i="1"/>
  <c r="F598" i="1"/>
  <c r="F472" i="1"/>
  <c r="F194" i="1"/>
  <c r="F679" i="1"/>
  <c r="F22" i="1"/>
  <c r="F40" i="1"/>
  <c r="F58" i="1"/>
  <c r="F96" i="1"/>
  <c r="F69" i="1"/>
  <c r="F313" i="1"/>
  <c r="F347" i="1"/>
  <c r="F440" i="1"/>
  <c r="F509" i="1"/>
  <c r="F543" i="1"/>
  <c r="F568" i="1"/>
  <c r="F618" i="1"/>
  <c r="F333" i="1"/>
  <c r="F510" i="1"/>
  <c r="F517" i="1"/>
  <c r="F376" i="1"/>
  <c r="F429" i="1"/>
  <c r="F381" i="1"/>
  <c r="F420" i="1"/>
  <c r="F599" i="1"/>
  <c r="F592" i="1"/>
  <c r="F139" i="1"/>
  <c r="F129" i="1"/>
  <c r="F175" i="1"/>
  <c r="F204" i="1"/>
  <c r="F245" i="1"/>
  <c r="F150" i="1"/>
  <c r="F248" i="1"/>
  <c r="F192" i="1"/>
  <c r="F673" i="1"/>
  <c r="F687" i="1"/>
  <c r="F664" i="1"/>
  <c r="F656" i="1"/>
  <c r="F651" i="1"/>
  <c r="F82" i="1"/>
  <c r="F478" i="1"/>
  <c r="F328" i="1"/>
  <c r="F269" i="1"/>
  <c r="F660" i="1"/>
  <c r="F6" i="1"/>
  <c r="F45" i="1"/>
  <c r="F103" i="1"/>
  <c r="F73" i="1"/>
  <c r="F89" i="1"/>
  <c r="F315" i="1"/>
  <c r="F355" i="1"/>
  <c r="F443" i="1"/>
  <c r="F511" i="1"/>
  <c r="F548" i="1"/>
  <c r="F570" i="1"/>
  <c r="F619" i="1"/>
  <c r="F626" i="1"/>
  <c r="F549" i="1"/>
  <c r="F594" i="1"/>
  <c r="F388" i="1"/>
  <c r="F431" i="1"/>
  <c r="F403" i="1"/>
  <c r="F554" i="1"/>
  <c r="F629" i="1"/>
  <c r="F285" i="1"/>
  <c r="F630" i="1"/>
  <c r="F131" i="1"/>
  <c r="F176" i="1"/>
  <c r="F216" i="1"/>
  <c r="F247" i="1"/>
  <c r="F635" i="1"/>
  <c r="F212" i="1"/>
  <c r="F206" i="1"/>
  <c r="F674" i="1"/>
  <c r="F705" i="1"/>
  <c r="F644" i="1"/>
  <c r="F657" i="1"/>
  <c r="F639" i="1"/>
  <c r="F308" i="1"/>
  <c r="F557" i="1"/>
  <c r="F418" i="1"/>
  <c r="F159" i="1"/>
  <c r="F698" i="1"/>
  <c r="F3" i="1"/>
  <c r="F29" i="1"/>
  <c r="F51" i="1"/>
  <c r="F86" i="1"/>
  <c r="F625" i="1"/>
  <c r="F319" i="1"/>
  <c r="F358" i="1"/>
  <c r="F482" i="1"/>
  <c r="F515" i="1"/>
  <c r="F550" i="1"/>
  <c r="F577" i="1"/>
  <c r="F614" i="1"/>
  <c r="F627" i="1"/>
  <c r="F500" i="1"/>
  <c r="F596" i="1"/>
  <c r="F389" i="1"/>
  <c r="F452" i="1"/>
  <c r="F299" i="1"/>
  <c r="F623" i="1"/>
  <c r="F446" i="1"/>
  <c r="F602" i="1"/>
  <c r="F106" i="1"/>
  <c r="F142" i="1"/>
  <c r="F182" i="1"/>
  <c r="F217" i="1"/>
  <c r="F254" i="1"/>
  <c r="F128" i="1"/>
  <c r="F271" i="1"/>
  <c r="F228" i="1"/>
  <c r="F672" i="1"/>
  <c r="F690" i="1"/>
  <c r="F648" i="1"/>
  <c r="F658" i="1"/>
  <c r="F640" i="1"/>
  <c r="F81" i="1"/>
  <c r="F492" i="1"/>
  <c r="F469" i="1"/>
  <c r="F233" i="1"/>
  <c r="F653" i="1"/>
  <c r="F5" i="1"/>
  <c r="F31" i="1"/>
  <c r="F65" i="1"/>
  <c r="F74" i="1"/>
  <c r="F305" i="1"/>
  <c r="F329" i="1"/>
  <c r="F361" i="1"/>
  <c r="F480" i="1"/>
  <c r="F524" i="1"/>
  <c r="F551" i="1"/>
  <c r="F578" i="1"/>
  <c r="F408" i="1"/>
  <c r="F464" i="1"/>
  <c r="F580" i="1"/>
  <c r="F323" i="1"/>
  <c r="F410" i="1"/>
  <c r="F453" i="1"/>
  <c r="F350" i="1"/>
  <c r="F402" i="1"/>
  <c r="F457" i="1"/>
  <c r="F287" i="1"/>
  <c r="F108" i="1"/>
  <c r="F144" i="1"/>
  <c r="F187" i="1"/>
  <c r="F219" i="1"/>
  <c r="F255" i="1"/>
  <c r="F169" i="1"/>
  <c r="F297" i="1"/>
  <c r="F257" i="1"/>
  <c r="F682" i="1"/>
  <c r="F693" i="1"/>
  <c r="F641" i="1"/>
  <c r="F659" i="1"/>
  <c r="F21" i="1"/>
  <c r="F55" i="1"/>
  <c r="F451" i="1"/>
  <c r="F115" i="1"/>
  <c r="F136" i="1"/>
  <c r="F11" i="1"/>
  <c r="F35" i="1"/>
  <c r="F67" i="1"/>
  <c r="F79" i="1"/>
  <c r="F298" i="1"/>
  <c r="F330" i="1"/>
  <c r="F395" i="1"/>
  <c r="F483" i="1"/>
  <c r="F525" i="1"/>
  <c r="F559" i="1"/>
  <c r="F579" i="1"/>
  <c r="F476" i="1"/>
  <c r="F396" i="1"/>
  <c r="F499" i="1"/>
  <c r="F362" i="1"/>
  <c r="F417" i="1"/>
  <c r="F458" i="1"/>
  <c r="F397" i="1"/>
  <c r="F632" i="1"/>
  <c r="F494" i="1"/>
  <c r="F290" i="1"/>
  <c r="F112" i="1"/>
  <c r="F145" i="1"/>
  <c r="F191" i="1"/>
  <c r="F232" i="1"/>
  <c r="F258" i="1"/>
  <c r="F170" i="1"/>
  <c r="F152" i="1"/>
  <c r="F266" i="1"/>
  <c r="F668" i="1"/>
  <c r="F697" i="1"/>
  <c r="F652" i="1"/>
  <c r="F661" i="1"/>
  <c r="F20" i="1"/>
  <c r="F12" i="1"/>
  <c r="F506" i="1"/>
  <c r="F590" i="1"/>
  <c r="F172" i="1"/>
  <c r="T274" i="1"/>
  <c r="U274" i="1" s="1"/>
  <c r="AB179" i="1"/>
  <c r="AJ665" i="1"/>
  <c r="T185" i="1"/>
  <c r="U185" i="1" s="1"/>
  <c r="AB656" i="1"/>
  <c r="AB696" i="1"/>
  <c r="AJ691" i="1"/>
  <c r="AJ185" i="1"/>
  <c r="T148" i="1"/>
  <c r="U148" i="1" s="1"/>
  <c r="AB273" i="1"/>
  <c r="T277" i="1"/>
  <c r="U277" i="1" s="1"/>
  <c r="AJ148" i="1"/>
  <c r="AJ274" i="1"/>
  <c r="AJ640" i="1"/>
  <c r="AJ664" i="1"/>
  <c r="G274" i="1"/>
  <c r="G185" i="1"/>
  <c r="AJ704" i="1"/>
  <c r="AB658" i="1"/>
  <c r="AJ277" i="1"/>
  <c r="AJ639" i="1"/>
  <c r="T656" i="1"/>
  <c r="U656" i="1" s="1"/>
  <c r="AJ212" i="1"/>
  <c r="AJ198" i="1"/>
  <c r="AB640" i="1"/>
  <c r="AJ697" i="1"/>
  <c r="T658" i="1"/>
  <c r="U658" i="1" s="1"/>
  <c r="AB657" i="1"/>
  <c r="AB646" i="1"/>
  <c r="T186" i="1"/>
  <c r="U186" i="1" s="1"/>
  <c r="T152" i="1"/>
  <c r="U152" i="1" s="1"/>
  <c r="AB673" i="1"/>
  <c r="AB228" i="1"/>
  <c r="T655" i="1"/>
  <c r="U655" i="1" s="1"/>
  <c r="T664" i="1"/>
  <c r="U664" i="1" s="1"/>
  <c r="AB697" i="1"/>
  <c r="T696" i="1"/>
  <c r="U696" i="1" s="1"/>
  <c r="T673" i="1"/>
  <c r="U673" i="1" s="1"/>
  <c r="T226" i="1"/>
  <c r="U226" i="1" s="1"/>
  <c r="AB226" i="1"/>
  <c r="T639" i="1"/>
  <c r="U639" i="1" s="1"/>
  <c r="T212" i="1"/>
  <c r="U212" i="1" s="1"/>
  <c r="AJ228" i="1"/>
  <c r="X654" i="1"/>
  <c r="AF654" i="1" s="1"/>
  <c r="G676" i="1"/>
  <c r="G222" i="1"/>
  <c r="G656" i="1"/>
  <c r="G268" i="1"/>
  <c r="G655" i="1"/>
  <c r="G213" i="1"/>
  <c r="G665" i="1"/>
  <c r="G675" i="1"/>
  <c r="G646" i="1"/>
  <c r="G179" i="1"/>
  <c r="G691" i="1"/>
  <c r="G226" i="1"/>
  <c r="G692" i="1"/>
  <c r="G273" i="1"/>
  <c r="G238" i="1"/>
  <c r="G271" i="1"/>
  <c r="G153" i="1"/>
  <c r="G192" i="1"/>
  <c r="G257" i="1"/>
  <c r="G229" i="1"/>
  <c r="G674" i="1"/>
  <c r="G668" i="1"/>
  <c r="G689" i="1"/>
  <c r="G690" i="1"/>
  <c r="G698" i="1"/>
  <c r="G664" i="1"/>
  <c r="G641" i="1"/>
  <c r="G658" i="1"/>
  <c r="G640" i="1"/>
  <c r="G239" i="1"/>
  <c r="G240" i="1"/>
  <c r="G162" i="1"/>
  <c r="G205" i="1"/>
  <c r="G265" i="1"/>
  <c r="G267" i="1"/>
  <c r="G681" i="1"/>
  <c r="G669" i="1"/>
  <c r="G703" i="1"/>
  <c r="G694" i="1"/>
  <c r="G700" i="1"/>
  <c r="G645" i="1"/>
  <c r="G642" i="1"/>
  <c r="G659" i="1"/>
  <c r="G248" i="1"/>
  <c r="G297" i="1"/>
  <c r="G180" i="1"/>
  <c r="G206" i="1"/>
  <c r="G266" i="1"/>
  <c r="G200" i="1"/>
  <c r="G672" i="1"/>
  <c r="G679" i="1"/>
  <c r="G687" i="1"/>
  <c r="G693" i="1"/>
  <c r="G701" i="1"/>
  <c r="G644" i="1"/>
  <c r="G652" i="1"/>
  <c r="G661" i="1"/>
  <c r="G654" i="1"/>
  <c r="G699" i="1"/>
  <c r="G685" i="1"/>
  <c r="G670" i="1"/>
  <c r="G306" i="1"/>
  <c r="G178" i="1"/>
  <c r="G262" i="1"/>
  <c r="G653" i="1"/>
  <c r="G702" i="1"/>
  <c r="G686" i="1"/>
  <c r="G671" i="1"/>
  <c r="G278" i="1"/>
  <c r="G177" i="1"/>
  <c r="G249" i="1"/>
  <c r="G651" i="1"/>
  <c r="G667" i="1"/>
  <c r="G696" i="1"/>
  <c r="G688" i="1"/>
  <c r="G277" i="1"/>
  <c r="G231" i="1"/>
  <c r="G148" i="1"/>
  <c r="G198" i="1"/>
  <c r="G663" i="1"/>
  <c r="G649" i="1"/>
  <c r="G695" i="1"/>
  <c r="G678" i="1"/>
  <c r="G227" i="1"/>
  <c r="G224" i="1"/>
  <c r="G140" i="1"/>
  <c r="G196" i="1"/>
  <c r="G662" i="1"/>
  <c r="G650" i="1"/>
  <c r="G684" i="1"/>
  <c r="G680" i="1"/>
  <c r="G124" i="1"/>
  <c r="G221" i="1"/>
  <c r="G132" i="1"/>
  <c r="G193" i="1"/>
  <c r="G660" i="1"/>
  <c r="G643" i="1"/>
  <c r="G683" i="1"/>
  <c r="G677" i="1"/>
  <c r="G117" i="1"/>
  <c r="G122" i="1"/>
  <c r="G639" i="1"/>
  <c r="G657" i="1"/>
  <c r="G648" i="1"/>
  <c r="G647" i="1"/>
  <c r="G697" i="1"/>
  <c r="G705" i="1"/>
  <c r="G704" i="1"/>
  <c r="G682" i="1"/>
  <c r="G673" i="1"/>
  <c r="G136" i="1"/>
  <c r="G228" i="1"/>
  <c r="G186" i="1"/>
  <c r="G152" i="1"/>
  <c r="G212" i="1"/>
  <c r="AJ663" i="1"/>
  <c r="T663" i="1"/>
  <c r="U663" i="1" s="1"/>
  <c r="AB655" i="1"/>
  <c r="AB227" i="1"/>
  <c r="AJ224" i="1"/>
  <c r="AJ646" i="1"/>
  <c r="AJ179" i="1"/>
  <c r="T273" i="1"/>
  <c r="U273" i="1" s="1"/>
  <c r="AJ692" i="1"/>
  <c r="T692" i="1"/>
  <c r="U692" i="1" s="1"/>
  <c r="AB676" i="1"/>
  <c r="Q663" i="1"/>
  <c r="Q662" i="1"/>
  <c r="Y655" i="1"/>
  <c r="AO655" i="1" s="1"/>
  <c r="Q667" i="1"/>
  <c r="AB649" i="1"/>
  <c r="AJ695" i="1"/>
  <c r="AB678" i="1"/>
  <c r="AB224" i="1"/>
  <c r="AB196" i="1"/>
  <c r="T695" i="1"/>
  <c r="U695" i="1" s="1"/>
  <c r="AJ227" i="1"/>
  <c r="X639" i="1"/>
  <c r="Y662" i="1"/>
  <c r="AO662" i="1" s="1"/>
  <c r="X657" i="1"/>
  <c r="AN657" i="1" s="1"/>
  <c r="AL699" i="1"/>
  <c r="AP699" i="1" s="1"/>
  <c r="W697" i="1"/>
  <c r="AM697" i="1" s="1"/>
  <c r="T676" i="1"/>
  <c r="U676" i="1" s="1"/>
  <c r="V639" i="1"/>
  <c r="AD639" i="1" s="1"/>
  <c r="V657" i="1"/>
  <c r="AD657" i="1" s="1"/>
  <c r="AJ649" i="1"/>
  <c r="AJ678" i="1"/>
  <c r="AJ196" i="1"/>
  <c r="AO663" i="1"/>
  <c r="AG663" i="1"/>
  <c r="AE655" i="1"/>
  <c r="AM655" i="1"/>
  <c r="AN701" i="1"/>
  <c r="AF701" i="1"/>
  <c r="AE640" i="1"/>
  <c r="AM640" i="1"/>
  <c r="AD662" i="1"/>
  <c r="AL662" i="1"/>
  <c r="AP662" i="1" s="1"/>
  <c r="V660" i="1"/>
  <c r="W660" i="1"/>
  <c r="X660" i="1"/>
  <c r="Q660" i="1"/>
  <c r="Y660" i="1"/>
  <c r="AG660" i="1" s="1"/>
  <c r="V653" i="1"/>
  <c r="W653" i="1"/>
  <c r="X653" i="1"/>
  <c r="V643" i="1"/>
  <c r="W643" i="1"/>
  <c r="X643" i="1"/>
  <c r="Q643" i="1"/>
  <c r="Y643" i="1"/>
  <c r="AG643" i="1" s="1"/>
  <c r="V702" i="1"/>
  <c r="W702" i="1"/>
  <c r="AE702" i="1" s="1"/>
  <c r="X702" i="1"/>
  <c r="Q702" i="1"/>
  <c r="Y702" i="1"/>
  <c r="AG702" i="1" s="1"/>
  <c r="Q683" i="1"/>
  <c r="V686" i="1"/>
  <c r="W686" i="1"/>
  <c r="Q686" i="1"/>
  <c r="Y686" i="1"/>
  <c r="X686" i="1"/>
  <c r="V677" i="1"/>
  <c r="W677" i="1"/>
  <c r="X677" i="1"/>
  <c r="Q677" i="1"/>
  <c r="Y677" i="1"/>
  <c r="V671" i="1"/>
  <c r="W671" i="1"/>
  <c r="X671" i="1"/>
  <c r="Y671" i="1"/>
  <c r="Q671" i="1"/>
  <c r="V117" i="1"/>
  <c r="W117" i="1"/>
  <c r="Q117" i="1"/>
  <c r="X117" i="1"/>
  <c r="Y117" i="1"/>
  <c r="Q278" i="1"/>
  <c r="Q222" i="1"/>
  <c r="X177" i="1"/>
  <c r="Q177" i="1"/>
  <c r="Y177" i="1"/>
  <c r="V177" i="1"/>
  <c r="W177" i="1"/>
  <c r="V122" i="1"/>
  <c r="W122" i="1"/>
  <c r="Q122" i="1"/>
  <c r="Y122" i="1"/>
  <c r="X122" i="1"/>
  <c r="V249" i="1"/>
  <c r="W249" i="1"/>
  <c r="X249" i="1"/>
  <c r="Y249" i="1"/>
  <c r="Q249" i="1"/>
  <c r="Q655" i="1"/>
  <c r="AM695" i="1"/>
  <c r="V661" i="1"/>
  <c r="W661" i="1"/>
  <c r="X661" i="1"/>
  <c r="AF661" i="1" s="1"/>
  <c r="Q661" i="1"/>
  <c r="V652" i="1"/>
  <c r="W652" i="1"/>
  <c r="X652" i="1"/>
  <c r="Y652" i="1"/>
  <c r="V644" i="1"/>
  <c r="W644" i="1"/>
  <c r="X644" i="1"/>
  <c r="Y644" i="1"/>
  <c r="Q644" i="1"/>
  <c r="Y701" i="1"/>
  <c r="Q701" i="1"/>
  <c r="V701" i="1"/>
  <c r="W701" i="1"/>
  <c r="Q693" i="1"/>
  <c r="Y687" i="1"/>
  <c r="V687" i="1"/>
  <c r="W687" i="1"/>
  <c r="Q687" i="1"/>
  <c r="X687" i="1"/>
  <c r="Y661" i="1"/>
  <c r="AE658" i="1"/>
  <c r="AO645" i="1"/>
  <c r="AG645" i="1"/>
  <c r="X659" i="1"/>
  <c r="AF659" i="1" s="1"/>
  <c r="Y659" i="1"/>
  <c r="Q659" i="1"/>
  <c r="V659" i="1"/>
  <c r="Q642" i="1"/>
  <c r="V645" i="1"/>
  <c r="W645" i="1"/>
  <c r="AE645" i="1" s="1"/>
  <c r="X645" i="1"/>
  <c r="AN645" i="1" s="1"/>
  <c r="Q700" i="1"/>
  <c r="V700" i="1"/>
  <c r="W700" i="1"/>
  <c r="X700" i="1"/>
  <c r="AF700" i="1" s="1"/>
  <c r="Y700" i="1"/>
  <c r="Q694" i="1"/>
  <c r="V703" i="1"/>
  <c r="W703" i="1"/>
  <c r="X703" i="1"/>
  <c r="Q703" i="1"/>
  <c r="Y703" i="1"/>
  <c r="Q669" i="1"/>
  <c r="W681" i="1"/>
  <c r="X681" i="1"/>
  <c r="Q681" i="1"/>
  <c r="Y681" i="1"/>
  <c r="V681" i="1"/>
  <c r="Q267" i="1"/>
  <c r="V265" i="1"/>
  <c r="W265" i="1"/>
  <c r="X265" i="1"/>
  <c r="Y265" i="1"/>
  <c r="Q265" i="1"/>
  <c r="Q205" i="1"/>
  <c r="Y162" i="1"/>
  <c r="Q162" i="1"/>
  <c r="V162" i="1"/>
  <c r="X162" i="1"/>
  <c r="W162" i="1"/>
  <c r="Q240" i="1"/>
  <c r="AD656" i="1"/>
  <c r="X640" i="1"/>
  <c r="Q640" i="1"/>
  <c r="Y640" i="1"/>
  <c r="V640" i="1"/>
  <c r="AL640" i="1" s="1"/>
  <c r="AP640" i="1" s="1"/>
  <c r="V658" i="1"/>
  <c r="X658" i="1"/>
  <c r="Q641" i="1"/>
  <c r="V664" i="1"/>
  <c r="W664" i="1"/>
  <c r="X664" i="1"/>
  <c r="Q664" i="1"/>
  <c r="Y664" i="1"/>
  <c r="V698" i="1"/>
  <c r="W698" i="1"/>
  <c r="X698" i="1"/>
  <c r="Y698" i="1"/>
  <c r="Q690" i="1"/>
  <c r="Q689" i="1"/>
  <c r="Q668" i="1"/>
  <c r="Q674" i="1"/>
  <c r="Q229" i="1"/>
  <c r="W257" i="1"/>
  <c r="X257" i="1"/>
  <c r="Q257" i="1"/>
  <c r="Y257" i="1"/>
  <c r="V257" i="1"/>
  <c r="Q192" i="1"/>
  <c r="V153" i="1"/>
  <c r="W153" i="1"/>
  <c r="X153" i="1"/>
  <c r="Y153" i="1"/>
  <c r="Q153" i="1"/>
  <c r="V271" i="1"/>
  <c r="W271" i="1"/>
  <c r="X271" i="1"/>
  <c r="Y271" i="1"/>
  <c r="Q271" i="1"/>
  <c r="AN200" i="1"/>
  <c r="AF200" i="1"/>
  <c r="AM212" i="1"/>
  <c r="AE212" i="1"/>
  <c r="AN697" i="1"/>
  <c r="AF697" i="1"/>
  <c r="W659" i="1"/>
  <c r="AE659" i="1" s="1"/>
  <c r="Q658" i="1"/>
  <c r="V651" i="1"/>
  <c r="W651" i="1"/>
  <c r="X651" i="1"/>
  <c r="AF651" i="1" s="1"/>
  <c r="Y651" i="1"/>
  <c r="AO651" i="1" s="1"/>
  <c r="Q651" i="1"/>
  <c r="W656" i="1"/>
  <c r="X656" i="1"/>
  <c r="AF656" i="1" s="1"/>
  <c r="Q656" i="1"/>
  <c r="Y656" i="1"/>
  <c r="AG656" i="1" s="1"/>
  <c r="V665" i="1"/>
  <c r="W665" i="1"/>
  <c r="X665" i="1"/>
  <c r="AF665" i="1" s="1"/>
  <c r="Y665" i="1"/>
  <c r="AO665" i="1" s="1"/>
  <c r="W696" i="1"/>
  <c r="X696" i="1"/>
  <c r="V696" i="1"/>
  <c r="Y696" i="1"/>
  <c r="Q696" i="1"/>
  <c r="W691" i="1"/>
  <c r="X691" i="1"/>
  <c r="V691" i="1"/>
  <c r="Y691" i="1"/>
  <c r="Q691" i="1"/>
  <c r="Q688" i="1"/>
  <c r="V688" i="1"/>
  <c r="X688" i="1"/>
  <c r="W688" i="1"/>
  <c r="Y688" i="1"/>
  <c r="V675" i="1"/>
  <c r="W675" i="1"/>
  <c r="X675" i="1"/>
  <c r="Y675" i="1"/>
  <c r="Q675" i="1"/>
  <c r="V277" i="1"/>
  <c r="W277" i="1"/>
  <c r="X277" i="1"/>
  <c r="Q277" i="1"/>
  <c r="Y277" i="1"/>
  <c r="Q231" i="1"/>
  <c r="W185" i="1"/>
  <c r="X185" i="1"/>
  <c r="Q185" i="1"/>
  <c r="Y185" i="1"/>
  <c r="V185" i="1"/>
  <c r="Q148" i="1"/>
  <c r="Y148" i="1"/>
  <c r="V148" i="1"/>
  <c r="W148" i="1"/>
  <c r="X148" i="1"/>
  <c r="V274" i="1"/>
  <c r="Q274" i="1"/>
  <c r="X274" i="1"/>
  <c r="Y274" i="1"/>
  <c r="W274" i="1"/>
  <c r="V663" i="1"/>
  <c r="AD663" i="1" s="1"/>
  <c r="W663" i="1"/>
  <c r="AE663" i="1" s="1"/>
  <c r="X663" i="1"/>
  <c r="V655" i="1"/>
  <c r="X655" i="1"/>
  <c r="V649" i="1"/>
  <c r="W649" i="1"/>
  <c r="X649" i="1"/>
  <c r="Q649" i="1"/>
  <c r="Y649" i="1"/>
  <c r="V646" i="1"/>
  <c r="W646" i="1"/>
  <c r="X646" i="1"/>
  <c r="Q646" i="1"/>
  <c r="Y646" i="1"/>
  <c r="X695" i="1"/>
  <c r="Q695" i="1"/>
  <c r="Y695" i="1"/>
  <c r="V695" i="1"/>
  <c r="W692" i="1"/>
  <c r="X692" i="1"/>
  <c r="Q692" i="1"/>
  <c r="V692" i="1"/>
  <c r="Y692" i="1"/>
  <c r="V678" i="1"/>
  <c r="Y678" i="1"/>
  <c r="Q678" i="1"/>
  <c r="W678" i="1"/>
  <c r="X678" i="1"/>
  <c r="V676" i="1"/>
  <c r="W676" i="1"/>
  <c r="X676" i="1"/>
  <c r="Y676" i="1"/>
  <c r="Q676" i="1"/>
  <c r="X227" i="1"/>
  <c r="Q227" i="1"/>
  <c r="Y227" i="1"/>
  <c r="V227" i="1"/>
  <c r="W227" i="1"/>
  <c r="Q213" i="1"/>
  <c r="X224" i="1"/>
  <c r="Q224" i="1"/>
  <c r="Y224" i="1"/>
  <c r="V224" i="1"/>
  <c r="W224" i="1"/>
  <c r="V179" i="1"/>
  <c r="W179" i="1"/>
  <c r="X179" i="1"/>
  <c r="Y179" i="1"/>
  <c r="Q179" i="1"/>
  <c r="Q140" i="1"/>
  <c r="V273" i="1"/>
  <c r="W273" i="1"/>
  <c r="X273" i="1"/>
  <c r="Q273" i="1"/>
  <c r="Y273" i="1"/>
  <c r="W196" i="1"/>
  <c r="X196" i="1"/>
  <c r="Q196" i="1"/>
  <c r="Y196" i="1"/>
  <c r="V196" i="1"/>
  <c r="Y658" i="1"/>
  <c r="Q653" i="1"/>
  <c r="Q645" i="1"/>
  <c r="Q665" i="1"/>
  <c r="X685" i="1"/>
  <c r="Q685" i="1"/>
  <c r="Y685" i="1"/>
  <c r="AG685" i="1" s="1"/>
  <c r="V685" i="1"/>
  <c r="W680" i="1"/>
  <c r="X680" i="1"/>
  <c r="Q680" i="1"/>
  <c r="Y680" i="1"/>
  <c r="V680" i="1"/>
  <c r="Q670" i="1"/>
  <c r="Y670" i="1"/>
  <c r="V670" i="1"/>
  <c r="W670" i="1"/>
  <c r="X670" i="1"/>
  <c r="Q124" i="1"/>
  <c r="Q306" i="1"/>
  <c r="V221" i="1"/>
  <c r="X221" i="1"/>
  <c r="Y221" i="1"/>
  <c r="Q221" i="1"/>
  <c r="W221" i="1"/>
  <c r="V178" i="1"/>
  <c r="W178" i="1"/>
  <c r="X178" i="1"/>
  <c r="Y178" i="1"/>
  <c r="Q178" i="1"/>
  <c r="W132" i="1"/>
  <c r="X132" i="1"/>
  <c r="Q132" i="1"/>
  <c r="Y132" i="1"/>
  <c r="V132" i="1"/>
  <c r="Q262" i="1"/>
  <c r="Y262" i="1"/>
  <c r="W262" i="1"/>
  <c r="X262" i="1"/>
  <c r="V262" i="1"/>
  <c r="X193" i="1"/>
  <c r="V193" i="1"/>
  <c r="Y193" i="1"/>
  <c r="W193" i="1"/>
  <c r="W639" i="1"/>
  <c r="W657" i="1"/>
  <c r="W654" i="1"/>
  <c r="AM654" i="1" s="1"/>
  <c r="Y650" i="1"/>
  <c r="Q650" i="1"/>
  <c r="V697" i="1"/>
  <c r="V654" i="1"/>
  <c r="AD654" i="1" s="1"/>
  <c r="Q648" i="1"/>
  <c r="X650" i="1"/>
  <c r="AJ698" i="1"/>
  <c r="T698" i="1"/>
  <c r="U698" i="1" s="1"/>
  <c r="AB698" i="1"/>
  <c r="AB257" i="1"/>
  <c r="AJ257" i="1"/>
  <c r="T257" i="1"/>
  <c r="U257" i="1" s="1"/>
  <c r="T153" i="1"/>
  <c r="U153" i="1" s="1"/>
  <c r="AB153" i="1"/>
  <c r="AJ153" i="1"/>
  <c r="AJ271" i="1"/>
  <c r="AB271" i="1"/>
  <c r="T271" i="1"/>
  <c r="U271" i="1" s="1"/>
  <c r="AB238" i="1"/>
  <c r="T238" i="1"/>
  <c r="U238" i="1" s="1"/>
  <c r="X679" i="1"/>
  <c r="Y679" i="1"/>
  <c r="Q679" i="1"/>
  <c r="V679" i="1"/>
  <c r="V672" i="1"/>
  <c r="W672" i="1"/>
  <c r="X672" i="1"/>
  <c r="Y672" i="1"/>
  <c r="Q672" i="1"/>
  <c r="Q200" i="1"/>
  <c r="V200" i="1"/>
  <c r="Y200" i="1"/>
  <c r="W200" i="1"/>
  <c r="V266" i="1"/>
  <c r="W266" i="1"/>
  <c r="X266" i="1"/>
  <c r="Y266" i="1"/>
  <c r="Q266" i="1"/>
  <c r="Q206" i="1"/>
  <c r="Q180" i="1"/>
  <c r="Q297" i="1"/>
  <c r="V248" i="1"/>
  <c r="W248" i="1"/>
  <c r="X248" i="1"/>
  <c r="Q248" i="1"/>
  <c r="Y248" i="1"/>
  <c r="X662" i="1"/>
  <c r="W650" i="1"/>
  <c r="AE650" i="1" s="1"/>
  <c r="Q647" i="1"/>
  <c r="Q699" i="1"/>
  <c r="V239" i="1"/>
  <c r="W239" i="1"/>
  <c r="X239" i="1"/>
  <c r="Q239" i="1"/>
  <c r="Y239" i="1"/>
  <c r="W662" i="1"/>
  <c r="AE662" i="1" s="1"/>
  <c r="Y699" i="1"/>
  <c r="W685" i="1"/>
  <c r="W238" i="1"/>
  <c r="X238" i="1"/>
  <c r="Q238" i="1"/>
  <c r="Y238" i="1"/>
  <c r="V238" i="1"/>
  <c r="X699" i="1"/>
  <c r="Q705" i="1"/>
  <c r="Q704" i="1"/>
  <c r="Y704" i="1"/>
  <c r="V704" i="1"/>
  <c r="W704" i="1"/>
  <c r="X704" i="1"/>
  <c r="Q682" i="1"/>
  <c r="V673" i="1"/>
  <c r="W673" i="1"/>
  <c r="X673" i="1"/>
  <c r="AF673" i="1" s="1"/>
  <c r="Q673" i="1"/>
  <c r="Y673" i="1"/>
  <c r="Q136" i="1"/>
  <c r="Q228" i="1"/>
  <c r="Y228" i="1"/>
  <c r="W228" i="1"/>
  <c r="V228" i="1"/>
  <c r="X228" i="1"/>
  <c r="V186" i="1"/>
  <c r="W186" i="1"/>
  <c r="Q186" i="1"/>
  <c r="X186" i="1"/>
  <c r="Y186" i="1"/>
  <c r="V152" i="1"/>
  <c r="W152" i="1"/>
  <c r="X152" i="1"/>
  <c r="Q152" i="1"/>
  <c r="Y152" i="1"/>
  <c r="X212" i="1"/>
  <c r="Q212" i="1"/>
  <c r="Y212" i="1"/>
  <c r="V212" i="1"/>
  <c r="X226" i="1"/>
  <c r="Y226" i="1"/>
  <c r="Q226" i="1"/>
  <c r="V226" i="1"/>
  <c r="W226" i="1"/>
  <c r="W699" i="1"/>
  <c r="AM699" i="1" s="1"/>
  <c r="Y697" i="1"/>
  <c r="Q697" i="1"/>
  <c r="Q684" i="1"/>
  <c r="V198" i="1"/>
  <c r="W198" i="1"/>
  <c r="X198" i="1"/>
  <c r="Q198" i="1"/>
  <c r="Y198" i="1"/>
  <c r="Y639" i="1"/>
  <c r="Y657" i="1"/>
  <c r="AG657" i="1" s="1"/>
  <c r="Y654" i="1"/>
  <c r="AJ701" i="1"/>
  <c r="W679" i="1"/>
  <c r="AJ238" i="1"/>
  <c r="AJ644" i="1"/>
  <c r="AB644" i="1"/>
  <c r="AJ652" i="1"/>
  <c r="AB652" i="1"/>
  <c r="AB665" i="1"/>
  <c r="AJ688" i="1"/>
  <c r="AB688" i="1"/>
  <c r="AJ675" i="1"/>
  <c r="AB675" i="1"/>
  <c r="AB651" i="1"/>
  <c r="T651" i="1"/>
  <c r="U651" i="1" s="1"/>
  <c r="AB659" i="1"/>
  <c r="T659" i="1"/>
  <c r="U659" i="1" s="1"/>
  <c r="AJ200" i="1"/>
  <c r="AB200" i="1"/>
  <c r="AJ266" i="1"/>
  <c r="AB266" i="1"/>
  <c r="AJ248" i="1"/>
  <c r="AB248" i="1"/>
  <c r="T661" i="1"/>
  <c r="U661" i="1" s="1"/>
  <c r="AJ661" i="1"/>
  <c r="AB701" i="1"/>
  <c r="AB700" i="1"/>
  <c r="AJ687" i="1"/>
  <c r="AB687" i="1"/>
  <c r="AJ679" i="1"/>
  <c r="AB679" i="1"/>
  <c r="AJ672" i="1"/>
  <c r="AB672" i="1"/>
  <c r="AJ265" i="1"/>
  <c r="AB265" i="1"/>
  <c r="AJ162" i="1"/>
  <c r="AB162" i="1"/>
  <c r="AJ239" i="1"/>
  <c r="AB239" i="1"/>
  <c r="AL650" i="1"/>
  <c r="AP650" i="1" s="1"/>
  <c r="AO653" i="1"/>
  <c r="F3" i="3"/>
  <c r="F8" i="3"/>
  <c r="G7" i="3"/>
  <c r="F7" i="3"/>
  <c r="G6" i="3"/>
  <c r="AN654" i="1" l="1"/>
  <c r="AE697" i="1"/>
  <c r="AO660" i="1"/>
  <c r="AL639" i="1"/>
  <c r="AP639" i="1" s="1"/>
  <c r="AM702" i="1"/>
  <c r="AG655" i="1"/>
  <c r="AO643" i="1"/>
  <c r="AG662" i="1"/>
  <c r="AL657" i="1"/>
  <c r="AP657" i="1" s="1"/>
  <c r="AN659" i="1"/>
  <c r="AO656" i="1"/>
  <c r="AM663" i="1"/>
  <c r="AL654" i="1"/>
  <c r="AP654" i="1" s="1"/>
  <c r="AN661" i="1"/>
  <c r="AM659" i="1"/>
  <c r="AM662" i="1"/>
  <c r="AG665" i="1"/>
  <c r="AN665" i="1"/>
  <c r="AN651" i="1"/>
  <c r="AO685" i="1"/>
  <c r="AE699" i="1"/>
  <c r="AE654" i="1"/>
  <c r="AO657" i="1"/>
  <c r="AO702" i="1"/>
  <c r="AF657" i="1"/>
  <c r="AF639" i="1"/>
  <c r="AN639" i="1"/>
  <c r="AF249" i="1"/>
  <c r="AN249" i="1"/>
  <c r="AM177" i="1"/>
  <c r="AE177" i="1"/>
  <c r="AN117" i="1"/>
  <c r="AF117" i="1"/>
  <c r="AD671" i="1"/>
  <c r="AL671" i="1"/>
  <c r="AP671" i="1" s="1"/>
  <c r="AM643" i="1"/>
  <c r="AE643" i="1"/>
  <c r="AM660" i="1"/>
  <c r="AE660" i="1"/>
  <c r="AM687" i="1"/>
  <c r="AE687" i="1"/>
  <c r="AL701" i="1"/>
  <c r="AP701" i="1" s="1"/>
  <c r="AD701" i="1"/>
  <c r="AO652" i="1"/>
  <c r="AG652" i="1"/>
  <c r="AE249" i="1"/>
  <c r="AM249" i="1"/>
  <c r="AD177" i="1"/>
  <c r="AL177" i="1"/>
  <c r="AP177" i="1" s="1"/>
  <c r="AG677" i="1"/>
  <c r="AO677" i="1"/>
  <c r="AE686" i="1"/>
  <c r="AM686" i="1"/>
  <c r="AL643" i="1"/>
  <c r="AP643" i="1" s="1"/>
  <c r="AD643" i="1"/>
  <c r="AL660" i="1"/>
  <c r="AP660" i="1" s="1"/>
  <c r="AD660" i="1"/>
  <c r="AN652" i="1"/>
  <c r="AF652" i="1"/>
  <c r="AD249" i="1"/>
  <c r="AL249" i="1"/>
  <c r="AP249" i="1" s="1"/>
  <c r="AG177" i="1"/>
  <c r="AO177" i="1"/>
  <c r="AE117" i="1"/>
  <c r="AM117" i="1"/>
  <c r="AD686" i="1"/>
  <c r="AL686" i="1"/>
  <c r="AP686" i="1" s="1"/>
  <c r="AN702" i="1"/>
  <c r="AF702" i="1"/>
  <c r="AN653" i="1"/>
  <c r="AF653" i="1"/>
  <c r="AN186" i="1"/>
  <c r="AF186" i="1"/>
  <c r="AE673" i="1"/>
  <c r="AM673" i="1"/>
  <c r="AD248" i="1"/>
  <c r="AL248" i="1"/>
  <c r="AP248" i="1" s="1"/>
  <c r="AO266" i="1"/>
  <c r="AG266" i="1"/>
  <c r="AG262" i="1"/>
  <c r="AO262" i="1"/>
  <c r="AM227" i="1"/>
  <c r="AE227" i="1"/>
  <c r="AE649" i="1"/>
  <c r="AM649" i="1"/>
  <c r="AE651" i="1"/>
  <c r="AM651" i="1"/>
  <c r="AD153" i="1"/>
  <c r="AL153" i="1"/>
  <c r="AP153" i="1" s="1"/>
  <c r="AG681" i="1"/>
  <c r="AO681" i="1"/>
  <c r="AD644" i="1"/>
  <c r="AL644" i="1"/>
  <c r="AP644" i="1" s="1"/>
  <c r="AF212" i="1"/>
  <c r="AN212" i="1"/>
  <c r="AD238" i="1"/>
  <c r="AL238" i="1"/>
  <c r="AP238" i="1" s="1"/>
  <c r="AN266" i="1"/>
  <c r="AF266" i="1"/>
  <c r="AO687" i="1"/>
  <c r="AG687" i="1"/>
  <c r="AO701" i="1"/>
  <c r="AG701" i="1"/>
  <c r="AM652" i="1"/>
  <c r="AE652" i="1"/>
  <c r="AF122" i="1"/>
  <c r="AN122" i="1"/>
  <c r="AD117" i="1"/>
  <c r="AL117" i="1"/>
  <c r="AP117" i="1" s="1"/>
  <c r="AF677" i="1"/>
  <c r="AN677" i="1"/>
  <c r="AM653" i="1"/>
  <c r="AE653" i="1"/>
  <c r="AD704" i="1"/>
  <c r="AL704" i="1"/>
  <c r="AP704" i="1" s="1"/>
  <c r="AO239" i="1"/>
  <c r="AG239" i="1"/>
  <c r="AM639" i="1"/>
  <c r="AE639" i="1"/>
  <c r="AO178" i="1"/>
  <c r="AG178" i="1"/>
  <c r="AD680" i="1"/>
  <c r="AL680" i="1"/>
  <c r="AP680" i="1" s="1"/>
  <c r="AG224" i="1"/>
  <c r="AO224" i="1"/>
  <c r="AL692" i="1"/>
  <c r="AP692" i="1" s="1"/>
  <c r="AD692" i="1"/>
  <c r="AL148" i="1"/>
  <c r="AP148" i="1" s="1"/>
  <c r="AD148" i="1"/>
  <c r="AN675" i="1"/>
  <c r="AF675" i="1"/>
  <c r="AF696" i="1"/>
  <c r="AN696" i="1"/>
  <c r="AO271" i="1"/>
  <c r="AG271" i="1"/>
  <c r="AD661" i="1"/>
  <c r="AL661" i="1"/>
  <c r="AP661" i="1" s="1"/>
  <c r="AD198" i="1"/>
  <c r="AL198" i="1"/>
  <c r="AP198" i="1" s="1"/>
  <c r="AO672" i="1"/>
  <c r="AG672" i="1"/>
  <c r="AF178" i="1"/>
  <c r="AN178" i="1"/>
  <c r="AO658" i="1"/>
  <c r="AG658" i="1"/>
  <c r="AG148" i="1"/>
  <c r="AO148" i="1"/>
  <c r="AE696" i="1"/>
  <c r="AM696" i="1"/>
  <c r="AF271" i="1"/>
  <c r="AN271" i="1"/>
  <c r="AL652" i="1"/>
  <c r="AP652" i="1" s="1"/>
  <c r="AD652" i="1"/>
  <c r="AG122" i="1"/>
  <c r="AO122" i="1"/>
  <c r="AF177" i="1"/>
  <c r="AN177" i="1"/>
  <c r="AE677" i="1"/>
  <c r="AM677" i="1"/>
  <c r="AL702" i="1"/>
  <c r="AP702" i="1" s="1"/>
  <c r="AD702" i="1"/>
  <c r="AL653" i="1"/>
  <c r="AP653" i="1" s="1"/>
  <c r="AD653" i="1"/>
  <c r="AE701" i="1"/>
  <c r="AM701" i="1"/>
  <c r="AE226" i="1"/>
  <c r="AM226" i="1"/>
  <c r="AL673" i="1"/>
  <c r="AP673" i="1" s="1"/>
  <c r="AD673" i="1"/>
  <c r="AM193" i="1"/>
  <c r="AE193" i="1"/>
  <c r="AD676" i="1"/>
  <c r="AL676" i="1"/>
  <c r="AP676" i="1" s="1"/>
  <c r="AM274" i="1"/>
  <c r="AE274" i="1"/>
  <c r="AO277" i="1"/>
  <c r="AG277" i="1"/>
  <c r="AG691" i="1"/>
  <c r="AO691" i="1"/>
  <c r="AL651" i="1"/>
  <c r="AP651" i="1" s="1"/>
  <c r="AD651" i="1"/>
  <c r="AD265" i="1"/>
  <c r="AL265" i="1"/>
  <c r="AP265" i="1" s="1"/>
  <c r="AG703" i="1"/>
  <c r="AO703" i="1"/>
  <c r="AL226" i="1"/>
  <c r="AP226" i="1" s="1"/>
  <c r="AD226" i="1"/>
  <c r="AG152" i="1"/>
  <c r="AO152" i="1"/>
  <c r="AG238" i="1"/>
  <c r="AO238" i="1"/>
  <c r="AN239" i="1"/>
  <c r="AF239" i="1"/>
  <c r="AN672" i="1"/>
  <c r="AF672" i="1"/>
  <c r="AD132" i="1"/>
  <c r="AL132" i="1"/>
  <c r="AP132" i="1" s="1"/>
  <c r="AE273" i="1"/>
  <c r="AM273" i="1"/>
  <c r="AF224" i="1"/>
  <c r="AN224" i="1"/>
  <c r="AG227" i="1"/>
  <c r="AO227" i="1"/>
  <c r="AF692" i="1"/>
  <c r="AN692" i="1"/>
  <c r="AF655" i="1"/>
  <c r="AN655" i="1"/>
  <c r="AD691" i="1"/>
  <c r="AL691" i="1"/>
  <c r="AP691" i="1" s="1"/>
  <c r="AE257" i="1"/>
  <c r="AM257" i="1"/>
  <c r="AF658" i="1"/>
  <c r="AN658" i="1"/>
  <c r="AL645" i="1"/>
  <c r="AP645" i="1" s="1"/>
  <c r="AD645" i="1"/>
  <c r="AM239" i="1"/>
  <c r="AE239" i="1"/>
  <c r="AD266" i="1"/>
  <c r="AL266" i="1"/>
  <c r="AP266" i="1" s="1"/>
  <c r="AM672" i="1"/>
  <c r="AE672" i="1"/>
  <c r="AL697" i="1"/>
  <c r="AP697" i="1" s="1"/>
  <c r="AD697" i="1"/>
  <c r="AL193" i="1"/>
  <c r="AP193" i="1" s="1"/>
  <c r="AD193" i="1"/>
  <c r="AG132" i="1"/>
  <c r="AO132" i="1"/>
  <c r="AD178" i="1"/>
  <c r="AL178" i="1"/>
  <c r="AP178" i="1" s="1"/>
  <c r="AN670" i="1"/>
  <c r="AF670" i="1"/>
  <c r="AF680" i="1"/>
  <c r="AN680" i="1"/>
  <c r="AG196" i="1"/>
  <c r="AO196" i="1"/>
  <c r="AD273" i="1"/>
  <c r="AL273" i="1"/>
  <c r="AP273" i="1" s="1"/>
  <c r="AF179" i="1"/>
  <c r="AN179" i="1"/>
  <c r="AM678" i="1"/>
  <c r="AE678" i="1"/>
  <c r="AE692" i="1"/>
  <c r="AM692" i="1"/>
  <c r="AE646" i="1"/>
  <c r="AM646" i="1"/>
  <c r="AD655" i="1"/>
  <c r="AL655" i="1"/>
  <c r="AP655" i="1" s="1"/>
  <c r="AN274" i="1"/>
  <c r="AF274" i="1"/>
  <c r="AD185" i="1"/>
  <c r="AL185" i="1"/>
  <c r="AP185" i="1" s="1"/>
  <c r="AF277" i="1"/>
  <c r="AN277" i="1"/>
  <c r="AO688" i="1"/>
  <c r="AG688" i="1"/>
  <c r="AF691" i="1"/>
  <c r="AN691" i="1"/>
  <c r="AD271" i="1"/>
  <c r="AL271" i="1"/>
  <c r="AP271" i="1" s="1"/>
  <c r="AM664" i="1"/>
  <c r="AE664" i="1"/>
  <c r="AD658" i="1"/>
  <c r="AL658" i="1"/>
  <c r="AP658" i="1" s="1"/>
  <c r="AE162" i="1"/>
  <c r="AM162" i="1"/>
  <c r="AE681" i="1"/>
  <c r="AM681" i="1"/>
  <c r="AF703" i="1"/>
  <c r="AN703" i="1"/>
  <c r="AG700" i="1"/>
  <c r="AO700" i="1"/>
  <c r="AN656" i="1"/>
  <c r="AO639" i="1"/>
  <c r="AG639" i="1"/>
  <c r="AO226" i="1"/>
  <c r="AG226" i="1"/>
  <c r="AF152" i="1"/>
  <c r="AN152" i="1"/>
  <c r="AF228" i="1"/>
  <c r="AN228" i="1"/>
  <c r="AF238" i="1"/>
  <c r="AN238" i="1"/>
  <c r="AO699" i="1"/>
  <c r="AG699" i="1"/>
  <c r="AD239" i="1"/>
  <c r="AL239" i="1"/>
  <c r="AP239" i="1" s="1"/>
  <c r="AO248" i="1"/>
  <c r="AG248" i="1"/>
  <c r="AM200" i="1"/>
  <c r="AE200" i="1"/>
  <c r="AD672" i="1"/>
  <c r="AL672" i="1"/>
  <c r="AP672" i="1" s="1"/>
  <c r="AN650" i="1"/>
  <c r="AF650" i="1"/>
  <c r="AF193" i="1"/>
  <c r="AN193" i="1"/>
  <c r="AE221" i="1"/>
  <c r="AM221" i="1"/>
  <c r="AE670" i="1"/>
  <c r="AM670" i="1"/>
  <c r="AE680" i="1"/>
  <c r="AM680" i="1"/>
  <c r="AE179" i="1"/>
  <c r="AM179" i="1"/>
  <c r="AF227" i="1"/>
  <c r="AN227" i="1"/>
  <c r="AD695" i="1"/>
  <c r="AL695" i="1"/>
  <c r="AP695" i="1" s="1"/>
  <c r="AD646" i="1"/>
  <c r="AL646" i="1"/>
  <c r="AP646" i="1" s="1"/>
  <c r="AN663" i="1"/>
  <c r="AF663" i="1"/>
  <c r="AG185" i="1"/>
  <c r="AO185" i="1"/>
  <c r="AE277" i="1"/>
  <c r="AM277" i="1"/>
  <c r="AM688" i="1"/>
  <c r="AE688" i="1"/>
  <c r="AE691" i="1"/>
  <c r="AM691" i="1"/>
  <c r="AM665" i="1"/>
  <c r="AE665" i="1"/>
  <c r="AE656" i="1"/>
  <c r="AM656" i="1"/>
  <c r="AO698" i="1"/>
  <c r="AG698" i="1"/>
  <c r="AL664" i="1"/>
  <c r="AP664" i="1" s="1"/>
  <c r="AD664" i="1"/>
  <c r="AN162" i="1"/>
  <c r="AF162" i="1"/>
  <c r="AE703" i="1"/>
  <c r="AM703" i="1"/>
  <c r="AN673" i="1"/>
  <c r="AD640" i="1"/>
  <c r="AG651" i="1"/>
  <c r="AF645" i="1"/>
  <c r="AG198" i="1"/>
  <c r="AO198" i="1"/>
  <c r="AO697" i="1"/>
  <c r="AG697" i="1"/>
  <c r="AF226" i="1"/>
  <c r="AN226" i="1"/>
  <c r="AE152" i="1"/>
  <c r="AM152" i="1"/>
  <c r="AL228" i="1"/>
  <c r="AP228" i="1" s="1"/>
  <c r="AD228" i="1"/>
  <c r="AO673" i="1"/>
  <c r="AG673" i="1"/>
  <c r="AE238" i="1"/>
  <c r="AM238" i="1"/>
  <c r="AO200" i="1"/>
  <c r="AG200" i="1"/>
  <c r="AL679" i="1"/>
  <c r="AP679" i="1" s="1"/>
  <c r="AD679" i="1"/>
  <c r="AG650" i="1"/>
  <c r="AO650" i="1"/>
  <c r="AD262" i="1"/>
  <c r="AL262" i="1"/>
  <c r="AP262" i="1" s="1"/>
  <c r="AF132" i="1"/>
  <c r="AN132" i="1"/>
  <c r="AL670" i="1"/>
  <c r="AP670" i="1" s="1"/>
  <c r="AD670" i="1"/>
  <c r="AD685" i="1"/>
  <c r="AL685" i="1"/>
  <c r="AP685" i="1" s="1"/>
  <c r="AF196" i="1"/>
  <c r="AN196" i="1"/>
  <c r="AD179" i="1"/>
  <c r="AL179" i="1"/>
  <c r="AP179" i="1" s="1"/>
  <c r="AO678" i="1"/>
  <c r="AG678" i="1"/>
  <c r="AG695" i="1"/>
  <c r="AO695" i="1"/>
  <c r="AG649" i="1"/>
  <c r="AO649" i="1"/>
  <c r="AD274" i="1"/>
  <c r="AL274" i="1"/>
  <c r="AP274" i="1" s="1"/>
  <c r="AD277" i="1"/>
  <c r="AL277" i="1"/>
  <c r="AP277" i="1" s="1"/>
  <c r="AN688" i="1"/>
  <c r="AF688" i="1"/>
  <c r="AL665" i="1"/>
  <c r="AP665" i="1" s="1"/>
  <c r="AD665" i="1"/>
  <c r="AG153" i="1"/>
  <c r="AO153" i="1"/>
  <c r="AF698" i="1"/>
  <c r="AN698" i="1"/>
  <c r="AG640" i="1"/>
  <c r="AO640" i="1"/>
  <c r="AL162" i="1"/>
  <c r="AP162" i="1" s="1"/>
  <c r="AD162" i="1"/>
  <c r="AD703" i="1"/>
  <c r="AL703" i="1"/>
  <c r="AP703" i="1" s="1"/>
  <c r="AE700" i="1"/>
  <c r="AM700" i="1"/>
  <c r="AO644" i="1"/>
  <c r="AG644" i="1"/>
  <c r="AO671" i="1"/>
  <c r="AG671" i="1"/>
  <c r="AD677" i="1"/>
  <c r="AL677" i="1"/>
  <c r="AP677" i="1" s="1"/>
  <c r="AL700" i="1"/>
  <c r="AD700" i="1"/>
  <c r="AO661" i="1"/>
  <c r="AG661" i="1"/>
  <c r="AN644" i="1"/>
  <c r="AF644" i="1"/>
  <c r="AE122" i="1"/>
  <c r="AM122" i="1"/>
  <c r="AN671" i="1"/>
  <c r="AF671" i="1"/>
  <c r="AN686" i="1"/>
  <c r="AF686" i="1"/>
  <c r="AE198" i="1"/>
  <c r="AM198" i="1"/>
  <c r="AN679" i="1"/>
  <c r="AF679" i="1"/>
  <c r="AD221" i="1"/>
  <c r="AL221" i="1"/>
  <c r="AP221" i="1" s="1"/>
  <c r="AF685" i="1"/>
  <c r="AN685" i="1"/>
  <c r="AE676" i="1"/>
  <c r="AM676" i="1"/>
  <c r="AG646" i="1"/>
  <c r="AO646" i="1"/>
  <c r="AG664" i="1"/>
  <c r="AO664" i="1"/>
  <c r="AM265" i="1"/>
  <c r="AE265" i="1"/>
  <c r="AG704" i="1"/>
  <c r="AO704" i="1"/>
  <c r="AG680" i="1"/>
  <c r="AO680" i="1"/>
  <c r="AF273" i="1"/>
  <c r="AN273" i="1"/>
  <c r="AD227" i="1"/>
  <c r="AL227" i="1"/>
  <c r="AP227" i="1" s="1"/>
  <c r="AD649" i="1"/>
  <c r="AL649" i="1"/>
  <c r="AP649" i="1" s="1"/>
  <c r="AM675" i="1"/>
  <c r="AE675" i="1"/>
  <c r="AF257" i="1"/>
  <c r="AN257" i="1"/>
  <c r="AO659" i="1"/>
  <c r="AG659" i="1"/>
  <c r="AM650" i="1"/>
  <c r="AO654" i="1"/>
  <c r="AG654" i="1"/>
  <c r="AE186" i="1"/>
  <c r="AM186" i="1"/>
  <c r="AM266" i="1"/>
  <c r="AE266" i="1"/>
  <c r="AO193" i="1"/>
  <c r="AG193" i="1"/>
  <c r="AE178" i="1"/>
  <c r="AM178" i="1"/>
  <c r="AD196" i="1"/>
  <c r="AL196" i="1"/>
  <c r="AP196" i="1" s="1"/>
  <c r="AO179" i="1"/>
  <c r="AG179" i="1"/>
  <c r="AF678" i="1"/>
  <c r="AN678" i="1"/>
  <c r="AF646" i="1"/>
  <c r="AN646" i="1"/>
  <c r="AG274" i="1"/>
  <c r="AO274" i="1"/>
  <c r="AL675" i="1"/>
  <c r="AP675" i="1" s="1"/>
  <c r="AD675" i="1"/>
  <c r="AE271" i="1"/>
  <c r="AM271" i="1"/>
  <c r="AF664" i="1"/>
  <c r="AN664" i="1"/>
  <c r="AF681" i="1"/>
  <c r="AN681" i="1"/>
  <c r="AL687" i="1"/>
  <c r="AP687" i="1" s="1"/>
  <c r="AD687" i="1"/>
  <c r="AD186" i="1"/>
  <c r="AL186" i="1"/>
  <c r="AP186" i="1" s="1"/>
  <c r="AM685" i="1"/>
  <c r="AE685" i="1"/>
  <c r="AN662" i="1"/>
  <c r="AF662" i="1"/>
  <c r="AN700" i="1"/>
  <c r="AL212" i="1"/>
  <c r="AP212" i="1" s="1"/>
  <c r="AD212" i="1"/>
  <c r="AD152" i="1"/>
  <c r="AL152" i="1"/>
  <c r="AP152" i="1" s="1"/>
  <c r="AE228" i="1"/>
  <c r="AM228" i="1"/>
  <c r="AN704" i="1"/>
  <c r="AF704" i="1"/>
  <c r="AN248" i="1"/>
  <c r="AF248" i="1"/>
  <c r="AD200" i="1"/>
  <c r="AL200" i="1"/>
  <c r="AP200" i="1" s="1"/>
  <c r="AF262" i="1"/>
  <c r="AN262" i="1"/>
  <c r="AE132" i="1"/>
  <c r="AM132" i="1"/>
  <c r="AG221" i="1"/>
  <c r="AO221" i="1"/>
  <c r="AG670" i="1"/>
  <c r="AO670" i="1"/>
  <c r="AE196" i="1"/>
  <c r="AM196" i="1"/>
  <c r="AM224" i="1"/>
  <c r="AE224" i="1"/>
  <c r="AO676" i="1"/>
  <c r="AG676" i="1"/>
  <c r="AD678" i="1"/>
  <c r="AL678" i="1"/>
  <c r="AP678" i="1" s="1"/>
  <c r="AN148" i="1"/>
  <c r="AF148" i="1"/>
  <c r="AF185" i="1"/>
  <c r="AN185" i="1"/>
  <c r="AL688" i="1"/>
  <c r="AP688" i="1" s="1"/>
  <c r="AD688" i="1"/>
  <c r="AG696" i="1"/>
  <c r="AO696" i="1"/>
  <c r="AF153" i="1"/>
  <c r="AN153" i="1"/>
  <c r="AL257" i="1"/>
  <c r="AP257" i="1" s="1"/>
  <c r="AD257" i="1"/>
  <c r="AM698" i="1"/>
  <c r="AE698" i="1"/>
  <c r="AO265" i="1"/>
  <c r="AG265" i="1"/>
  <c r="AL663" i="1"/>
  <c r="AP663" i="1" s="1"/>
  <c r="AM645" i="1"/>
  <c r="AM679" i="1"/>
  <c r="AE679" i="1"/>
  <c r="AF198" i="1"/>
  <c r="AN198" i="1"/>
  <c r="AG212" i="1"/>
  <c r="AO212" i="1"/>
  <c r="AO186" i="1"/>
  <c r="AG186" i="1"/>
  <c r="AG228" i="1"/>
  <c r="AO228" i="1"/>
  <c r="AM704" i="1"/>
  <c r="AE704" i="1"/>
  <c r="AN699" i="1"/>
  <c r="AF699" i="1"/>
  <c r="AM248" i="1"/>
  <c r="AE248" i="1"/>
  <c r="AO679" i="1"/>
  <c r="AG679" i="1"/>
  <c r="AM657" i="1"/>
  <c r="AE657" i="1"/>
  <c r="AM262" i="1"/>
  <c r="AE262" i="1"/>
  <c r="AN221" i="1"/>
  <c r="AF221" i="1"/>
  <c r="AG273" i="1"/>
  <c r="AO273" i="1"/>
  <c r="AL224" i="1"/>
  <c r="AP224" i="1" s="1"/>
  <c r="AD224" i="1"/>
  <c r="AF676" i="1"/>
  <c r="AN676" i="1"/>
  <c r="AO692" i="1"/>
  <c r="AG692" i="1"/>
  <c r="AF695" i="1"/>
  <c r="AN695" i="1"/>
  <c r="AF649" i="1"/>
  <c r="AN649" i="1"/>
  <c r="AM148" i="1"/>
  <c r="AE148" i="1"/>
  <c r="AE185" i="1"/>
  <c r="AM185" i="1"/>
  <c r="AO675" i="1"/>
  <c r="AG675" i="1"/>
  <c r="AL696" i="1"/>
  <c r="AP696" i="1" s="1"/>
  <c r="AD696" i="1"/>
  <c r="AM153" i="1"/>
  <c r="AE153" i="1"/>
  <c r="AG257" i="1"/>
  <c r="AO257" i="1"/>
  <c r="AD698" i="1"/>
  <c r="AL698" i="1"/>
  <c r="AP698" i="1" s="1"/>
  <c r="AN640" i="1"/>
  <c r="AF640" i="1"/>
  <c r="AO162" i="1"/>
  <c r="AG162" i="1"/>
  <c r="AN265" i="1"/>
  <c r="AF265" i="1"/>
  <c r="AL681" i="1"/>
  <c r="AP681" i="1" s="1"/>
  <c r="AD681" i="1"/>
  <c r="AL659" i="1"/>
  <c r="AP659" i="1" s="1"/>
  <c r="AD659" i="1"/>
  <c r="AF687" i="1"/>
  <c r="AN687" i="1"/>
  <c r="AM644" i="1"/>
  <c r="AE644" i="1"/>
  <c r="AM661" i="1"/>
  <c r="AE661" i="1"/>
  <c r="AO249" i="1"/>
  <c r="AG249" i="1"/>
  <c r="AD122" i="1"/>
  <c r="AL122" i="1"/>
  <c r="AP122" i="1" s="1"/>
  <c r="AO117" i="1"/>
  <c r="AG117" i="1"/>
  <c r="AE671" i="1"/>
  <c r="AM671" i="1"/>
  <c r="AG686" i="1"/>
  <c r="AO686" i="1"/>
  <c r="AN643" i="1"/>
  <c r="AF643" i="1"/>
  <c r="AN660" i="1"/>
  <c r="AF660" i="1"/>
  <c r="P536" i="1" l="1"/>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l="1"/>
  <c r="G21" i="1"/>
  <c r="G22" i="1"/>
  <c r="G5" i="1"/>
  <c r="G14" i="1"/>
  <c r="G45" i="1"/>
  <c r="G35" i="1"/>
  <c r="G54" i="1"/>
  <c r="G51" i="1"/>
  <c r="G81" i="1"/>
  <c r="G96" i="1"/>
  <c r="G74" i="1"/>
  <c r="G94" i="1"/>
  <c r="G89" i="1"/>
  <c r="G298" i="1"/>
  <c r="G311" i="1"/>
  <c r="G319" i="1"/>
  <c r="G335" i="1"/>
  <c r="G347" i="1"/>
  <c r="G361" i="1"/>
  <c r="G401" i="1"/>
  <c r="G443" i="1"/>
  <c r="G483" i="1"/>
  <c r="G501" i="1"/>
  <c r="G515" i="1"/>
  <c r="G528" i="1"/>
  <c r="G543" i="1"/>
  <c r="G551" i="1"/>
  <c r="G561" i="1"/>
  <c r="G570" i="1"/>
  <c r="G579" i="1"/>
  <c r="G609" i="1"/>
  <c r="G614" i="1"/>
  <c r="G478" i="1"/>
  <c r="G333" i="1"/>
  <c r="G464" i="1"/>
  <c r="G633" i="1"/>
  <c r="G549" i="1"/>
  <c r="G499" i="1"/>
  <c r="G535" i="1"/>
  <c r="G596" i="1"/>
  <c r="G364" i="1"/>
  <c r="G376" i="1"/>
  <c r="G410" i="1"/>
  <c r="G421" i="1"/>
  <c r="G431" i="1"/>
  <c r="G458" i="1"/>
  <c r="G475" i="1"/>
  <c r="G299" i="1"/>
  <c r="G472" i="1"/>
  <c r="G420" i="1"/>
  <c r="G402" i="1"/>
  <c r="G465" i="1"/>
  <c r="G629" i="1"/>
  <c r="G494" i="1"/>
  <c r="G393" i="1"/>
  <c r="G602" i="1"/>
  <c r="G289" i="1"/>
  <c r="G139" i="1"/>
  <c r="G108" i="1"/>
  <c r="G120" i="1"/>
  <c r="G131" i="1"/>
  <c r="G145" i="1"/>
  <c r="G163" i="1"/>
  <c r="G182" i="1"/>
  <c r="G194" i="1"/>
  <c r="G204" i="1"/>
  <c r="G219" i="1"/>
  <c r="G235" i="1"/>
  <c r="G247" i="1"/>
  <c r="G258" i="1"/>
  <c r="G275" i="1"/>
  <c r="G128" i="1"/>
  <c r="G172" i="1"/>
  <c r="G27" i="1"/>
  <c r="G26" i="1"/>
  <c r="G7" i="1"/>
  <c r="G43" i="1"/>
  <c r="G48" i="1"/>
  <c r="G30" i="1"/>
  <c r="G102" i="1"/>
  <c r="G60" i="1"/>
  <c r="G83" i="1"/>
  <c r="G98" i="1"/>
  <c r="G75" i="1"/>
  <c r="G99" i="1"/>
  <c r="G66" i="1"/>
  <c r="G631" i="1"/>
  <c r="G310" i="1"/>
  <c r="G318" i="1"/>
  <c r="G338" i="1"/>
  <c r="G348" i="1"/>
  <c r="G379" i="1"/>
  <c r="G404" i="1"/>
  <c r="G444" i="1"/>
  <c r="G487" i="1"/>
  <c r="G503" i="1"/>
  <c r="G518" i="1"/>
  <c r="G529" i="1"/>
  <c r="G545" i="1"/>
  <c r="G553" i="1"/>
  <c r="G562" i="1"/>
  <c r="G571" i="1"/>
  <c r="G583" i="1"/>
  <c r="G611" i="1"/>
  <c r="G615" i="1"/>
  <c r="G490" i="1"/>
  <c r="G325" i="1"/>
  <c r="G636" i="1"/>
  <c r="G332" i="1"/>
  <c r="G386" i="1"/>
  <c r="G385" i="1"/>
  <c r="G541" i="1"/>
  <c r="G606" i="1"/>
  <c r="G366" i="1"/>
  <c r="G377" i="1"/>
  <c r="G411" i="1"/>
  <c r="G423" i="1"/>
  <c r="G432" i="1"/>
  <c r="G459" i="1"/>
  <c r="G496" i="1"/>
  <c r="G456" i="1"/>
  <c r="G349" i="1"/>
  <c r="G422" i="1"/>
  <c r="G414" i="1"/>
  <c r="G519" i="1"/>
  <c r="G634" i="1"/>
  <c r="G498" i="1"/>
  <c r="G283" i="1"/>
  <c r="G603" i="1"/>
  <c r="G291" i="1"/>
  <c r="G151" i="1"/>
  <c r="G107" i="1"/>
  <c r="G121" i="1"/>
  <c r="G133" i="1"/>
  <c r="G147" i="1"/>
  <c r="G164" i="1"/>
  <c r="G183" i="1"/>
  <c r="G199" i="1"/>
  <c r="G208" i="1"/>
  <c r="G220" i="1"/>
  <c r="G236" i="1"/>
  <c r="G250" i="1"/>
  <c r="G259" i="1"/>
  <c r="G279" i="1"/>
  <c r="G155" i="1"/>
  <c r="G173" i="1"/>
  <c r="G19" i="1"/>
  <c r="G25" i="1"/>
  <c r="G8" i="1"/>
  <c r="G44" i="1"/>
  <c r="G38" i="1"/>
  <c r="G34" i="1"/>
  <c r="G53" i="1"/>
  <c r="G61" i="1"/>
  <c r="G85" i="1"/>
  <c r="G70" i="1"/>
  <c r="G76" i="1"/>
  <c r="G63" i="1"/>
  <c r="G49" i="1"/>
  <c r="G296" i="1"/>
  <c r="G293" i="1"/>
  <c r="G324" i="1"/>
  <c r="G339" i="1"/>
  <c r="G351" i="1"/>
  <c r="G380" i="1"/>
  <c r="G405" i="1"/>
  <c r="G445" i="1"/>
  <c r="G488" i="1"/>
  <c r="G504" i="1"/>
  <c r="G520" i="1"/>
  <c r="G530" i="1"/>
  <c r="G546" i="1"/>
  <c r="G555" i="1"/>
  <c r="G566" i="1"/>
  <c r="G572" i="1"/>
  <c r="G588" i="1"/>
  <c r="G612" i="1"/>
  <c r="G616" i="1"/>
  <c r="G513" i="1"/>
  <c r="G334" i="1"/>
  <c r="G467" i="1"/>
  <c r="G378" i="1"/>
  <c r="G437" i="1"/>
  <c r="G342" i="1"/>
  <c r="G442" i="1"/>
  <c r="G610" i="1"/>
  <c r="G367" i="1"/>
  <c r="G352" i="1"/>
  <c r="G412" i="1"/>
  <c r="G424" i="1"/>
  <c r="G433" i="1"/>
  <c r="G461" i="1"/>
  <c r="G544" i="1"/>
  <c r="G522" i="1"/>
  <c r="G365" i="1"/>
  <c r="G427" i="1"/>
  <c r="G434" i="1"/>
  <c r="G527" i="1"/>
  <c r="G638" i="1"/>
  <c r="G497" i="1"/>
  <c r="G507" i="1"/>
  <c r="G604" i="1"/>
  <c r="G292" i="1"/>
  <c r="G154" i="1"/>
  <c r="G109" i="1"/>
  <c r="G119" i="1"/>
  <c r="G134" i="1"/>
  <c r="G149" i="1"/>
  <c r="G165" i="1"/>
  <c r="G188" i="1"/>
  <c r="G195" i="1"/>
  <c r="G209" i="1"/>
  <c r="G223" i="1"/>
  <c r="G237" i="1"/>
  <c r="G251" i="1"/>
  <c r="G260" i="1"/>
  <c r="G281" i="1"/>
  <c r="G157" i="1"/>
  <c r="G20" i="1"/>
  <c r="G18" i="1"/>
  <c r="G15" i="1"/>
  <c r="G9" i="1"/>
  <c r="G47" i="1"/>
  <c r="G39" i="1"/>
  <c r="G36" i="1"/>
  <c r="G52" i="1"/>
  <c r="G62" i="1"/>
  <c r="G88" i="1"/>
  <c r="G71" i="1"/>
  <c r="G77" i="1"/>
  <c r="G100" i="1"/>
  <c r="G92" i="1"/>
  <c r="G295" i="1"/>
  <c r="G294" i="1"/>
  <c r="G320" i="1"/>
  <c r="G340" i="1"/>
  <c r="G357" i="1"/>
  <c r="G382" i="1"/>
  <c r="G406" i="1"/>
  <c r="G466" i="1"/>
  <c r="G489" i="1"/>
  <c r="G505" i="1"/>
  <c r="G521" i="1"/>
  <c r="G532" i="1"/>
  <c r="G542" i="1"/>
  <c r="G556" i="1"/>
  <c r="G565" i="1"/>
  <c r="G574" i="1"/>
  <c r="G591" i="1"/>
  <c r="G613" i="1"/>
  <c r="G621" i="1"/>
  <c r="G608" i="1"/>
  <c r="G337" i="1"/>
  <c r="G312" i="1"/>
  <c r="G353" i="1"/>
  <c r="G449" i="1"/>
  <c r="G356" i="1"/>
  <c r="G485" i="1"/>
  <c r="G321" i="1"/>
  <c r="G368" i="1"/>
  <c r="G360" i="1"/>
  <c r="G415" i="1"/>
  <c r="G425" i="1"/>
  <c r="G436" i="1"/>
  <c r="G463" i="1"/>
  <c r="G585" i="1"/>
  <c r="G576" i="1"/>
  <c r="G370" i="1"/>
  <c r="G454" i="1"/>
  <c r="G538" i="1"/>
  <c r="G573" i="1"/>
  <c r="G398" i="1"/>
  <c r="G582" i="1"/>
  <c r="G533" i="1"/>
  <c r="G502" i="1"/>
  <c r="G486" i="1"/>
  <c r="G243" i="1"/>
  <c r="G110" i="1"/>
  <c r="G126" i="1"/>
  <c r="G141" i="1"/>
  <c r="G156" i="1"/>
  <c r="G166" i="1"/>
  <c r="G189" i="1"/>
  <c r="G197" i="1"/>
  <c r="G214" i="1"/>
  <c r="G225" i="1"/>
  <c r="G241" i="1"/>
  <c r="G252" i="1"/>
  <c r="G263" i="1"/>
  <c r="G280" i="1"/>
  <c r="G167" i="1"/>
  <c r="G17" i="1"/>
  <c r="G16" i="1"/>
  <c r="G10" i="1"/>
  <c r="G42" i="1"/>
  <c r="G32" i="1"/>
  <c r="G37" i="1"/>
  <c r="G59" i="1"/>
  <c r="G64" i="1"/>
  <c r="G87" i="1"/>
  <c r="G72" i="1"/>
  <c r="G78" i="1"/>
  <c r="G56" i="1"/>
  <c r="G302" i="1"/>
  <c r="G309" i="1"/>
  <c r="G314" i="1"/>
  <c r="G326" i="1"/>
  <c r="G341" i="1"/>
  <c r="G354" i="1"/>
  <c r="G390" i="1"/>
  <c r="G407" i="1"/>
  <c r="G479" i="1"/>
  <c r="G491" i="1"/>
  <c r="G508" i="1"/>
  <c r="G523" i="1"/>
  <c r="G534" i="1"/>
  <c r="G547" i="1"/>
  <c r="G558" i="1"/>
  <c r="G564" i="1"/>
  <c r="G575" i="1"/>
  <c r="G593" i="1"/>
  <c r="G617" i="1"/>
  <c r="G622" i="1"/>
  <c r="G104" i="1"/>
  <c r="G441" i="1"/>
  <c r="G474" i="1"/>
  <c r="G391" i="1"/>
  <c r="G462" i="1"/>
  <c r="G450" i="1"/>
  <c r="G516" i="1"/>
  <c r="G322" i="1"/>
  <c r="G369" i="1"/>
  <c r="G384" i="1"/>
  <c r="G416" i="1"/>
  <c r="G426" i="1"/>
  <c r="G409" i="1"/>
  <c r="G468" i="1"/>
  <c r="G584" i="1"/>
  <c r="G331" i="1"/>
  <c r="G372" i="1"/>
  <c r="G460" i="1"/>
  <c r="G301" i="1"/>
  <c r="G586" i="1"/>
  <c r="G439" i="1"/>
  <c r="G589" i="1"/>
  <c r="G563" i="1"/>
  <c r="G286" i="1"/>
  <c r="G288" i="1"/>
  <c r="G276" i="1"/>
  <c r="G111" i="1"/>
  <c r="G127" i="1"/>
  <c r="G143" i="1"/>
  <c r="G158" i="1"/>
  <c r="G174" i="1"/>
  <c r="G184" i="1"/>
  <c r="G201" i="1"/>
  <c r="G215" i="1"/>
  <c r="G230" i="1"/>
  <c r="G242" i="1"/>
  <c r="G253" i="1"/>
  <c r="G264" i="1"/>
  <c r="G282" i="1"/>
  <c r="G168" i="1"/>
  <c r="G24" i="1"/>
  <c r="G6" i="1"/>
  <c r="G11" i="1"/>
  <c r="G41" i="1"/>
  <c r="G29" i="1"/>
  <c r="G55" i="1"/>
  <c r="G58" i="1"/>
  <c r="G65" i="1"/>
  <c r="G91" i="1"/>
  <c r="G73" i="1"/>
  <c r="G79" i="1"/>
  <c r="G68" i="1"/>
  <c r="G625" i="1"/>
  <c r="G308" i="1"/>
  <c r="G313" i="1"/>
  <c r="G329" i="1"/>
  <c r="G344" i="1"/>
  <c r="G355" i="1"/>
  <c r="G395" i="1"/>
  <c r="G438" i="1"/>
  <c r="G482" i="1"/>
  <c r="G492" i="1"/>
  <c r="G509" i="1"/>
  <c r="G524" i="1"/>
  <c r="G537" i="1"/>
  <c r="G548" i="1"/>
  <c r="G559" i="1"/>
  <c r="G567" i="1"/>
  <c r="G577" i="1"/>
  <c r="G598" i="1"/>
  <c r="G618" i="1"/>
  <c r="G408" i="1"/>
  <c r="G304" i="1"/>
  <c r="G626" i="1"/>
  <c r="G396" i="1"/>
  <c r="G435" i="1"/>
  <c r="G500" i="1"/>
  <c r="G451" i="1"/>
  <c r="G517" i="1"/>
  <c r="G323" i="1"/>
  <c r="G371" i="1"/>
  <c r="G388" i="1"/>
  <c r="G417" i="1"/>
  <c r="G428" i="1"/>
  <c r="G452" i="1"/>
  <c r="G469" i="1"/>
  <c r="G381" i="1"/>
  <c r="G350" i="1"/>
  <c r="G375" i="1"/>
  <c r="G554" i="1"/>
  <c r="G632" i="1"/>
  <c r="G587" i="1"/>
  <c r="G446" i="1"/>
  <c r="G590" i="1"/>
  <c r="G592" i="1"/>
  <c r="G287" i="1"/>
  <c r="G105" i="1"/>
  <c r="G630" i="1"/>
  <c r="G112" i="1"/>
  <c r="G138" i="1"/>
  <c r="G142" i="1"/>
  <c r="G159" i="1"/>
  <c r="G175" i="1"/>
  <c r="G187" i="1"/>
  <c r="G202" i="1"/>
  <c r="G216" i="1"/>
  <c r="G232" i="1"/>
  <c r="G244" i="1"/>
  <c r="G254" i="1"/>
  <c r="G269" i="1"/>
  <c r="G150" i="1"/>
  <c r="G169" i="1"/>
  <c r="G23" i="1"/>
  <c r="G3" i="1"/>
  <c r="G12" i="1"/>
  <c r="G40" i="1"/>
  <c r="G31" i="1"/>
  <c r="G57" i="1"/>
  <c r="G103" i="1"/>
  <c r="G67" i="1"/>
  <c r="G93" i="1"/>
  <c r="G86" i="1"/>
  <c r="G82" i="1"/>
  <c r="G69" i="1"/>
  <c r="G305" i="1"/>
  <c r="G637" i="1"/>
  <c r="G315" i="1"/>
  <c r="G330" i="1"/>
  <c r="G345" i="1"/>
  <c r="G358" i="1"/>
  <c r="G399" i="1"/>
  <c r="G440" i="1"/>
  <c r="G480" i="1"/>
  <c r="G493" i="1"/>
  <c r="G511" i="1"/>
  <c r="G525" i="1"/>
  <c r="G539" i="1"/>
  <c r="G550" i="1"/>
  <c r="G557" i="1"/>
  <c r="G568" i="1"/>
  <c r="G578" i="1"/>
  <c r="G600" i="1"/>
  <c r="G619" i="1"/>
  <c r="G476" i="1"/>
  <c r="G300" i="1"/>
  <c r="G627" i="1"/>
  <c r="G506" i="1"/>
  <c r="G510" i="1"/>
  <c r="G580" i="1"/>
  <c r="G484" i="1"/>
  <c r="G594" i="1"/>
  <c r="G362" i="1"/>
  <c r="G373" i="1"/>
  <c r="G389" i="1"/>
  <c r="G418" i="1"/>
  <c r="G429" i="1"/>
  <c r="G453" i="1"/>
  <c r="G470" i="1"/>
  <c r="G403" i="1"/>
  <c r="G397" i="1"/>
  <c r="G392" i="1"/>
  <c r="G623" i="1"/>
  <c r="G328" i="1"/>
  <c r="G599" i="1"/>
  <c r="G457" i="1"/>
  <c r="G327" i="1"/>
  <c r="G285" i="1"/>
  <c r="G290" i="1"/>
  <c r="G123" i="1"/>
  <c r="G106" i="1"/>
  <c r="G115" i="1"/>
  <c r="G129" i="1"/>
  <c r="G144" i="1"/>
  <c r="G160" i="1"/>
  <c r="G176" i="1"/>
  <c r="G191" i="1"/>
  <c r="G203" i="1"/>
  <c r="G217" i="1"/>
  <c r="G233" i="1"/>
  <c r="G245" i="1"/>
  <c r="G255" i="1"/>
  <c r="G270" i="1"/>
  <c r="G635" i="1"/>
  <c r="G170" i="1"/>
  <c r="G171" i="1"/>
  <c r="G190" i="1"/>
  <c r="G284" i="1"/>
  <c r="G448" i="1"/>
  <c r="G363" i="1"/>
  <c r="G477" i="1"/>
  <c r="G526" i="1"/>
  <c r="G336" i="1"/>
  <c r="G80" i="1"/>
  <c r="G125" i="1"/>
  <c r="G181" i="1"/>
  <c r="G597" i="1"/>
  <c r="G607" i="1"/>
  <c r="G595" i="1"/>
  <c r="G620" i="1"/>
  <c r="G514" i="1"/>
  <c r="G316" i="1"/>
  <c r="G50" i="1"/>
  <c r="G272" i="1"/>
  <c r="G161" i="1"/>
  <c r="G387" i="1"/>
  <c r="G473" i="1"/>
  <c r="G536" i="1"/>
  <c r="G601" i="1"/>
  <c r="G495" i="1"/>
  <c r="G307" i="1"/>
  <c r="G101" i="1"/>
  <c r="G256" i="1"/>
  <c r="G146" i="1"/>
  <c r="G471" i="1"/>
  <c r="G455" i="1"/>
  <c r="G605" i="1"/>
  <c r="G581" i="1"/>
  <c r="G481" i="1"/>
  <c r="G624" i="1"/>
  <c r="G33" i="1"/>
  <c r="G246" i="1"/>
  <c r="G130" i="1"/>
  <c r="G512" i="1"/>
  <c r="G430" i="1"/>
  <c r="G531" i="1"/>
  <c r="G569" i="1"/>
  <c r="G447" i="1"/>
  <c r="G97" i="1"/>
  <c r="G46" i="1"/>
  <c r="G234" i="1"/>
  <c r="G116" i="1"/>
  <c r="G343" i="1"/>
  <c r="G419" i="1"/>
  <c r="G383" i="1"/>
  <c r="G560" i="1"/>
  <c r="G400" i="1"/>
  <c r="G84" i="1"/>
  <c r="G13" i="1"/>
  <c r="G218" i="1"/>
  <c r="G118" i="1"/>
  <c r="G303" i="1"/>
  <c r="G394" i="1"/>
  <c r="G628" i="1"/>
  <c r="G552" i="1"/>
  <c r="G359" i="1"/>
  <c r="G90" i="1"/>
  <c r="G4" i="1"/>
  <c r="G207" i="1"/>
  <c r="G137" i="1"/>
  <c r="G413" i="1"/>
  <c r="G374" i="1"/>
  <c r="G317" i="1"/>
  <c r="G540" i="1"/>
  <c r="G346" i="1"/>
  <c r="G95" i="1"/>
  <c r="G28" i="1"/>
  <c r="A99" i="9"/>
  <c r="AJ27" i="1"/>
  <c r="AJ19" i="1"/>
  <c r="AJ18" i="1"/>
  <c r="AJ17" i="1"/>
  <c r="AJ24" i="1"/>
  <c r="AJ23" i="1"/>
  <c r="AJ6" i="1"/>
  <c r="AJ3" i="1"/>
  <c r="AJ4" i="1"/>
  <c r="AJ5" i="1"/>
  <c r="AJ7" i="1"/>
  <c r="AJ8" i="1"/>
  <c r="AJ9" i="1"/>
  <c r="AJ10" i="1"/>
  <c r="AJ11" i="1"/>
  <c r="AJ12" i="1"/>
  <c r="AJ13" i="1"/>
  <c r="AJ14" i="1"/>
  <c r="AJ43" i="1"/>
  <c r="AJ47" i="1"/>
  <c r="AJ42" i="1"/>
  <c r="AJ41" i="1"/>
  <c r="AJ40" i="1"/>
  <c r="AJ46" i="1"/>
  <c r="AJ45" i="1"/>
  <c r="AJ32" i="1"/>
  <c r="AJ29" i="1"/>
  <c r="AJ31" i="1"/>
  <c r="AJ33" i="1"/>
  <c r="AJ35" i="1"/>
  <c r="AJ30" i="1"/>
  <c r="AJ34" i="1"/>
  <c r="AJ36" i="1"/>
  <c r="AJ37" i="1"/>
  <c r="AJ55" i="1"/>
  <c r="AJ101" i="1"/>
  <c r="AJ54" i="1"/>
  <c r="AJ102" i="1"/>
  <c r="AJ53" i="1"/>
  <c r="AJ52" i="1"/>
  <c r="AJ59" i="1"/>
  <c r="AJ58" i="1"/>
  <c r="AJ60" i="1"/>
  <c r="AJ62" i="1"/>
  <c r="AJ64" i="1"/>
  <c r="AJ87" i="1"/>
  <c r="AJ93" i="1"/>
  <c r="AJ94" i="1"/>
  <c r="AJ63" i="1"/>
  <c r="AJ100" i="1"/>
  <c r="AJ302" i="1"/>
  <c r="AJ625" i="1"/>
  <c r="AJ624" i="1"/>
  <c r="AJ298" i="1"/>
  <c r="AJ631" i="1"/>
  <c r="AJ296" i="1"/>
  <c r="AJ295" i="1"/>
  <c r="AJ309" i="1"/>
  <c r="AJ308" i="1"/>
  <c r="AJ313" i="1"/>
  <c r="AJ320" i="1"/>
  <c r="AJ380" i="1"/>
  <c r="AJ400" i="1"/>
  <c r="AJ495" i="1"/>
  <c r="AJ539" i="1"/>
  <c r="AJ543" i="1"/>
  <c r="AJ545" i="1"/>
  <c r="AJ546" i="1"/>
  <c r="AJ542" i="1"/>
  <c r="AJ579" i="1"/>
  <c r="AJ583" i="1"/>
  <c r="AJ591" i="1"/>
  <c r="AJ478" i="1"/>
  <c r="AJ490" i="1"/>
  <c r="AJ396" i="1"/>
  <c r="AJ506" i="1"/>
  <c r="AJ595" i="1"/>
  <c r="AJ455" i="1"/>
  <c r="AJ544" i="1"/>
  <c r="AJ623" i="1"/>
  <c r="AJ629" i="1"/>
  <c r="AJ288" i="1"/>
  <c r="AJ105" i="1"/>
  <c r="AJ123" i="1"/>
  <c r="AJ137" i="1"/>
  <c r="AJ139" i="1"/>
  <c r="AJ151" i="1"/>
  <c r="AJ154" i="1"/>
  <c r="AJ243" i="1"/>
  <c r="AJ276" i="1"/>
  <c r="AJ106" i="1"/>
  <c r="AJ118" i="1"/>
  <c r="AJ108" i="1"/>
  <c r="AJ107" i="1"/>
  <c r="AJ109" i="1"/>
  <c r="AJ110" i="1"/>
  <c r="AJ111" i="1"/>
  <c r="AJ112" i="1"/>
  <c r="AJ115" i="1"/>
  <c r="AJ116" i="1"/>
  <c r="AJ120" i="1"/>
  <c r="AJ121" i="1"/>
  <c r="AJ119" i="1"/>
  <c r="AJ126" i="1"/>
  <c r="AJ127" i="1"/>
  <c r="AJ138" i="1"/>
  <c r="AJ129" i="1"/>
  <c r="AJ130" i="1"/>
  <c r="AJ131" i="1"/>
  <c r="AJ133" i="1"/>
  <c r="AJ134" i="1"/>
  <c r="AJ141" i="1"/>
  <c r="AJ143" i="1"/>
  <c r="AJ142" i="1"/>
  <c r="AJ144" i="1"/>
  <c r="AJ146" i="1"/>
  <c r="AJ145" i="1"/>
  <c r="AJ147" i="1"/>
  <c r="AJ149" i="1"/>
  <c r="AJ156" i="1"/>
  <c r="AJ158" i="1"/>
  <c r="AJ159" i="1"/>
  <c r="AJ160" i="1"/>
  <c r="AJ161" i="1"/>
  <c r="AJ163" i="1"/>
  <c r="AJ164" i="1"/>
  <c r="AJ165" i="1"/>
  <c r="AJ166" i="1"/>
  <c r="AJ174" i="1"/>
  <c r="AJ175" i="1"/>
  <c r="AJ176" i="1"/>
  <c r="AJ181" i="1"/>
  <c r="AJ182" i="1"/>
  <c r="AJ183" i="1"/>
  <c r="AJ188" i="1"/>
  <c r="AJ189" i="1"/>
  <c r="AJ184" i="1"/>
  <c r="AJ187" i="1"/>
  <c r="AJ191" i="1"/>
  <c r="AJ190" i="1"/>
  <c r="AJ194" i="1"/>
  <c r="AJ199" i="1"/>
  <c r="AJ195" i="1"/>
  <c r="AJ197" i="1"/>
  <c r="AJ201" i="1"/>
  <c r="AJ202" i="1"/>
  <c r="AJ203" i="1"/>
  <c r="AJ207" i="1"/>
  <c r="AJ204" i="1"/>
  <c r="AJ208" i="1"/>
  <c r="AJ209" i="1"/>
  <c r="AJ214" i="1"/>
  <c r="AJ215" i="1"/>
  <c r="AJ216" i="1"/>
  <c r="AJ217" i="1"/>
  <c r="AJ218" i="1"/>
  <c r="AJ219" i="1"/>
  <c r="AJ220" i="1"/>
  <c r="AJ223" i="1"/>
  <c r="AJ225" i="1"/>
  <c r="AJ230" i="1"/>
  <c r="AJ232" i="1"/>
  <c r="AJ233" i="1"/>
  <c r="AJ234" i="1"/>
  <c r="AJ235" i="1"/>
  <c r="AJ236" i="1"/>
  <c r="AJ237" i="1"/>
  <c r="AJ241" i="1"/>
  <c r="AJ242" i="1"/>
  <c r="AJ244" i="1"/>
  <c r="AJ245" i="1"/>
  <c r="AJ246" i="1"/>
  <c r="AJ247" i="1"/>
  <c r="AJ250" i="1"/>
  <c r="AJ251" i="1"/>
  <c r="AJ252" i="1"/>
  <c r="AJ253" i="1"/>
  <c r="AJ254" i="1"/>
  <c r="AJ255" i="1"/>
  <c r="AJ256" i="1"/>
  <c r="AJ258" i="1"/>
  <c r="AJ259" i="1"/>
  <c r="AJ260" i="1"/>
  <c r="AJ263" i="1"/>
  <c r="AJ264" i="1"/>
  <c r="AJ269" i="1"/>
  <c r="AJ270" i="1"/>
  <c r="AJ272" i="1"/>
  <c r="AJ275" i="1"/>
  <c r="AJ279" i="1"/>
  <c r="AJ281" i="1"/>
  <c r="AJ280" i="1"/>
  <c r="AJ282" i="1"/>
  <c r="AJ150" i="1"/>
  <c r="AJ635" i="1"/>
  <c r="AJ125" i="1"/>
  <c r="AJ128" i="1"/>
  <c r="AJ155" i="1"/>
  <c r="AJ157" i="1"/>
  <c r="AJ167" i="1"/>
  <c r="AJ168" i="1"/>
  <c r="AJ169" i="1"/>
  <c r="AJ170" i="1"/>
  <c r="AJ171" i="1"/>
  <c r="AJ172" i="1"/>
  <c r="AJ173" i="1"/>
  <c r="AJ20" i="1"/>
  <c r="AB27" i="1"/>
  <c r="AB19" i="1"/>
  <c r="AB18" i="1"/>
  <c r="AB17" i="1"/>
  <c r="AB24" i="1"/>
  <c r="AB23" i="1"/>
  <c r="AB6" i="1"/>
  <c r="AB3" i="1"/>
  <c r="AB4" i="1"/>
  <c r="AB5" i="1"/>
  <c r="AB7" i="1"/>
  <c r="AB8" i="1"/>
  <c r="AB9" i="1"/>
  <c r="AB10" i="1"/>
  <c r="AB11" i="1"/>
  <c r="AB12" i="1"/>
  <c r="AB13" i="1"/>
  <c r="AB14" i="1"/>
  <c r="AB43" i="1"/>
  <c r="AB47" i="1"/>
  <c r="AB42" i="1"/>
  <c r="AB41" i="1"/>
  <c r="AB40" i="1"/>
  <c r="AB46" i="1"/>
  <c r="AB45" i="1"/>
  <c r="AB32" i="1"/>
  <c r="AB29" i="1"/>
  <c r="AB31" i="1"/>
  <c r="AB33" i="1"/>
  <c r="AB35" i="1"/>
  <c r="AB30" i="1"/>
  <c r="AB34" i="1"/>
  <c r="AB36" i="1"/>
  <c r="AB37" i="1"/>
  <c r="AB55" i="1"/>
  <c r="AB101" i="1"/>
  <c r="AB54" i="1"/>
  <c r="AB102" i="1"/>
  <c r="AB53" i="1"/>
  <c r="AB52" i="1"/>
  <c r="AB59" i="1"/>
  <c r="AB58" i="1"/>
  <c r="AB60" i="1"/>
  <c r="AB62" i="1"/>
  <c r="AB64" i="1"/>
  <c r="AB87" i="1"/>
  <c r="AB93" i="1"/>
  <c r="AB94" i="1"/>
  <c r="AB63" i="1"/>
  <c r="AB100" i="1"/>
  <c r="AB302" i="1"/>
  <c r="AB625" i="1"/>
  <c r="AB624" i="1"/>
  <c r="AB298" i="1"/>
  <c r="AB631" i="1"/>
  <c r="AB296" i="1"/>
  <c r="AB295" i="1"/>
  <c r="AB309" i="1"/>
  <c r="AB308" i="1"/>
  <c r="AB313" i="1"/>
  <c r="AB320" i="1"/>
  <c r="AB380" i="1"/>
  <c r="AB400" i="1"/>
  <c r="AB495" i="1"/>
  <c r="AB539" i="1"/>
  <c r="AB543" i="1"/>
  <c r="AB545" i="1"/>
  <c r="AB546" i="1"/>
  <c r="AB542" i="1"/>
  <c r="AB579" i="1"/>
  <c r="AB583" i="1"/>
  <c r="AB591" i="1"/>
  <c r="AB478" i="1"/>
  <c r="AB490" i="1"/>
  <c r="AB396" i="1"/>
  <c r="AB506" i="1"/>
  <c r="AB595" i="1"/>
  <c r="AB455" i="1"/>
  <c r="AB544" i="1"/>
  <c r="AB623" i="1"/>
  <c r="AB629" i="1"/>
  <c r="AB288" i="1"/>
  <c r="AB105" i="1"/>
  <c r="AB123" i="1"/>
  <c r="AB137" i="1"/>
  <c r="AB139" i="1"/>
  <c r="AB151" i="1"/>
  <c r="AB154" i="1"/>
  <c r="AB243" i="1"/>
  <c r="AB276" i="1"/>
  <c r="AB106" i="1"/>
  <c r="AB118" i="1"/>
  <c r="AB108" i="1"/>
  <c r="AB107" i="1"/>
  <c r="AB109" i="1"/>
  <c r="AB110" i="1"/>
  <c r="AB111" i="1"/>
  <c r="AB112" i="1"/>
  <c r="AB115" i="1"/>
  <c r="AB116" i="1"/>
  <c r="AB120" i="1"/>
  <c r="AB121" i="1"/>
  <c r="AB119" i="1"/>
  <c r="AB126" i="1"/>
  <c r="AB127" i="1"/>
  <c r="AB138" i="1"/>
  <c r="AB129" i="1"/>
  <c r="AB130" i="1"/>
  <c r="AB131" i="1"/>
  <c r="AB133" i="1"/>
  <c r="AB134" i="1"/>
  <c r="AB141" i="1"/>
  <c r="AB143" i="1"/>
  <c r="AB142" i="1"/>
  <c r="AB144" i="1"/>
  <c r="AB146" i="1"/>
  <c r="AB145" i="1"/>
  <c r="AB147" i="1"/>
  <c r="AB149" i="1"/>
  <c r="AB156" i="1"/>
  <c r="AB158" i="1"/>
  <c r="AB159" i="1"/>
  <c r="AB160" i="1"/>
  <c r="AB161" i="1"/>
  <c r="AB163" i="1"/>
  <c r="AB164" i="1"/>
  <c r="AB165" i="1"/>
  <c r="AB166" i="1"/>
  <c r="AB174" i="1"/>
  <c r="AB175" i="1"/>
  <c r="AB176" i="1"/>
  <c r="AB181" i="1"/>
  <c r="AB182" i="1"/>
  <c r="AB183" i="1"/>
  <c r="AB188" i="1"/>
  <c r="AB189" i="1"/>
  <c r="AB184" i="1"/>
  <c r="AB187" i="1"/>
  <c r="AB191" i="1"/>
  <c r="AB190" i="1"/>
  <c r="AB194" i="1"/>
  <c r="AB199" i="1"/>
  <c r="AB195" i="1"/>
  <c r="AB197" i="1"/>
  <c r="AB201" i="1"/>
  <c r="AB202" i="1"/>
  <c r="AB203" i="1"/>
  <c r="AB207" i="1"/>
  <c r="AB204" i="1"/>
  <c r="AB208" i="1"/>
  <c r="AB209" i="1"/>
  <c r="AB214" i="1"/>
  <c r="AB215" i="1"/>
  <c r="AB216" i="1"/>
  <c r="AB217" i="1"/>
  <c r="AB218" i="1"/>
  <c r="AB219" i="1"/>
  <c r="AB220" i="1"/>
  <c r="AB223" i="1"/>
  <c r="AB225" i="1"/>
  <c r="AB230" i="1"/>
  <c r="AB232" i="1"/>
  <c r="AB233" i="1"/>
  <c r="AB234" i="1"/>
  <c r="AB235" i="1"/>
  <c r="AB236" i="1"/>
  <c r="AB237" i="1"/>
  <c r="AB241" i="1"/>
  <c r="AB242" i="1"/>
  <c r="AB244" i="1"/>
  <c r="AB245" i="1"/>
  <c r="AB246" i="1"/>
  <c r="AB247" i="1"/>
  <c r="AB250" i="1"/>
  <c r="AB251" i="1"/>
  <c r="AB252" i="1"/>
  <c r="AB253" i="1"/>
  <c r="AB254" i="1"/>
  <c r="AB255" i="1"/>
  <c r="AB256" i="1"/>
  <c r="AB258" i="1"/>
  <c r="AB259" i="1"/>
  <c r="AB260" i="1"/>
  <c r="AB263" i="1"/>
  <c r="AB264" i="1"/>
  <c r="AB269" i="1"/>
  <c r="AB270" i="1"/>
  <c r="AB272" i="1"/>
  <c r="AB275" i="1"/>
  <c r="AB279" i="1"/>
  <c r="AB281" i="1"/>
  <c r="AB280" i="1"/>
  <c r="AB282" i="1"/>
  <c r="AB150" i="1"/>
  <c r="AB635" i="1"/>
  <c r="AB125" i="1"/>
  <c r="AB128" i="1"/>
  <c r="AB155" i="1"/>
  <c r="AB157" i="1"/>
  <c r="AB167" i="1"/>
  <c r="AB168" i="1"/>
  <c r="AB169" i="1"/>
  <c r="AB170" i="1"/>
  <c r="AB171" i="1"/>
  <c r="AB172" i="1"/>
  <c r="AB173" i="1"/>
  <c r="AB20" i="1"/>
  <c r="T27" i="1"/>
  <c r="U27" i="1" s="1"/>
  <c r="T19" i="1"/>
  <c r="U19" i="1" s="1"/>
  <c r="T18" i="1"/>
  <c r="U18" i="1" s="1"/>
  <c r="T17" i="1"/>
  <c r="U17" i="1" s="1"/>
  <c r="T24" i="1"/>
  <c r="U24" i="1" s="1"/>
  <c r="T23" i="1"/>
  <c r="U23" i="1" s="1"/>
  <c r="T6" i="1"/>
  <c r="U6" i="1" s="1"/>
  <c r="T3" i="1"/>
  <c r="U3" i="1" s="1"/>
  <c r="T4" i="1"/>
  <c r="U4" i="1" s="1"/>
  <c r="T5" i="1"/>
  <c r="U5" i="1" s="1"/>
  <c r="T7" i="1"/>
  <c r="U7" i="1" s="1"/>
  <c r="T8" i="1"/>
  <c r="U8" i="1" s="1"/>
  <c r="T9" i="1"/>
  <c r="U9" i="1" s="1"/>
  <c r="T10" i="1"/>
  <c r="U10" i="1" s="1"/>
  <c r="T11" i="1"/>
  <c r="U11" i="1" s="1"/>
  <c r="T12" i="1"/>
  <c r="U12" i="1" s="1"/>
  <c r="T13" i="1"/>
  <c r="U13" i="1" s="1"/>
  <c r="T14" i="1"/>
  <c r="U14" i="1" s="1"/>
  <c r="T43" i="1"/>
  <c r="U43" i="1" s="1"/>
  <c r="T47" i="1"/>
  <c r="U47" i="1" s="1"/>
  <c r="T42" i="1"/>
  <c r="U42" i="1" s="1"/>
  <c r="T41" i="1"/>
  <c r="U41" i="1" s="1"/>
  <c r="T40" i="1"/>
  <c r="U40" i="1" s="1"/>
  <c r="T46" i="1"/>
  <c r="U46" i="1" s="1"/>
  <c r="T45" i="1"/>
  <c r="U45" i="1" s="1"/>
  <c r="T32" i="1"/>
  <c r="U32" i="1" s="1"/>
  <c r="T29" i="1"/>
  <c r="U29" i="1" s="1"/>
  <c r="T31" i="1"/>
  <c r="U31" i="1" s="1"/>
  <c r="T33" i="1"/>
  <c r="U33" i="1" s="1"/>
  <c r="T35" i="1"/>
  <c r="U35" i="1" s="1"/>
  <c r="T30" i="1"/>
  <c r="U30" i="1" s="1"/>
  <c r="T34" i="1"/>
  <c r="U34" i="1" s="1"/>
  <c r="T36" i="1"/>
  <c r="U36" i="1" s="1"/>
  <c r="T37" i="1"/>
  <c r="U37" i="1" s="1"/>
  <c r="T55" i="1"/>
  <c r="U55" i="1" s="1"/>
  <c r="T101" i="1"/>
  <c r="U101" i="1" s="1"/>
  <c r="T54" i="1"/>
  <c r="U54" i="1" s="1"/>
  <c r="T102" i="1"/>
  <c r="U102" i="1" s="1"/>
  <c r="T53" i="1"/>
  <c r="U53" i="1" s="1"/>
  <c r="T52" i="1"/>
  <c r="U52" i="1" s="1"/>
  <c r="T59" i="1"/>
  <c r="U59" i="1" s="1"/>
  <c r="T58" i="1"/>
  <c r="U58" i="1" s="1"/>
  <c r="T60" i="1"/>
  <c r="U60" i="1" s="1"/>
  <c r="T62" i="1"/>
  <c r="U62" i="1" s="1"/>
  <c r="T64" i="1"/>
  <c r="U64" i="1" s="1"/>
  <c r="T87" i="1"/>
  <c r="U87" i="1" s="1"/>
  <c r="T93" i="1"/>
  <c r="U93" i="1" s="1"/>
  <c r="T94" i="1"/>
  <c r="U94" i="1" s="1"/>
  <c r="T63" i="1"/>
  <c r="U63" i="1" s="1"/>
  <c r="T100" i="1"/>
  <c r="U100" i="1" s="1"/>
  <c r="T302" i="1"/>
  <c r="U302" i="1" s="1"/>
  <c r="T625" i="1"/>
  <c r="U625" i="1" s="1"/>
  <c r="T624" i="1"/>
  <c r="U624" i="1" s="1"/>
  <c r="T298" i="1"/>
  <c r="U298" i="1" s="1"/>
  <c r="T631" i="1"/>
  <c r="U631" i="1" s="1"/>
  <c r="T296" i="1"/>
  <c r="U296" i="1" s="1"/>
  <c r="T295" i="1"/>
  <c r="U295" i="1" s="1"/>
  <c r="T309" i="1"/>
  <c r="U309" i="1" s="1"/>
  <c r="T308" i="1"/>
  <c r="U308" i="1" s="1"/>
  <c r="T313" i="1"/>
  <c r="U313" i="1" s="1"/>
  <c r="T320" i="1"/>
  <c r="U320" i="1" s="1"/>
  <c r="T380" i="1"/>
  <c r="U380" i="1" s="1"/>
  <c r="T400" i="1"/>
  <c r="U400" i="1" s="1"/>
  <c r="T495" i="1"/>
  <c r="U495" i="1" s="1"/>
  <c r="T539" i="1"/>
  <c r="U539" i="1" s="1"/>
  <c r="T543" i="1"/>
  <c r="U543" i="1" s="1"/>
  <c r="T545" i="1"/>
  <c r="U545" i="1" s="1"/>
  <c r="T546" i="1"/>
  <c r="U546" i="1" s="1"/>
  <c r="T542" i="1"/>
  <c r="U542" i="1" s="1"/>
  <c r="T579" i="1"/>
  <c r="U579" i="1" s="1"/>
  <c r="T583" i="1"/>
  <c r="U583" i="1" s="1"/>
  <c r="T591" i="1"/>
  <c r="U591" i="1" s="1"/>
  <c r="T478" i="1"/>
  <c r="U478" i="1" s="1"/>
  <c r="T490" i="1"/>
  <c r="U490" i="1" s="1"/>
  <c r="T396" i="1"/>
  <c r="U396" i="1" s="1"/>
  <c r="T506" i="1"/>
  <c r="U506" i="1" s="1"/>
  <c r="T595" i="1"/>
  <c r="U595" i="1" s="1"/>
  <c r="T455" i="1"/>
  <c r="U455" i="1" s="1"/>
  <c r="T544" i="1"/>
  <c r="U544" i="1" s="1"/>
  <c r="T623" i="1"/>
  <c r="U623" i="1" s="1"/>
  <c r="T629" i="1"/>
  <c r="U629" i="1" s="1"/>
  <c r="T288" i="1"/>
  <c r="U288" i="1" s="1"/>
  <c r="T105" i="1"/>
  <c r="U105" i="1" s="1"/>
  <c r="T123" i="1"/>
  <c r="U123" i="1" s="1"/>
  <c r="T137" i="1"/>
  <c r="U137" i="1" s="1"/>
  <c r="T139" i="1"/>
  <c r="U139" i="1" s="1"/>
  <c r="T151" i="1"/>
  <c r="U151" i="1" s="1"/>
  <c r="T154" i="1"/>
  <c r="U154" i="1" s="1"/>
  <c r="T243" i="1"/>
  <c r="U243" i="1" s="1"/>
  <c r="T276" i="1"/>
  <c r="U276" i="1" s="1"/>
  <c r="T106" i="1"/>
  <c r="U106" i="1" s="1"/>
  <c r="T118" i="1"/>
  <c r="U118" i="1" s="1"/>
  <c r="T108" i="1"/>
  <c r="U108" i="1" s="1"/>
  <c r="T107" i="1"/>
  <c r="U107" i="1" s="1"/>
  <c r="T109" i="1"/>
  <c r="U109" i="1" s="1"/>
  <c r="T110" i="1"/>
  <c r="U110" i="1" s="1"/>
  <c r="T111" i="1"/>
  <c r="U111" i="1" s="1"/>
  <c r="T112" i="1"/>
  <c r="U112" i="1" s="1"/>
  <c r="T115" i="1"/>
  <c r="U115" i="1" s="1"/>
  <c r="T116" i="1"/>
  <c r="U116" i="1" s="1"/>
  <c r="T120" i="1"/>
  <c r="U120" i="1" s="1"/>
  <c r="T121" i="1"/>
  <c r="U121" i="1" s="1"/>
  <c r="T119" i="1"/>
  <c r="U119" i="1" s="1"/>
  <c r="T126" i="1"/>
  <c r="U126" i="1" s="1"/>
  <c r="T127" i="1"/>
  <c r="U127" i="1" s="1"/>
  <c r="T138" i="1"/>
  <c r="U138" i="1" s="1"/>
  <c r="T129" i="1"/>
  <c r="U129" i="1" s="1"/>
  <c r="T130" i="1"/>
  <c r="U130" i="1" s="1"/>
  <c r="T131" i="1"/>
  <c r="U131" i="1" s="1"/>
  <c r="T133" i="1"/>
  <c r="U133" i="1" s="1"/>
  <c r="T134" i="1"/>
  <c r="U134" i="1" s="1"/>
  <c r="T141" i="1"/>
  <c r="U141" i="1" s="1"/>
  <c r="T143" i="1"/>
  <c r="U143" i="1" s="1"/>
  <c r="T142" i="1"/>
  <c r="U142" i="1" s="1"/>
  <c r="T144" i="1"/>
  <c r="U144" i="1" s="1"/>
  <c r="T146" i="1"/>
  <c r="U146" i="1" s="1"/>
  <c r="T145" i="1"/>
  <c r="U145" i="1" s="1"/>
  <c r="T147" i="1"/>
  <c r="U147" i="1" s="1"/>
  <c r="T149" i="1"/>
  <c r="U149" i="1" s="1"/>
  <c r="T156" i="1"/>
  <c r="U156" i="1" s="1"/>
  <c r="T158" i="1"/>
  <c r="U158" i="1" s="1"/>
  <c r="T159" i="1"/>
  <c r="U159" i="1" s="1"/>
  <c r="T160" i="1"/>
  <c r="U160" i="1" s="1"/>
  <c r="T161" i="1"/>
  <c r="U161" i="1" s="1"/>
  <c r="T163" i="1"/>
  <c r="U163" i="1" s="1"/>
  <c r="T164" i="1"/>
  <c r="U164" i="1" s="1"/>
  <c r="T165" i="1"/>
  <c r="U165" i="1" s="1"/>
  <c r="T166" i="1"/>
  <c r="U166" i="1" s="1"/>
  <c r="T174" i="1"/>
  <c r="U174" i="1" s="1"/>
  <c r="T175" i="1"/>
  <c r="U175" i="1" s="1"/>
  <c r="T176" i="1"/>
  <c r="U176" i="1" s="1"/>
  <c r="T181" i="1"/>
  <c r="U181" i="1" s="1"/>
  <c r="T182" i="1"/>
  <c r="U182" i="1" s="1"/>
  <c r="T183" i="1"/>
  <c r="U183" i="1" s="1"/>
  <c r="T188" i="1"/>
  <c r="U188" i="1" s="1"/>
  <c r="T189" i="1"/>
  <c r="U189" i="1" s="1"/>
  <c r="T184" i="1"/>
  <c r="U184" i="1" s="1"/>
  <c r="T187" i="1"/>
  <c r="U187" i="1" s="1"/>
  <c r="T191" i="1"/>
  <c r="U191" i="1" s="1"/>
  <c r="T190" i="1"/>
  <c r="U190" i="1" s="1"/>
  <c r="T194" i="1"/>
  <c r="U194" i="1" s="1"/>
  <c r="T199" i="1"/>
  <c r="U199" i="1" s="1"/>
  <c r="T195" i="1"/>
  <c r="U195" i="1" s="1"/>
  <c r="T197" i="1"/>
  <c r="U197" i="1" s="1"/>
  <c r="T201" i="1"/>
  <c r="U201" i="1" s="1"/>
  <c r="T202" i="1"/>
  <c r="U202" i="1" s="1"/>
  <c r="T203" i="1"/>
  <c r="U203" i="1" s="1"/>
  <c r="T207" i="1"/>
  <c r="U207" i="1" s="1"/>
  <c r="T204" i="1"/>
  <c r="U204" i="1" s="1"/>
  <c r="T208" i="1"/>
  <c r="U208" i="1" s="1"/>
  <c r="T209" i="1"/>
  <c r="U209" i="1" s="1"/>
  <c r="T214" i="1"/>
  <c r="U214" i="1" s="1"/>
  <c r="T215" i="1"/>
  <c r="U215" i="1" s="1"/>
  <c r="T216" i="1"/>
  <c r="U216" i="1" s="1"/>
  <c r="T217" i="1"/>
  <c r="U217" i="1" s="1"/>
  <c r="T218" i="1"/>
  <c r="U218" i="1" s="1"/>
  <c r="T219" i="1"/>
  <c r="U219" i="1" s="1"/>
  <c r="T220" i="1"/>
  <c r="U220" i="1" s="1"/>
  <c r="T223" i="1"/>
  <c r="U223" i="1" s="1"/>
  <c r="T225" i="1"/>
  <c r="U225" i="1" s="1"/>
  <c r="T230" i="1"/>
  <c r="U230" i="1" s="1"/>
  <c r="T232" i="1"/>
  <c r="U232" i="1" s="1"/>
  <c r="T233" i="1"/>
  <c r="U233" i="1" s="1"/>
  <c r="T234" i="1"/>
  <c r="U234" i="1" s="1"/>
  <c r="T235" i="1"/>
  <c r="U235" i="1" s="1"/>
  <c r="T236" i="1"/>
  <c r="U236" i="1" s="1"/>
  <c r="T237" i="1"/>
  <c r="U237" i="1" s="1"/>
  <c r="T241" i="1"/>
  <c r="U241" i="1" s="1"/>
  <c r="T242" i="1"/>
  <c r="U242" i="1" s="1"/>
  <c r="T244" i="1"/>
  <c r="U244" i="1" s="1"/>
  <c r="T245" i="1"/>
  <c r="U245" i="1" s="1"/>
  <c r="T246" i="1"/>
  <c r="U246" i="1" s="1"/>
  <c r="T247" i="1"/>
  <c r="U247" i="1" s="1"/>
  <c r="T250" i="1"/>
  <c r="U250" i="1" s="1"/>
  <c r="T251" i="1"/>
  <c r="U251" i="1" s="1"/>
  <c r="T252" i="1"/>
  <c r="U252" i="1" s="1"/>
  <c r="T253" i="1"/>
  <c r="U253" i="1" s="1"/>
  <c r="T254" i="1"/>
  <c r="U254" i="1" s="1"/>
  <c r="T255" i="1"/>
  <c r="U255" i="1" s="1"/>
  <c r="T256" i="1"/>
  <c r="U256" i="1" s="1"/>
  <c r="T258" i="1"/>
  <c r="U258" i="1" s="1"/>
  <c r="T259" i="1"/>
  <c r="U259" i="1" s="1"/>
  <c r="T260" i="1"/>
  <c r="U260" i="1" s="1"/>
  <c r="T263" i="1"/>
  <c r="U263" i="1" s="1"/>
  <c r="T264" i="1"/>
  <c r="U264" i="1" s="1"/>
  <c r="T269" i="1"/>
  <c r="U269" i="1" s="1"/>
  <c r="T270" i="1"/>
  <c r="U270" i="1" s="1"/>
  <c r="T272" i="1"/>
  <c r="U272" i="1" s="1"/>
  <c r="T275" i="1"/>
  <c r="U275" i="1" s="1"/>
  <c r="T279" i="1"/>
  <c r="U279" i="1" s="1"/>
  <c r="T281" i="1"/>
  <c r="U281" i="1" s="1"/>
  <c r="T280" i="1"/>
  <c r="U280" i="1" s="1"/>
  <c r="T282" i="1"/>
  <c r="U282" i="1" s="1"/>
  <c r="T150" i="1"/>
  <c r="U150" i="1" s="1"/>
  <c r="T635" i="1"/>
  <c r="U635" i="1" s="1"/>
  <c r="T125" i="1"/>
  <c r="U125" i="1" s="1"/>
  <c r="T128" i="1"/>
  <c r="U128" i="1" s="1"/>
  <c r="T155" i="1"/>
  <c r="U155" i="1" s="1"/>
  <c r="T157" i="1"/>
  <c r="U157" i="1" s="1"/>
  <c r="T167" i="1"/>
  <c r="U167" i="1" s="1"/>
  <c r="T168" i="1"/>
  <c r="U168" i="1" s="1"/>
  <c r="T169" i="1"/>
  <c r="U169" i="1" s="1"/>
  <c r="T170" i="1"/>
  <c r="U170" i="1" s="1"/>
  <c r="T171" i="1"/>
  <c r="U171" i="1" s="1"/>
  <c r="T172" i="1"/>
  <c r="U172" i="1" s="1"/>
  <c r="T173" i="1"/>
  <c r="U173" i="1" s="1"/>
  <c r="T20" i="1"/>
  <c r="U20" i="1" s="1"/>
  <c r="AA27" i="1"/>
  <c r="AA19" i="1"/>
  <c r="AA18" i="1"/>
  <c r="AA17" i="1"/>
  <c r="AA24" i="1"/>
  <c r="AA23" i="1"/>
  <c r="AA6" i="1"/>
  <c r="AA3" i="1"/>
  <c r="AA4" i="1"/>
  <c r="AA5" i="1"/>
  <c r="AA7" i="1"/>
  <c r="AA8" i="1"/>
  <c r="AA9" i="1"/>
  <c r="AA10" i="1"/>
  <c r="AA11" i="1"/>
  <c r="AA12" i="1"/>
  <c r="AA13" i="1"/>
  <c r="AA14" i="1"/>
  <c r="AA43" i="1"/>
  <c r="AA47" i="1"/>
  <c r="AA42" i="1"/>
  <c r="AA41" i="1"/>
  <c r="AA40" i="1"/>
  <c r="AA46" i="1"/>
  <c r="AA45" i="1"/>
  <c r="AA32" i="1"/>
  <c r="AA29" i="1"/>
  <c r="AA31" i="1"/>
  <c r="AA33" i="1"/>
  <c r="AA35" i="1"/>
  <c r="AA30" i="1"/>
  <c r="AA34" i="1"/>
  <c r="AA36" i="1"/>
  <c r="AA37" i="1"/>
  <c r="AA55" i="1"/>
  <c r="AA101" i="1"/>
  <c r="AA54" i="1"/>
  <c r="AA102" i="1"/>
  <c r="AA53" i="1"/>
  <c r="AA52" i="1"/>
  <c r="AA59" i="1"/>
  <c r="AA58" i="1"/>
  <c r="AA60" i="1"/>
  <c r="AA62" i="1"/>
  <c r="AA64" i="1"/>
  <c r="AA87" i="1"/>
  <c r="AA93" i="1"/>
  <c r="AA94" i="1"/>
  <c r="AA63" i="1"/>
  <c r="AA100" i="1"/>
  <c r="AA302" i="1"/>
  <c r="AA625" i="1"/>
  <c r="AA624" i="1"/>
  <c r="AA298" i="1"/>
  <c r="AA631" i="1"/>
  <c r="AA296" i="1"/>
  <c r="AA295" i="1"/>
  <c r="AA309" i="1"/>
  <c r="AA308" i="1"/>
  <c r="AA313" i="1"/>
  <c r="AA320" i="1"/>
  <c r="AA380" i="1"/>
  <c r="AA400" i="1"/>
  <c r="AA495" i="1"/>
  <c r="AA539" i="1"/>
  <c r="AA543" i="1"/>
  <c r="AA545" i="1"/>
  <c r="AA546" i="1"/>
  <c r="AA542" i="1"/>
  <c r="AA579" i="1"/>
  <c r="AA583" i="1"/>
  <c r="AA591" i="1"/>
  <c r="AA478" i="1"/>
  <c r="AA490" i="1"/>
  <c r="AA396" i="1"/>
  <c r="AA506" i="1"/>
  <c r="AA595" i="1"/>
  <c r="AA455" i="1"/>
  <c r="AA544" i="1"/>
  <c r="AA623" i="1"/>
  <c r="AA629" i="1"/>
  <c r="AA288" i="1"/>
  <c r="AA105" i="1"/>
  <c r="AA123" i="1"/>
  <c r="AA137" i="1"/>
  <c r="AA139" i="1"/>
  <c r="AA151" i="1"/>
  <c r="AA154" i="1"/>
  <c r="AA243" i="1"/>
  <c r="AA276" i="1"/>
  <c r="AA106" i="1"/>
  <c r="AA118" i="1"/>
  <c r="AA108" i="1"/>
  <c r="AA107" i="1"/>
  <c r="AA109" i="1"/>
  <c r="AA110" i="1"/>
  <c r="AA111" i="1"/>
  <c r="AA112" i="1"/>
  <c r="AA115" i="1"/>
  <c r="AA116" i="1"/>
  <c r="AA120" i="1"/>
  <c r="AA121" i="1"/>
  <c r="AA119" i="1"/>
  <c r="AA126" i="1"/>
  <c r="AA127" i="1"/>
  <c r="AA138" i="1"/>
  <c r="AA129" i="1"/>
  <c r="AA130" i="1"/>
  <c r="AA131" i="1"/>
  <c r="AA133" i="1"/>
  <c r="AA134" i="1"/>
  <c r="AA141" i="1"/>
  <c r="AA143" i="1"/>
  <c r="AA142" i="1"/>
  <c r="AA144" i="1"/>
  <c r="AA146" i="1"/>
  <c r="AA145" i="1"/>
  <c r="AA147" i="1"/>
  <c r="AA149" i="1"/>
  <c r="AA156" i="1"/>
  <c r="AA158" i="1"/>
  <c r="AA159" i="1"/>
  <c r="AA160" i="1"/>
  <c r="AA161" i="1"/>
  <c r="AA163" i="1"/>
  <c r="AA164" i="1"/>
  <c r="AA165" i="1"/>
  <c r="AA166" i="1"/>
  <c r="AA174" i="1"/>
  <c r="AA175" i="1"/>
  <c r="AA176" i="1"/>
  <c r="AA181" i="1"/>
  <c r="AA182" i="1"/>
  <c r="AA183" i="1"/>
  <c r="AA188" i="1"/>
  <c r="AA189" i="1"/>
  <c r="AA184" i="1"/>
  <c r="AA187" i="1"/>
  <c r="AA191" i="1"/>
  <c r="AA190" i="1"/>
  <c r="AA194" i="1"/>
  <c r="AA199" i="1"/>
  <c r="AA195" i="1"/>
  <c r="AA197" i="1"/>
  <c r="AA201" i="1"/>
  <c r="AA202" i="1"/>
  <c r="AA203" i="1"/>
  <c r="AA207" i="1"/>
  <c r="AA204" i="1"/>
  <c r="AA208" i="1"/>
  <c r="AA209" i="1"/>
  <c r="AA214" i="1"/>
  <c r="AA215" i="1"/>
  <c r="AA216" i="1"/>
  <c r="AA217" i="1"/>
  <c r="AA218" i="1"/>
  <c r="AA219" i="1"/>
  <c r="AA220" i="1"/>
  <c r="AA223" i="1"/>
  <c r="AA225" i="1"/>
  <c r="AA230" i="1"/>
  <c r="AA232" i="1"/>
  <c r="AA233" i="1"/>
  <c r="AA234" i="1"/>
  <c r="AA235" i="1"/>
  <c r="AA236" i="1"/>
  <c r="AA237" i="1"/>
  <c r="AA241" i="1"/>
  <c r="AA242" i="1"/>
  <c r="AA244" i="1"/>
  <c r="AA245" i="1"/>
  <c r="AA246" i="1"/>
  <c r="AA247" i="1"/>
  <c r="AA250" i="1"/>
  <c r="AA251" i="1"/>
  <c r="AA252" i="1"/>
  <c r="AA253" i="1"/>
  <c r="AA254" i="1"/>
  <c r="AA255" i="1"/>
  <c r="AA256" i="1"/>
  <c r="AA258" i="1"/>
  <c r="AA259" i="1"/>
  <c r="AA260" i="1"/>
  <c r="AA263" i="1"/>
  <c r="AA264" i="1"/>
  <c r="AA269" i="1"/>
  <c r="AA270" i="1"/>
  <c r="AA272" i="1"/>
  <c r="AA275" i="1"/>
  <c r="AA279" i="1"/>
  <c r="AA281" i="1"/>
  <c r="AA280" i="1"/>
  <c r="AA282" i="1"/>
  <c r="AA150" i="1"/>
  <c r="AA635" i="1"/>
  <c r="AA125" i="1"/>
  <c r="AA128" i="1"/>
  <c r="AA155" i="1"/>
  <c r="AA157" i="1"/>
  <c r="AA167" i="1"/>
  <c r="AA168" i="1"/>
  <c r="AA169" i="1"/>
  <c r="AA170" i="1"/>
  <c r="AA171" i="1"/>
  <c r="AA172" i="1"/>
  <c r="AA173" i="1"/>
  <c r="AA20" i="1"/>
  <c r="N21" i="1"/>
  <c r="N27" i="1"/>
  <c r="N19" i="1"/>
  <c r="N18" i="1"/>
  <c r="N17" i="1"/>
  <c r="N24" i="1"/>
  <c r="N23" i="1"/>
  <c r="N28" i="1"/>
  <c r="N22" i="1"/>
  <c r="N26" i="1"/>
  <c r="N25" i="1"/>
  <c r="N15" i="1"/>
  <c r="N16" i="1"/>
  <c r="N6" i="1"/>
  <c r="N3" i="1"/>
  <c r="N4" i="1"/>
  <c r="N5" i="1"/>
  <c r="N7" i="1"/>
  <c r="N8" i="1"/>
  <c r="N9" i="1"/>
  <c r="N10" i="1"/>
  <c r="N11" i="1"/>
  <c r="N12" i="1"/>
  <c r="N13" i="1"/>
  <c r="N14" i="1"/>
  <c r="N43" i="1"/>
  <c r="N44" i="1"/>
  <c r="N47" i="1"/>
  <c r="N42" i="1"/>
  <c r="N41" i="1"/>
  <c r="N40" i="1"/>
  <c r="N46" i="1"/>
  <c r="N45" i="1"/>
  <c r="N48" i="1"/>
  <c r="N38" i="1"/>
  <c r="N39" i="1"/>
  <c r="N32" i="1"/>
  <c r="N29" i="1"/>
  <c r="N31" i="1"/>
  <c r="N33" i="1"/>
  <c r="N35" i="1"/>
  <c r="N30" i="1"/>
  <c r="N34" i="1"/>
  <c r="N36" i="1"/>
  <c r="Q36" i="1" s="1"/>
  <c r="N37" i="1"/>
  <c r="N55" i="1"/>
  <c r="N57" i="1"/>
  <c r="N101" i="1"/>
  <c r="N54" i="1"/>
  <c r="N102" i="1"/>
  <c r="N53" i="1"/>
  <c r="N52" i="1"/>
  <c r="N59" i="1"/>
  <c r="N58" i="1"/>
  <c r="N103" i="1"/>
  <c r="N50" i="1"/>
  <c r="N51" i="1"/>
  <c r="N60" i="1"/>
  <c r="N61" i="1"/>
  <c r="N62" i="1"/>
  <c r="N64" i="1"/>
  <c r="N65" i="1"/>
  <c r="N67" i="1"/>
  <c r="N80" i="1"/>
  <c r="N81" i="1"/>
  <c r="N83" i="1"/>
  <c r="N85" i="1"/>
  <c r="N88" i="1"/>
  <c r="N87" i="1"/>
  <c r="N91" i="1"/>
  <c r="N93" i="1"/>
  <c r="N95" i="1"/>
  <c r="N96" i="1"/>
  <c r="N98" i="1"/>
  <c r="N70" i="1"/>
  <c r="N71" i="1"/>
  <c r="N72" i="1"/>
  <c r="N73" i="1"/>
  <c r="N86" i="1"/>
  <c r="N90" i="1"/>
  <c r="N74" i="1"/>
  <c r="N75" i="1"/>
  <c r="N76" i="1"/>
  <c r="N77" i="1"/>
  <c r="N78" i="1"/>
  <c r="N79" i="1"/>
  <c r="N82" i="1"/>
  <c r="N84" i="1"/>
  <c r="N94" i="1"/>
  <c r="N99" i="1"/>
  <c r="N63" i="1"/>
  <c r="N100" i="1"/>
  <c r="N56" i="1"/>
  <c r="N68" i="1"/>
  <c r="N69" i="1"/>
  <c r="N97" i="1"/>
  <c r="N89" i="1"/>
  <c r="N66" i="1"/>
  <c r="N49" i="1"/>
  <c r="N92" i="1"/>
  <c r="N302" i="1"/>
  <c r="N625" i="1"/>
  <c r="N305" i="1"/>
  <c r="N624" i="1"/>
  <c r="N298" i="1"/>
  <c r="N631" i="1"/>
  <c r="N296" i="1"/>
  <c r="N295" i="1"/>
  <c r="N309" i="1"/>
  <c r="N308" i="1"/>
  <c r="N637" i="1"/>
  <c r="N307" i="1"/>
  <c r="N311" i="1"/>
  <c r="N310" i="1"/>
  <c r="N293" i="1"/>
  <c r="N294" i="1"/>
  <c r="N314" i="1"/>
  <c r="N313" i="1"/>
  <c r="N315" i="1"/>
  <c r="N316" i="1"/>
  <c r="N319" i="1"/>
  <c r="N318" i="1"/>
  <c r="N324" i="1"/>
  <c r="N320" i="1"/>
  <c r="N326" i="1"/>
  <c r="N329" i="1"/>
  <c r="N330" i="1"/>
  <c r="N336" i="1"/>
  <c r="N335" i="1"/>
  <c r="N338" i="1"/>
  <c r="N339" i="1"/>
  <c r="N340" i="1"/>
  <c r="N341" i="1"/>
  <c r="N344" i="1"/>
  <c r="N345" i="1"/>
  <c r="N346" i="1"/>
  <c r="N347" i="1"/>
  <c r="N348" i="1"/>
  <c r="N351" i="1"/>
  <c r="N357" i="1"/>
  <c r="N354" i="1"/>
  <c r="N355" i="1"/>
  <c r="N358" i="1"/>
  <c r="N359" i="1"/>
  <c r="N361" i="1"/>
  <c r="N379" i="1"/>
  <c r="N380" i="1"/>
  <c r="N382" i="1"/>
  <c r="N390" i="1"/>
  <c r="N395" i="1"/>
  <c r="N399" i="1"/>
  <c r="N400" i="1"/>
  <c r="N401" i="1"/>
  <c r="N404" i="1"/>
  <c r="N405" i="1"/>
  <c r="N406" i="1"/>
  <c r="N407" i="1"/>
  <c r="N438" i="1"/>
  <c r="N440" i="1"/>
  <c r="N447" i="1"/>
  <c r="N443" i="1"/>
  <c r="N444" i="1"/>
  <c r="N445" i="1"/>
  <c r="N466" i="1"/>
  <c r="N479" i="1"/>
  <c r="N482" i="1"/>
  <c r="N480" i="1"/>
  <c r="N481" i="1"/>
  <c r="N483" i="1"/>
  <c r="N487" i="1"/>
  <c r="N488" i="1"/>
  <c r="N489" i="1"/>
  <c r="N491" i="1"/>
  <c r="N492" i="1"/>
  <c r="N493" i="1"/>
  <c r="N495" i="1"/>
  <c r="N501" i="1"/>
  <c r="N503" i="1"/>
  <c r="N504" i="1"/>
  <c r="N505" i="1"/>
  <c r="N508" i="1"/>
  <c r="N509" i="1"/>
  <c r="N511" i="1"/>
  <c r="N514" i="1"/>
  <c r="N515" i="1"/>
  <c r="N518" i="1"/>
  <c r="N520" i="1"/>
  <c r="N521" i="1"/>
  <c r="N523" i="1"/>
  <c r="N524" i="1"/>
  <c r="N525" i="1"/>
  <c r="N526" i="1"/>
  <c r="N528" i="1"/>
  <c r="N529" i="1"/>
  <c r="N530" i="1"/>
  <c r="N532" i="1"/>
  <c r="N534" i="1"/>
  <c r="N537" i="1"/>
  <c r="N539" i="1"/>
  <c r="N540" i="1"/>
  <c r="N543" i="1"/>
  <c r="N545" i="1"/>
  <c r="N546" i="1"/>
  <c r="N542" i="1"/>
  <c r="N547" i="1"/>
  <c r="N548" i="1"/>
  <c r="N550" i="1"/>
  <c r="N552" i="1"/>
  <c r="N551" i="1"/>
  <c r="N553" i="1"/>
  <c r="N555" i="1"/>
  <c r="N556" i="1"/>
  <c r="N558" i="1"/>
  <c r="N559" i="1"/>
  <c r="N557" i="1"/>
  <c r="N560" i="1"/>
  <c r="N561" i="1"/>
  <c r="N562" i="1"/>
  <c r="N566" i="1"/>
  <c r="N565" i="1"/>
  <c r="N564" i="1"/>
  <c r="N567" i="1"/>
  <c r="N568" i="1"/>
  <c r="N569" i="1"/>
  <c r="N570" i="1"/>
  <c r="N571" i="1"/>
  <c r="N572" i="1"/>
  <c r="N574" i="1"/>
  <c r="N575" i="1"/>
  <c r="N577" i="1"/>
  <c r="N578" i="1"/>
  <c r="N581" i="1"/>
  <c r="N579" i="1"/>
  <c r="N583" i="1"/>
  <c r="N588" i="1"/>
  <c r="N591" i="1"/>
  <c r="N593" i="1"/>
  <c r="N598" i="1"/>
  <c r="N600" i="1"/>
  <c r="N601" i="1"/>
  <c r="N609" i="1"/>
  <c r="N611" i="1"/>
  <c r="N612" i="1"/>
  <c r="N613" i="1"/>
  <c r="N617" i="1"/>
  <c r="N618" i="1"/>
  <c r="N619" i="1"/>
  <c r="N620" i="1"/>
  <c r="N614" i="1"/>
  <c r="N615" i="1"/>
  <c r="N616" i="1"/>
  <c r="N621" i="1"/>
  <c r="N622" i="1"/>
  <c r="N408" i="1"/>
  <c r="N476" i="1"/>
  <c r="N477" i="1"/>
  <c r="N478" i="1"/>
  <c r="N490" i="1"/>
  <c r="N513" i="1"/>
  <c r="N608" i="1"/>
  <c r="N104" i="1"/>
  <c r="N304" i="1"/>
  <c r="N300" i="1"/>
  <c r="N317" i="1"/>
  <c r="N333" i="1"/>
  <c r="N325" i="1"/>
  <c r="N334" i="1"/>
  <c r="N337" i="1"/>
  <c r="N441" i="1"/>
  <c r="N626" i="1"/>
  <c r="Q626" i="1" s="1"/>
  <c r="N627" i="1"/>
  <c r="N628" i="1"/>
  <c r="N464" i="1"/>
  <c r="N636" i="1"/>
  <c r="N467" i="1"/>
  <c r="N312" i="1"/>
  <c r="N474" i="1"/>
  <c r="N396" i="1"/>
  <c r="N506" i="1"/>
  <c r="N383" i="1"/>
  <c r="N633" i="1"/>
  <c r="N332" i="1"/>
  <c r="N378" i="1"/>
  <c r="N353" i="1"/>
  <c r="N391" i="1"/>
  <c r="N435" i="1"/>
  <c r="N510" i="1"/>
  <c r="N531" i="1"/>
  <c r="N549" i="1"/>
  <c r="N386" i="1"/>
  <c r="N437" i="1"/>
  <c r="N449" i="1"/>
  <c r="N462" i="1"/>
  <c r="N500" i="1"/>
  <c r="N580" i="1"/>
  <c r="N605" i="1"/>
  <c r="N499" i="1"/>
  <c r="N385" i="1"/>
  <c r="N342" i="1"/>
  <c r="N356" i="1"/>
  <c r="N450" i="1"/>
  <c r="N451" i="1"/>
  <c r="N484" i="1"/>
  <c r="N536" i="1"/>
  <c r="N535" i="1"/>
  <c r="N541" i="1"/>
  <c r="N442" i="1"/>
  <c r="N485" i="1"/>
  <c r="N516" i="1"/>
  <c r="N517" i="1"/>
  <c r="N594" i="1"/>
  <c r="N595" i="1"/>
  <c r="N596" i="1"/>
  <c r="N606" i="1"/>
  <c r="N610" i="1"/>
  <c r="N321" i="1"/>
  <c r="N322" i="1"/>
  <c r="N323" i="1"/>
  <c r="N362" i="1"/>
  <c r="N363" i="1"/>
  <c r="N364" i="1"/>
  <c r="N366" i="1"/>
  <c r="N367" i="1"/>
  <c r="N368" i="1"/>
  <c r="N369" i="1"/>
  <c r="N371" i="1"/>
  <c r="N373" i="1"/>
  <c r="N374" i="1"/>
  <c r="N376" i="1"/>
  <c r="N377" i="1"/>
  <c r="N352" i="1"/>
  <c r="N360" i="1"/>
  <c r="N384" i="1"/>
  <c r="N388" i="1"/>
  <c r="N389" i="1"/>
  <c r="N394" i="1"/>
  <c r="N410" i="1"/>
  <c r="N411" i="1"/>
  <c r="N412" i="1"/>
  <c r="N415" i="1"/>
  <c r="N416" i="1"/>
  <c r="N417" i="1"/>
  <c r="N418" i="1"/>
  <c r="N419" i="1"/>
  <c r="N421" i="1"/>
  <c r="N423" i="1"/>
  <c r="N424" i="1"/>
  <c r="N425" i="1"/>
  <c r="N426" i="1"/>
  <c r="N428" i="1"/>
  <c r="N429" i="1"/>
  <c r="N430" i="1"/>
  <c r="N431" i="1"/>
  <c r="N432" i="1"/>
  <c r="N433" i="1"/>
  <c r="N436" i="1"/>
  <c r="N409" i="1"/>
  <c r="N452" i="1"/>
  <c r="N453" i="1"/>
  <c r="N455" i="1"/>
  <c r="N458" i="1"/>
  <c r="N459" i="1"/>
  <c r="N461" i="1"/>
  <c r="N463" i="1"/>
  <c r="N468" i="1"/>
  <c r="N469" i="1"/>
  <c r="N470" i="1"/>
  <c r="N473" i="1"/>
  <c r="N475" i="1"/>
  <c r="N496" i="1"/>
  <c r="N544" i="1"/>
  <c r="N585" i="1"/>
  <c r="N584" i="1"/>
  <c r="N381" i="1"/>
  <c r="N403" i="1"/>
  <c r="N607" i="1"/>
  <c r="N299" i="1"/>
  <c r="N456" i="1"/>
  <c r="N522" i="1"/>
  <c r="N576" i="1"/>
  <c r="N331" i="1"/>
  <c r="N350" i="1"/>
  <c r="N397" i="1"/>
  <c r="N448" i="1"/>
  <c r="N472" i="1"/>
  <c r="N349" i="1"/>
  <c r="N365" i="1"/>
  <c r="N370" i="1"/>
  <c r="N372" i="1"/>
  <c r="N375" i="1"/>
  <c r="N392" i="1"/>
  <c r="N413" i="1"/>
  <c r="N420" i="1"/>
  <c r="N422" i="1"/>
  <c r="N427" i="1"/>
  <c r="N454" i="1"/>
  <c r="N460" i="1"/>
  <c r="N554" i="1"/>
  <c r="N623" i="1"/>
  <c r="N303" i="1"/>
  <c r="N402" i="1"/>
  <c r="N414" i="1"/>
  <c r="N434" i="1"/>
  <c r="N538" i="1"/>
  <c r="N301" i="1"/>
  <c r="N632" i="1"/>
  <c r="N328" i="1"/>
  <c r="N343" i="1"/>
  <c r="N465" i="1"/>
  <c r="N519" i="1"/>
  <c r="N527" i="1"/>
  <c r="N573" i="1"/>
  <c r="N586" i="1"/>
  <c r="N587" i="1"/>
  <c r="N599" i="1"/>
  <c r="N512" i="1"/>
  <c r="N629" i="1"/>
  <c r="N634" i="1"/>
  <c r="N638" i="1"/>
  <c r="N398" i="1"/>
  <c r="N439" i="1"/>
  <c r="N446" i="1"/>
  <c r="N457" i="1"/>
  <c r="N471" i="1"/>
  <c r="N494" i="1"/>
  <c r="N498" i="1"/>
  <c r="N497" i="1"/>
  <c r="N582" i="1"/>
  <c r="N589" i="1"/>
  <c r="N590" i="1"/>
  <c r="N327" i="1"/>
  <c r="N387" i="1"/>
  <c r="N393" i="1"/>
  <c r="N283" i="1"/>
  <c r="N507" i="1"/>
  <c r="N533" i="1"/>
  <c r="N563" i="1"/>
  <c r="N592" i="1"/>
  <c r="N285" i="1"/>
  <c r="N597" i="1"/>
  <c r="N602" i="1"/>
  <c r="N603" i="1"/>
  <c r="N604" i="1"/>
  <c r="N502" i="1"/>
  <c r="N286" i="1"/>
  <c r="N287" i="1"/>
  <c r="N290" i="1"/>
  <c r="N284" i="1"/>
  <c r="N289" i="1"/>
  <c r="N291" i="1"/>
  <c r="N292" i="1"/>
  <c r="N486" i="1"/>
  <c r="N288" i="1"/>
  <c r="N105" i="1"/>
  <c r="N123" i="1"/>
  <c r="N137" i="1"/>
  <c r="N139" i="1"/>
  <c r="N151" i="1"/>
  <c r="N154" i="1"/>
  <c r="N243" i="1"/>
  <c r="N276" i="1"/>
  <c r="N630" i="1"/>
  <c r="N106" i="1"/>
  <c r="N118" i="1"/>
  <c r="N108" i="1"/>
  <c r="N107" i="1"/>
  <c r="N109" i="1"/>
  <c r="N110" i="1"/>
  <c r="N111" i="1"/>
  <c r="N112" i="1"/>
  <c r="N115" i="1"/>
  <c r="N116" i="1"/>
  <c r="N120" i="1"/>
  <c r="N121" i="1"/>
  <c r="N119" i="1"/>
  <c r="N126" i="1"/>
  <c r="N127" i="1"/>
  <c r="N138" i="1"/>
  <c r="N129" i="1"/>
  <c r="N130" i="1"/>
  <c r="N131" i="1"/>
  <c r="N133" i="1"/>
  <c r="N134" i="1"/>
  <c r="N141" i="1"/>
  <c r="N143" i="1"/>
  <c r="N142" i="1"/>
  <c r="N144" i="1"/>
  <c r="N146" i="1"/>
  <c r="N145" i="1"/>
  <c r="N147" i="1"/>
  <c r="N149" i="1"/>
  <c r="N156" i="1"/>
  <c r="N158" i="1"/>
  <c r="N159" i="1"/>
  <c r="N160" i="1"/>
  <c r="N161" i="1"/>
  <c r="N163" i="1"/>
  <c r="N164" i="1"/>
  <c r="N165" i="1"/>
  <c r="N166" i="1"/>
  <c r="N174" i="1"/>
  <c r="N175" i="1"/>
  <c r="N176" i="1"/>
  <c r="N181" i="1"/>
  <c r="N182" i="1"/>
  <c r="N183" i="1"/>
  <c r="N188" i="1"/>
  <c r="N189" i="1"/>
  <c r="N184" i="1"/>
  <c r="N187" i="1"/>
  <c r="N191" i="1"/>
  <c r="N190" i="1"/>
  <c r="N194" i="1"/>
  <c r="N199" i="1"/>
  <c r="N195" i="1"/>
  <c r="N197" i="1"/>
  <c r="N201" i="1"/>
  <c r="N202" i="1"/>
  <c r="N203" i="1"/>
  <c r="N207" i="1"/>
  <c r="N204" i="1"/>
  <c r="N208" i="1"/>
  <c r="N209" i="1"/>
  <c r="N214" i="1"/>
  <c r="N215" i="1"/>
  <c r="N216" i="1"/>
  <c r="N217" i="1"/>
  <c r="N218" i="1"/>
  <c r="N219" i="1"/>
  <c r="N220" i="1"/>
  <c r="N223" i="1"/>
  <c r="N225" i="1"/>
  <c r="N230" i="1"/>
  <c r="N232" i="1"/>
  <c r="N233" i="1"/>
  <c r="N234" i="1"/>
  <c r="N235" i="1"/>
  <c r="N236" i="1"/>
  <c r="N237" i="1"/>
  <c r="N241" i="1"/>
  <c r="N242" i="1"/>
  <c r="N244" i="1"/>
  <c r="N245" i="1"/>
  <c r="N246" i="1"/>
  <c r="N247" i="1"/>
  <c r="N250" i="1"/>
  <c r="N251" i="1"/>
  <c r="N252" i="1"/>
  <c r="N253" i="1"/>
  <c r="N254" i="1"/>
  <c r="N255" i="1"/>
  <c r="N256" i="1"/>
  <c r="N258" i="1"/>
  <c r="N259" i="1"/>
  <c r="N260" i="1"/>
  <c r="N263" i="1"/>
  <c r="N264" i="1"/>
  <c r="N269" i="1"/>
  <c r="N270" i="1"/>
  <c r="N272" i="1"/>
  <c r="N275" i="1"/>
  <c r="N279" i="1"/>
  <c r="N281" i="1"/>
  <c r="N280" i="1"/>
  <c r="N282" i="1"/>
  <c r="N150" i="1"/>
  <c r="N635" i="1"/>
  <c r="N125" i="1"/>
  <c r="N128" i="1"/>
  <c r="N155" i="1"/>
  <c r="N157" i="1"/>
  <c r="N167" i="1"/>
  <c r="N168" i="1"/>
  <c r="N169" i="1"/>
  <c r="N170" i="1"/>
  <c r="N171" i="1"/>
  <c r="N172" i="1"/>
  <c r="N173" i="1"/>
  <c r="N20" i="1"/>
  <c r="S27" i="1"/>
  <c r="S19" i="1"/>
  <c r="S18" i="1"/>
  <c r="S17" i="1"/>
  <c r="S24" i="1"/>
  <c r="S23" i="1"/>
  <c r="S6" i="1"/>
  <c r="S3" i="1"/>
  <c r="S4" i="1"/>
  <c r="S5" i="1"/>
  <c r="S7" i="1"/>
  <c r="S8" i="1"/>
  <c r="S9" i="1"/>
  <c r="S10" i="1"/>
  <c r="S11" i="1"/>
  <c r="S12" i="1"/>
  <c r="S13" i="1"/>
  <c r="S14" i="1"/>
  <c r="S43" i="1"/>
  <c r="S47" i="1"/>
  <c r="S42" i="1"/>
  <c r="S41" i="1"/>
  <c r="S40" i="1"/>
  <c r="S46" i="1"/>
  <c r="S45" i="1"/>
  <c r="S32" i="1"/>
  <c r="S29" i="1"/>
  <c r="S31" i="1"/>
  <c r="S33" i="1"/>
  <c r="S35" i="1"/>
  <c r="S30" i="1"/>
  <c r="S34" i="1"/>
  <c r="S36" i="1"/>
  <c r="S37" i="1"/>
  <c r="S55" i="1"/>
  <c r="S101" i="1"/>
  <c r="S54" i="1"/>
  <c r="S102" i="1"/>
  <c r="S53" i="1"/>
  <c r="S52" i="1"/>
  <c r="S59" i="1"/>
  <c r="S58" i="1"/>
  <c r="S60" i="1"/>
  <c r="S62" i="1"/>
  <c r="S64" i="1"/>
  <c r="S87" i="1"/>
  <c r="S93" i="1"/>
  <c r="S94" i="1"/>
  <c r="S63" i="1"/>
  <c r="S100" i="1"/>
  <c r="S302" i="1"/>
  <c r="S625" i="1"/>
  <c r="S624" i="1"/>
  <c r="S298" i="1"/>
  <c r="S631" i="1"/>
  <c r="S296" i="1"/>
  <c r="S295" i="1"/>
  <c r="S309" i="1"/>
  <c r="S308" i="1"/>
  <c r="S313" i="1"/>
  <c r="S320" i="1"/>
  <c r="S380" i="1"/>
  <c r="S400" i="1"/>
  <c r="S495" i="1"/>
  <c r="S539" i="1"/>
  <c r="S543" i="1"/>
  <c r="S545" i="1"/>
  <c r="S546" i="1"/>
  <c r="S542" i="1"/>
  <c r="S579" i="1"/>
  <c r="S583" i="1"/>
  <c r="S591" i="1"/>
  <c r="S478" i="1"/>
  <c r="S490" i="1"/>
  <c r="S396" i="1"/>
  <c r="S506" i="1"/>
  <c r="S595" i="1"/>
  <c r="S455" i="1"/>
  <c r="S544" i="1"/>
  <c r="S623" i="1"/>
  <c r="S629" i="1"/>
  <c r="S288" i="1"/>
  <c r="S105" i="1"/>
  <c r="S123" i="1"/>
  <c r="S137" i="1"/>
  <c r="S139" i="1"/>
  <c r="S151" i="1"/>
  <c r="S154" i="1"/>
  <c r="S243" i="1"/>
  <c r="S276" i="1"/>
  <c r="S106" i="1"/>
  <c r="S118" i="1"/>
  <c r="S108" i="1"/>
  <c r="S107" i="1"/>
  <c r="S109" i="1"/>
  <c r="S110" i="1"/>
  <c r="S111" i="1"/>
  <c r="S112" i="1"/>
  <c r="S115" i="1"/>
  <c r="S116" i="1"/>
  <c r="S120" i="1"/>
  <c r="S121" i="1"/>
  <c r="S119" i="1"/>
  <c r="S126" i="1"/>
  <c r="S127" i="1"/>
  <c r="S138" i="1"/>
  <c r="S129" i="1"/>
  <c r="S130" i="1"/>
  <c r="S131" i="1"/>
  <c r="S133" i="1"/>
  <c r="S134" i="1"/>
  <c r="S141" i="1"/>
  <c r="S143" i="1"/>
  <c r="S142" i="1"/>
  <c r="S144" i="1"/>
  <c r="S146" i="1"/>
  <c r="S145" i="1"/>
  <c r="S147" i="1"/>
  <c r="S149" i="1"/>
  <c r="S156" i="1"/>
  <c r="S158" i="1"/>
  <c r="S159" i="1"/>
  <c r="S160" i="1"/>
  <c r="S161" i="1"/>
  <c r="S163" i="1"/>
  <c r="S164" i="1"/>
  <c r="S165" i="1"/>
  <c r="S166" i="1"/>
  <c r="S174" i="1"/>
  <c r="S175" i="1"/>
  <c r="S176" i="1"/>
  <c r="S181" i="1"/>
  <c r="S182" i="1"/>
  <c r="S183" i="1"/>
  <c r="S188" i="1"/>
  <c r="S189" i="1"/>
  <c r="S184" i="1"/>
  <c r="S187" i="1"/>
  <c r="S191" i="1"/>
  <c r="S190" i="1"/>
  <c r="S194" i="1"/>
  <c r="S199" i="1"/>
  <c r="S195" i="1"/>
  <c r="S197" i="1"/>
  <c r="S201" i="1"/>
  <c r="S202" i="1"/>
  <c r="S203" i="1"/>
  <c r="S207" i="1"/>
  <c r="S204" i="1"/>
  <c r="S208" i="1"/>
  <c r="S209" i="1"/>
  <c r="S214" i="1"/>
  <c r="S215" i="1"/>
  <c r="S216" i="1"/>
  <c r="S217" i="1"/>
  <c r="S218" i="1"/>
  <c r="S219" i="1"/>
  <c r="S220" i="1"/>
  <c r="S223" i="1"/>
  <c r="S225" i="1"/>
  <c r="S230" i="1"/>
  <c r="S232" i="1"/>
  <c r="S233" i="1"/>
  <c r="S234" i="1"/>
  <c r="S235" i="1"/>
  <c r="S236" i="1"/>
  <c r="S237" i="1"/>
  <c r="S241" i="1"/>
  <c r="S242" i="1"/>
  <c r="S244" i="1"/>
  <c r="S245" i="1"/>
  <c r="S246" i="1"/>
  <c r="S247" i="1"/>
  <c r="S250" i="1"/>
  <c r="S251" i="1"/>
  <c r="S252" i="1"/>
  <c r="S253" i="1"/>
  <c r="S254" i="1"/>
  <c r="S255" i="1"/>
  <c r="S256" i="1"/>
  <c r="S258" i="1"/>
  <c r="S259" i="1"/>
  <c r="S260" i="1"/>
  <c r="S263" i="1"/>
  <c r="S264" i="1"/>
  <c r="S269" i="1"/>
  <c r="S270" i="1"/>
  <c r="S272" i="1"/>
  <c r="S275" i="1"/>
  <c r="S279" i="1"/>
  <c r="S281" i="1"/>
  <c r="S280" i="1"/>
  <c r="S282" i="1"/>
  <c r="S150" i="1"/>
  <c r="S635" i="1"/>
  <c r="S125" i="1"/>
  <c r="S128" i="1"/>
  <c r="S155" i="1"/>
  <c r="S157" i="1"/>
  <c r="S167" i="1"/>
  <c r="S168" i="1"/>
  <c r="S169" i="1"/>
  <c r="S170" i="1"/>
  <c r="S171" i="1"/>
  <c r="S172" i="1"/>
  <c r="S173" i="1"/>
  <c r="S20" i="1"/>
  <c r="P21" i="1"/>
  <c r="P27" i="1"/>
  <c r="P19" i="1"/>
  <c r="P18" i="1"/>
  <c r="P17" i="1"/>
  <c r="P24" i="1"/>
  <c r="P23" i="1"/>
  <c r="P28" i="1"/>
  <c r="P22" i="1"/>
  <c r="P26" i="1"/>
  <c r="P25" i="1"/>
  <c r="P15" i="1"/>
  <c r="P16" i="1"/>
  <c r="P6" i="1"/>
  <c r="P3" i="1"/>
  <c r="P4" i="1"/>
  <c r="P5" i="1"/>
  <c r="P7" i="1"/>
  <c r="P8" i="1"/>
  <c r="P9" i="1"/>
  <c r="P10" i="1"/>
  <c r="P11" i="1"/>
  <c r="P12" i="1"/>
  <c r="P13" i="1"/>
  <c r="P14" i="1"/>
  <c r="P43" i="1"/>
  <c r="P44" i="1"/>
  <c r="P47" i="1"/>
  <c r="P42" i="1"/>
  <c r="P41" i="1"/>
  <c r="P40" i="1"/>
  <c r="P46" i="1"/>
  <c r="P45" i="1"/>
  <c r="P48" i="1"/>
  <c r="P38" i="1"/>
  <c r="P39" i="1"/>
  <c r="P32" i="1"/>
  <c r="P29" i="1"/>
  <c r="P31" i="1"/>
  <c r="P33" i="1"/>
  <c r="P35" i="1"/>
  <c r="P30" i="1"/>
  <c r="P34" i="1"/>
  <c r="P36" i="1"/>
  <c r="P37" i="1"/>
  <c r="P55" i="1"/>
  <c r="P57" i="1"/>
  <c r="P101" i="1"/>
  <c r="P54" i="1"/>
  <c r="P102" i="1"/>
  <c r="P53" i="1"/>
  <c r="P52" i="1"/>
  <c r="P59" i="1"/>
  <c r="P58" i="1"/>
  <c r="P103" i="1"/>
  <c r="P50" i="1"/>
  <c r="P51" i="1"/>
  <c r="P60" i="1"/>
  <c r="P61" i="1"/>
  <c r="P62" i="1"/>
  <c r="P64" i="1"/>
  <c r="P65" i="1"/>
  <c r="P67" i="1"/>
  <c r="P80" i="1"/>
  <c r="P81" i="1"/>
  <c r="P83" i="1"/>
  <c r="P85" i="1"/>
  <c r="P88" i="1"/>
  <c r="P87" i="1"/>
  <c r="P91" i="1"/>
  <c r="P93" i="1"/>
  <c r="P95" i="1"/>
  <c r="P96" i="1"/>
  <c r="P98" i="1"/>
  <c r="P70" i="1"/>
  <c r="P71" i="1"/>
  <c r="P72" i="1"/>
  <c r="P73" i="1"/>
  <c r="P86" i="1"/>
  <c r="P90" i="1"/>
  <c r="P74" i="1"/>
  <c r="P75" i="1"/>
  <c r="P76" i="1"/>
  <c r="P77" i="1"/>
  <c r="P78" i="1"/>
  <c r="P79" i="1"/>
  <c r="P82" i="1"/>
  <c r="P84" i="1"/>
  <c r="P94" i="1"/>
  <c r="P99" i="1"/>
  <c r="P63" i="1"/>
  <c r="P100" i="1"/>
  <c r="P56" i="1"/>
  <c r="P68" i="1"/>
  <c r="P69" i="1"/>
  <c r="P97" i="1"/>
  <c r="P89" i="1"/>
  <c r="P66" i="1"/>
  <c r="P49" i="1"/>
  <c r="P92" i="1"/>
  <c r="P302" i="1"/>
  <c r="P625" i="1"/>
  <c r="P305" i="1"/>
  <c r="P624" i="1"/>
  <c r="P298" i="1"/>
  <c r="P631" i="1"/>
  <c r="P296" i="1"/>
  <c r="P295" i="1"/>
  <c r="P309" i="1"/>
  <c r="P308" i="1"/>
  <c r="P637" i="1"/>
  <c r="P307" i="1"/>
  <c r="P311" i="1"/>
  <c r="P310" i="1"/>
  <c r="P293" i="1"/>
  <c r="P294" i="1"/>
  <c r="P314" i="1"/>
  <c r="P313" i="1"/>
  <c r="P315" i="1"/>
  <c r="P316" i="1"/>
  <c r="P319" i="1"/>
  <c r="P318" i="1"/>
  <c r="P324" i="1"/>
  <c r="P320" i="1"/>
  <c r="P326" i="1"/>
  <c r="P329" i="1"/>
  <c r="P330" i="1"/>
  <c r="P336" i="1"/>
  <c r="P335" i="1"/>
  <c r="P338" i="1"/>
  <c r="P339" i="1"/>
  <c r="P340" i="1"/>
  <c r="P341" i="1"/>
  <c r="P344" i="1"/>
  <c r="P345" i="1"/>
  <c r="P346" i="1"/>
  <c r="P347" i="1"/>
  <c r="P348" i="1"/>
  <c r="P351" i="1"/>
  <c r="P357" i="1"/>
  <c r="P354" i="1"/>
  <c r="P355" i="1"/>
  <c r="P358" i="1"/>
  <c r="P359" i="1"/>
  <c r="P361" i="1"/>
  <c r="P379" i="1"/>
  <c r="P380" i="1"/>
  <c r="P382" i="1"/>
  <c r="P390" i="1"/>
  <c r="P395" i="1"/>
  <c r="P399" i="1"/>
  <c r="P400" i="1"/>
  <c r="P401" i="1"/>
  <c r="P404" i="1"/>
  <c r="P405" i="1"/>
  <c r="P406" i="1"/>
  <c r="P407" i="1"/>
  <c r="P438" i="1"/>
  <c r="P440" i="1"/>
  <c r="P447" i="1"/>
  <c r="P443" i="1"/>
  <c r="P444" i="1"/>
  <c r="P445" i="1"/>
  <c r="P466" i="1"/>
  <c r="P479" i="1"/>
  <c r="P482" i="1"/>
  <c r="P480" i="1"/>
  <c r="P481" i="1"/>
  <c r="P483" i="1"/>
  <c r="P487" i="1"/>
  <c r="P488" i="1"/>
  <c r="P489" i="1"/>
  <c r="P491" i="1"/>
  <c r="P492" i="1"/>
  <c r="P493" i="1"/>
  <c r="P495" i="1"/>
  <c r="P501" i="1"/>
  <c r="P503" i="1"/>
  <c r="P504" i="1"/>
  <c r="P505" i="1"/>
  <c r="P508" i="1"/>
  <c r="P509" i="1"/>
  <c r="P511" i="1"/>
  <c r="P514" i="1"/>
  <c r="P515" i="1"/>
  <c r="P518" i="1"/>
  <c r="P520" i="1"/>
  <c r="P521" i="1"/>
  <c r="P523" i="1"/>
  <c r="P524" i="1"/>
  <c r="P525" i="1"/>
  <c r="P526" i="1"/>
  <c r="P528" i="1"/>
  <c r="P529" i="1"/>
  <c r="P530" i="1"/>
  <c r="P532" i="1"/>
  <c r="P534" i="1"/>
  <c r="P537" i="1"/>
  <c r="P539" i="1"/>
  <c r="P540" i="1"/>
  <c r="P543" i="1"/>
  <c r="P545" i="1"/>
  <c r="P546" i="1"/>
  <c r="P542" i="1"/>
  <c r="P547" i="1"/>
  <c r="P548" i="1"/>
  <c r="P550" i="1"/>
  <c r="P552" i="1"/>
  <c r="P551" i="1"/>
  <c r="P553" i="1"/>
  <c r="P555" i="1"/>
  <c r="P556" i="1"/>
  <c r="P558" i="1"/>
  <c r="P559" i="1"/>
  <c r="P557" i="1"/>
  <c r="P560" i="1"/>
  <c r="P561" i="1"/>
  <c r="P562" i="1"/>
  <c r="P566" i="1"/>
  <c r="P565" i="1"/>
  <c r="P564" i="1"/>
  <c r="P567" i="1"/>
  <c r="P568" i="1"/>
  <c r="P569" i="1"/>
  <c r="P570" i="1"/>
  <c r="P571" i="1"/>
  <c r="P572" i="1"/>
  <c r="P574" i="1"/>
  <c r="P575" i="1"/>
  <c r="P577" i="1"/>
  <c r="P578" i="1"/>
  <c r="P581" i="1"/>
  <c r="P579" i="1"/>
  <c r="P583" i="1"/>
  <c r="P588" i="1"/>
  <c r="P591" i="1"/>
  <c r="P593" i="1"/>
  <c r="P598" i="1"/>
  <c r="P600" i="1"/>
  <c r="P601" i="1"/>
  <c r="P609" i="1"/>
  <c r="P611" i="1"/>
  <c r="P612" i="1"/>
  <c r="P613" i="1"/>
  <c r="P617" i="1"/>
  <c r="P618" i="1"/>
  <c r="P619" i="1"/>
  <c r="P620" i="1"/>
  <c r="P614" i="1"/>
  <c r="P615" i="1"/>
  <c r="P616" i="1"/>
  <c r="P621" i="1"/>
  <c r="P622" i="1"/>
  <c r="P408" i="1"/>
  <c r="P476" i="1"/>
  <c r="P477" i="1"/>
  <c r="P478" i="1"/>
  <c r="P490" i="1"/>
  <c r="P513" i="1"/>
  <c r="P608" i="1"/>
  <c r="P104" i="1"/>
  <c r="P304" i="1"/>
  <c r="P300" i="1"/>
  <c r="P317" i="1"/>
  <c r="P333" i="1"/>
  <c r="P325" i="1"/>
  <c r="P334" i="1"/>
  <c r="P337" i="1"/>
  <c r="P441" i="1"/>
  <c r="P626" i="1"/>
  <c r="P627" i="1"/>
  <c r="P628" i="1"/>
  <c r="P464" i="1"/>
  <c r="P636" i="1"/>
  <c r="P467" i="1"/>
  <c r="P312" i="1"/>
  <c r="P474" i="1"/>
  <c r="P396" i="1"/>
  <c r="P506" i="1"/>
  <c r="P383" i="1"/>
  <c r="P633" i="1"/>
  <c r="P332" i="1"/>
  <c r="P378" i="1"/>
  <c r="P353" i="1"/>
  <c r="P391" i="1"/>
  <c r="P435" i="1"/>
  <c r="P510" i="1"/>
  <c r="P531" i="1"/>
  <c r="P549" i="1"/>
  <c r="P386" i="1"/>
  <c r="P437" i="1"/>
  <c r="P449" i="1"/>
  <c r="P462" i="1"/>
  <c r="P500" i="1"/>
  <c r="P580" i="1"/>
  <c r="P605" i="1"/>
  <c r="P499" i="1"/>
  <c r="P385" i="1"/>
  <c r="P342" i="1"/>
  <c r="P356" i="1"/>
  <c r="P450" i="1"/>
  <c r="P451" i="1"/>
  <c r="P484" i="1"/>
  <c r="P535" i="1"/>
  <c r="P541" i="1"/>
  <c r="P442" i="1"/>
  <c r="P485" i="1"/>
  <c r="P516" i="1"/>
  <c r="P517" i="1"/>
  <c r="P594" i="1"/>
  <c r="P595" i="1"/>
  <c r="P596" i="1"/>
  <c r="P606" i="1"/>
  <c r="P610" i="1"/>
  <c r="P321" i="1"/>
  <c r="P322" i="1"/>
  <c r="P323" i="1"/>
  <c r="P362" i="1"/>
  <c r="P363" i="1"/>
  <c r="P364" i="1"/>
  <c r="P366" i="1"/>
  <c r="P367" i="1"/>
  <c r="P368" i="1"/>
  <c r="P369" i="1"/>
  <c r="P371" i="1"/>
  <c r="P373" i="1"/>
  <c r="P374" i="1"/>
  <c r="P376" i="1"/>
  <c r="P377" i="1"/>
  <c r="P352" i="1"/>
  <c r="P360" i="1"/>
  <c r="P384" i="1"/>
  <c r="P388" i="1"/>
  <c r="P389" i="1"/>
  <c r="P394" i="1"/>
  <c r="P410" i="1"/>
  <c r="P411" i="1"/>
  <c r="P412" i="1"/>
  <c r="P415" i="1"/>
  <c r="P416" i="1"/>
  <c r="P417" i="1"/>
  <c r="P418" i="1"/>
  <c r="P419" i="1"/>
  <c r="P421" i="1"/>
  <c r="P423" i="1"/>
  <c r="P424" i="1"/>
  <c r="P425" i="1"/>
  <c r="P426" i="1"/>
  <c r="P428" i="1"/>
  <c r="P429" i="1"/>
  <c r="P430" i="1"/>
  <c r="P431" i="1"/>
  <c r="P432" i="1"/>
  <c r="P433" i="1"/>
  <c r="P436" i="1"/>
  <c r="P409" i="1"/>
  <c r="P452" i="1"/>
  <c r="P453" i="1"/>
  <c r="P455" i="1"/>
  <c r="P458" i="1"/>
  <c r="P459" i="1"/>
  <c r="P461" i="1"/>
  <c r="P463" i="1"/>
  <c r="P468" i="1"/>
  <c r="P469" i="1"/>
  <c r="P470" i="1"/>
  <c r="P473" i="1"/>
  <c r="P475" i="1"/>
  <c r="P496" i="1"/>
  <c r="P544" i="1"/>
  <c r="P585" i="1"/>
  <c r="P584" i="1"/>
  <c r="P381" i="1"/>
  <c r="P403" i="1"/>
  <c r="P607" i="1"/>
  <c r="P299" i="1"/>
  <c r="P456" i="1"/>
  <c r="P522" i="1"/>
  <c r="P576" i="1"/>
  <c r="P331" i="1"/>
  <c r="P350" i="1"/>
  <c r="P397" i="1"/>
  <c r="P448" i="1"/>
  <c r="P472" i="1"/>
  <c r="P349" i="1"/>
  <c r="P365" i="1"/>
  <c r="P370" i="1"/>
  <c r="P372" i="1"/>
  <c r="P375" i="1"/>
  <c r="P392" i="1"/>
  <c r="P413" i="1"/>
  <c r="P420" i="1"/>
  <c r="P422" i="1"/>
  <c r="P427" i="1"/>
  <c r="P454" i="1"/>
  <c r="P460" i="1"/>
  <c r="P554" i="1"/>
  <c r="P623" i="1"/>
  <c r="P303" i="1"/>
  <c r="P402" i="1"/>
  <c r="P414" i="1"/>
  <c r="P434" i="1"/>
  <c r="P538" i="1"/>
  <c r="P301" i="1"/>
  <c r="P632" i="1"/>
  <c r="P328" i="1"/>
  <c r="P343" i="1"/>
  <c r="P465" i="1"/>
  <c r="P519" i="1"/>
  <c r="P527" i="1"/>
  <c r="P573" i="1"/>
  <c r="P586" i="1"/>
  <c r="P587" i="1"/>
  <c r="P599" i="1"/>
  <c r="P512" i="1"/>
  <c r="P629" i="1"/>
  <c r="P634" i="1"/>
  <c r="P638" i="1"/>
  <c r="P398" i="1"/>
  <c r="P439" i="1"/>
  <c r="P446" i="1"/>
  <c r="P457" i="1"/>
  <c r="P471" i="1"/>
  <c r="P494" i="1"/>
  <c r="P498" i="1"/>
  <c r="P497" i="1"/>
  <c r="P582" i="1"/>
  <c r="P589" i="1"/>
  <c r="P590" i="1"/>
  <c r="P327" i="1"/>
  <c r="P387" i="1"/>
  <c r="P393" i="1"/>
  <c r="P283" i="1"/>
  <c r="P507" i="1"/>
  <c r="P533" i="1"/>
  <c r="P563" i="1"/>
  <c r="P592" i="1"/>
  <c r="P285" i="1"/>
  <c r="P597" i="1"/>
  <c r="P602" i="1"/>
  <c r="P603" i="1"/>
  <c r="P604" i="1"/>
  <c r="P502" i="1"/>
  <c r="P286" i="1"/>
  <c r="P287" i="1"/>
  <c r="P290" i="1"/>
  <c r="P284" i="1"/>
  <c r="P289" i="1"/>
  <c r="P291" i="1"/>
  <c r="P292" i="1"/>
  <c r="P486" i="1"/>
  <c r="P288" i="1"/>
  <c r="P105" i="1"/>
  <c r="P123" i="1"/>
  <c r="P137" i="1"/>
  <c r="P139" i="1"/>
  <c r="P151" i="1"/>
  <c r="P154" i="1"/>
  <c r="P243" i="1"/>
  <c r="P276" i="1"/>
  <c r="P630" i="1"/>
  <c r="P106" i="1"/>
  <c r="P118" i="1"/>
  <c r="P108" i="1"/>
  <c r="P107" i="1"/>
  <c r="P109" i="1"/>
  <c r="P110" i="1"/>
  <c r="P111" i="1"/>
  <c r="P112" i="1"/>
  <c r="P115" i="1"/>
  <c r="P116" i="1"/>
  <c r="P120" i="1"/>
  <c r="P121" i="1"/>
  <c r="P119" i="1"/>
  <c r="P126" i="1"/>
  <c r="P127" i="1"/>
  <c r="P138" i="1"/>
  <c r="P129" i="1"/>
  <c r="P130" i="1"/>
  <c r="P131" i="1"/>
  <c r="P133" i="1"/>
  <c r="P134" i="1"/>
  <c r="P141" i="1"/>
  <c r="P143" i="1"/>
  <c r="P142" i="1"/>
  <c r="P144" i="1"/>
  <c r="P146" i="1"/>
  <c r="P145" i="1"/>
  <c r="P147" i="1"/>
  <c r="P149" i="1"/>
  <c r="P156" i="1"/>
  <c r="P158" i="1"/>
  <c r="P159" i="1"/>
  <c r="P160" i="1"/>
  <c r="P161" i="1"/>
  <c r="P163" i="1"/>
  <c r="P164" i="1"/>
  <c r="P165" i="1"/>
  <c r="P166" i="1"/>
  <c r="P174" i="1"/>
  <c r="P175" i="1"/>
  <c r="P176" i="1"/>
  <c r="P181" i="1"/>
  <c r="P182" i="1"/>
  <c r="P183" i="1"/>
  <c r="P188" i="1"/>
  <c r="P189" i="1"/>
  <c r="P184" i="1"/>
  <c r="P187" i="1"/>
  <c r="P191" i="1"/>
  <c r="P190" i="1"/>
  <c r="P194" i="1"/>
  <c r="P199" i="1"/>
  <c r="P195" i="1"/>
  <c r="P197" i="1"/>
  <c r="P201" i="1"/>
  <c r="P202" i="1"/>
  <c r="P203" i="1"/>
  <c r="P207" i="1"/>
  <c r="P204" i="1"/>
  <c r="P208" i="1"/>
  <c r="P209" i="1"/>
  <c r="P214" i="1"/>
  <c r="P215" i="1"/>
  <c r="P216" i="1"/>
  <c r="P217" i="1"/>
  <c r="P218" i="1"/>
  <c r="P219" i="1"/>
  <c r="P220" i="1"/>
  <c r="P223" i="1"/>
  <c r="P225" i="1"/>
  <c r="P230" i="1"/>
  <c r="P232" i="1"/>
  <c r="P233" i="1"/>
  <c r="P234" i="1"/>
  <c r="P235" i="1"/>
  <c r="P236" i="1"/>
  <c r="P237" i="1"/>
  <c r="P241" i="1"/>
  <c r="P242" i="1"/>
  <c r="P244" i="1"/>
  <c r="P245" i="1"/>
  <c r="P246" i="1"/>
  <c r="P247" i="1"/>
  <c r="P250" i="1"/>
  <c r="P251" i="1"/>
  <c r="P252" i="1"/>
  <c r="P253" i="1"/>
  <c r="P254" i="1"/>
  <c r="P255" i="1"/>
  <c r="P256" i="1"/>
  <c r="P258" i="1"/>
  <c r="P259" i="1"/>
  <c r="P260" i="1"/>
  <c r="P263" i="1"/>
  <c r="P264" i="1"/>
  <c r="P269" i="1"/>
  <c r="P270" i="1"/>
  <c r="P272" i="1"/>
  <c r="P275" i="1"/>
  <c r="P279" i="1"/>
  <c r="P281" i="1"/>
  <c r="P280" i="1"/>
  <c r="P282" i="1"/>
  <c r="P150" i="1"/>
  <c r="P635" i="1"/>
  <c r="P125" i="1"/>
  <c r="P128" i="1"/>
  <c r="P155" i="1"/>
  <c r="P157" i="1"/>
  <c r="P167" i="1"/>
  <c r="P168" i="1"/>
  <c r="P169" i="1"/>
  <c r="P170" i="1"/>
  <c r="P171" i="1"/>
  <c r="P172" i="1"/>
  <c r="P173" i="1"/>
  <c r="P20" i="1"/>
  <c r="V172" i="1" l="1"/>
  <c r="X172" i="1"/>
  <c r="W172" i="1"/>
  <c r="Y172" i="1"/>
  <c r="AO172" i="1" s="1"/>
  <c r="Q172" i="1"/>
  <c r="V128" i="1"/>
  <c r="X128" i="1"/>
  <c r="Y128" i="1"/>
  <c r="W128" i="1"/>
  <c r="Q128" i="1"/>
  <c r="V275" i="1"/>
  <c r="X275" i="1"/>
  <c r="Y275" i="1"/>
  <c r="AO275" i="1" s="1"/>
  <c r="Q275" i="1"/>
  <c r="W275" i="1"/>
  <c r="V258" i="1"/>
  <c r="X258" i="1"/>
  <c r="W258" i="1"/>
  <c r="Y258" i="1"/>
  <c r="Q258" i="1"/>
  <c r="V247" i="1"/>
  <c r="X247" i="1"/>
  <c r="W247" i="1"/>
  <c r="Y247" i="1"/>
  <c r="AO247" i="1" s="1"/>
  <c r="Q247" i="1"/>
  <c r="V235" i="1"/>
  <c r="X235" i="1"/>
  <c r="Y235" i="1"/>
  <c r="AO235" i="1" s="1"/>
  <c r="W235" i="1"/>
  <c r="Q235" i="1"/>
  <c r="V219" i="1"/>
  <c r="X219" i="1"/>
  <c r="W219" i="1"/>
  <c r="Y219" i="1"/>
  <c r="AO219" i="1" s="1"/>
  <c r="Q219" i="1"/>
  <c r="V204" i="1"/>
  <c r="W204" i="1"/>
  <c r="X204" i="1"/>
  <c r="Y204" i="1"/>
  <c r="AO204" i="1" s="1"/>
  <c r="Q204" i="1"/>
  <c r="V194" i="1"/>
  <c r="W194" i="1"/>
  <c r="AE194" i="1" s="1"/>
  <c r="X194" i="1"/>
  <c r="Y194" i="1"/>
  <c r="Q194" i="1"/>
  <c r="V182" i="1"/>
  <c r="W182" i="1"/>
  <c r="Y182" i="1"/>
  <c r="X182" i="1"/>
  <c r="Q182" i="1"/>
  <c r="V163" i="1"/>
  <c r="W163" i="1"/>
  <c r="Y163" i="1"/>
  <c r="X163" i="1"/>
  <c r="Q163" i="1"/>
  <c r="V145" i="1"/>
  <c r="W145" i="1"/>
  <c r="Y145" i="1"/>
  <c r="X145" i="1"/>
  <c r="Q145" i="1"/>
  <c r="V131" i="1"/>
  <c r="W131" i="1"/>
  <c r="AE131" i="1" s="1"/>
  <c r="Y131" i="1"/>
  <c r="X131" i="1"/>
  <c r="Q131" i="1"/>
  <c r="V120" i="1"/>
  <c r="W120" i="1"/>
  <c r="X120" i="1"/>
  <c r="Y120" i="1"/>
  <c r="AO120" i="1" s="1"/>
  <c r="Q120" i="1"/>
  <c r="V108" i="1"/>
  <c r="W108" i="1"/>
  <c r="X108" i="1"/>
  <c r="Y108" i="1"/>
  <c r="Q108" i="1"/>
  <c r="V139" i="1"/>
  <c r="Y139" i="1"/>
  <c r="W139" i="1"/>
  <c r="X139" i="1"/>
  <c r="AN139" i="1" s="1"/>
  <c r="Q139" i="1"/>
  <c r="Q289" i="1"/>
  <c r="Q602" i="1"/>
  <c r="Q393" i="1"/>
  <c r="Q494" i="1"/>
  <c r="V629" i="1"/>
  <c r="W629" i="1"/>
  <c r="AM629" i="1" s="1"/>
  <c r="Y629" i="1"/>
  <c r="X629" i="1"/>
  <c r="Q629" i="1"/>
  <c r="Q465" i="1"/>
  <c r="Q402" i="1"/>
  <c r="Q420" i="1"/>
  <c r="Q472" i="1"/>
  <c r="Q299" i="1"/>
  <c r="Q475" i="1"/>
  <c r="Q458" i="1"/>
  <c r="Q431" i="1"/>
  <c r="Q421" i="1"/>
  <c r="Q410" i="1"/>
  <c r="Q376" i="1"/>
  <c r="Q364" i="1"/>
  <c r="Q596" i="1"/>
  <c r="Q535" i="1"/>
  <c r="Q499" i="1"/>
  <c r="Q549" i="1"/>
  <c r="Q633" i="1"/>
  <c r="Q464" i="1"/>
  <c r="Q333" i="1"/>
  <c r="V478" i="1"/>
  <c r="W478" i="1"/>
  <c r="X478" i="1"/>
  <c r="Y478" i="1"/>
  <c r="Q478" i="1"/>
  <c r="Q614" i="1"/>
  <c r="Q609" i="1"/>
  <c r="W579" i="1"/>
  <c r="V579" i="1"/>
  <c r="X579" i="1"/>
  <c r="Y579" i="1"/>
  <c r="Q579" i="1"/>
  <c r="Q570" i="1"/>
  <c r="Q561" i="1"/>
  <c r="Q551" i="1"/>
  <c r="W543" i="1"/>
  <c r="V543" i="1"/>
  <c r="X543" i="1"/>
  <c r="Y543" i="1"/>
  <c r="Q543" i="1"/>
  <c r="Q528" i="1"/>
  <c r="Q515" i="1"/>
  <c r="Q501" i="1"/>
  <c r="Q483" i="1"/>
  <c r="Q443" i="1"/>
  <c r="Q401" i="1"/>
  <c r="Q361" i="1"/>
  <c r="Q347" i="1"/>
  <c r="Q335" i="1"/>
  <c r="Q319" i="1"/>
  <c r="Q311" i="1"/>
  <c r="V298" i="1"/>
  <c r="W298" i="1"/>
  <c r="X298" i="1"/>
  <c r="Y298" i="1"/>
  <c r="Q298" i="1"/>
  <c r="Q89" i="1"/>
  <c r="V94" i="1"/>
  <c r="W94" i="1"/>
  <c r="X94" i="1"/>
  <c r="Y94" i="1"/>
  <c r="Q94" i="1"/>
  <c r="Q74" i="1"/>
  <c r="Q96" i="1"/>
  <c r="Q81" i="1"/>
  <c r="Q51" i="1"/>
  <c r="V54" i="1"/>
  <c r="W54" i="1"/>
  <c r="AE54" i="1" s="1"/>
  <c r="X54" i="1"/>
  <c r="Y54" i="1"/>
  <c r="Q54" i="1"/>
  <c r="V35" i="1"/>
  <c r="W35" i="1"/>
  <c r="X35" i="1"/>
  <c r="Y35" i="1"/>
  <c r="Q35" i="1"/>
  <c r="V45" i="1"/>
  <c r="W45" i="1"/>
  <c r="X45" i="1"/>
  <c r="Y45" i="1"/>
  <c r="Q45" i="1"/>
  <c r="V14" i="1"/>
  <c r="W14" i="1"/>
  <c r="X14" i="1"/>
  <c r="Y14" i="1"/>
  <c r="Q14" i="1"/>
  <c r="V5" i="1"/>
  <c r="W5" i="1"/>
  <c r="X5" i="1"/>
  <c r="Y5" i="1"/>
  <c r="Q5" i="1"/>
  <c r="Q22" i="1"/>
  <c r="Q21" i="1"/>
  <c r="Y244" i="1"/>
  <c r="X244" i="1"/>
  <c r="V244" i="1"/>
  <c r="Q244" i="1"/>
  <c r="W244" i="1"/>
  <c r="Y159" i="1"/>
  <c r="V159" i="1"/>
  <c r="AL159" i="1" s="1"/>
  <c r="AP159" i="1" s="1"/>
  <c r="Q159" i="1"/>
  <c r="X159" i="1"/>
  <c r="W159" i="1"/>
  <c r="Y105" i="1"/>
  <c r="V105" i="1"/>
  <c r="AL105" i="1" s="1"/>
  <c r="AP105" i="1" s="1"/>
  <c r="X105" i="1"/>
  <c r="W105" i="1"/>
  <c r="Q105" i="1"/>
  <c r="Q632" i="1"/>
  <c r="Q375" i="1"/>
  <c r="Q452" i="1"/>
  <c r="Q323" i="1"/>
  <c r="Q438" i="1"/>
  <c r="Y171" i="1"/>
  <c r="X171" i="1"/>
  <c r="Q171" i="1"/>
  <c r="V171" i="1"/>
  <c r="W171" i="1"/>
  <c r="Y125" i="1"/>
  <c r="V125" i="1"/>
  <c r="Q125" i="1"/>
  <c r="X125" i="1"/>
  <c r="AN125" i="1" s="1"/>
  <c r="W125" i="1"/>
  <c r="Y272" i="1"/>
  <c r="V272" i="1"/>
  <c r="W272" i="1"/>
  <c r="X272" i="1"/>
  <c r="Q272" i="1"/>
  <c r="Y256" i="1"/>
  <c r="V256" i="1"/>
  <c r="W256" i="1"/>
  <c r="X256" i="1"/>
  <c r="Q256" i="1"/>
  <c r="Y246" i="1"/>
  <c r="X246" i="1"/>
  <c r="Q246" i="1"/>
  <c r="V246" i="1"/>
  <c r="W246" i="1"/>
  <c r="Y234" i="1"/>
  <c r="V234" i="1"/>
  <c r="AL234" i="1" s="1"/>
  <c r="AP234" i="1" s="1"/>
  <c r="Q234" i="1"/>
  <c r="X234" i="1"/>
  <c r="W234" i="1"/>
  <c r="Y218" i="1"/>
  <c r="V218" i="1"/>
  <c r="W218" i="1"/>
  <c r="Q218" i="1"/>
  <c r="X218" i="1"/>
  <c r="Y207" i="1"/>
  <c r="V207" i="1"/>
  <c r="W207" i="1"/>
  <c r="X207" i="1"/>
  <c r="Q207" i="1"/>
  <c r="Y190" i="1"/>
  <c r="X190" i="1"/>
  <c r="W190" i="1"/>
  <c r="Q190" i="1"/>
  <c r="V190" i="1"/>
  <c r="Y181" i="1"/>
  <c r="X181" i="1"/>
  <c r="W181" i="1"/>
  <c r="Q181" i="1"/>
  <c r="V181" i="1"/>
  <c r="AL181" i="1" s="1"/>
  <c r="AP181" i="1" s="1"/>
  <c r="Y161" i="1"/>
  <c r="X161" i="1"/>
  <c r="W161" i="1"/>
  <c r="Q161" i="1"/>
  <c r="V161" i="1"/>
  <c r="Y146" i="1"/>
  <c r="X146" i="1"/>
  <c r="W146" i="1"/>
  <c r="Q146" i="1"/>
  <c r="V146" i="1"/>
  <c r="Y130" i="1"/>
  <c r="X130" i="1"/>
  <c r="W130" i="1"/>
  <c r="Q130" i="1"/>
  <c r="V130" i="1"/>
  <c r="Y116" i="1"/>
  <c r="V116" i="1"/>
  <c r="W116" i="1"/>
  <c r="X116" i="1"/>
  <c r="Q116" i="1"/>
  <c r="Y118" i="1"/>
  <c r="V118" i="1"/>
  <c r="W118" i="1"/>
  <c r="X118" i="1"/>
  <c r="Q118" i="1"/>
  <c r="Y137" i="1"/>
  <c r="V137" i="1"/>
  <c r="W137" i="1"/>
  <c r="X137" i="1"/>
  <c r="Q137" i="1"/>
  <c r="Q284" i="1"/>
  <c r="Q597" i="1"/>
  <c r="Q387" i="1"/>
  <c r="Q471" i="1"/>
  <c r="Q512" i="1"/>
  <c r="Q343" i="1"/>
  <c r="Q303" i="1"/>
  <c r="Q413" i="1"/>
  <c r="Q448" i="1"/>
  <c r="Q607" i="1"/>
  <c r="Q473" i="1"/>
  <c r="Y455" i="1"/>
  <c r="V455" i="1"/>
  <c r="W455" i="1"/>
  <c r="X455" i="1"/>
  <c r="Q455" i="1"/>
  <c r="Q430" i="1"/>
  <c r="Q419" i="1"/>
  <c r="Q394" i="1"/>
  <c r="Q374" i="1"/>
  <c r="Q363" i="1"/>
  <c r="Y595" i="1"/>
  <c r="V595" i="1"/>
  <c r="W595" i="1"/>
  <c r="X595" i="1"/>
  <c r="Q595" i="1"/>
  <c r="Q536" i="1"/>
  <c r="Q605" i="1"/>
  <c r="Q531" i="1"/>
  <c r="Q383" i="1"/>
  <c r="Q628" i="1"/>
  <c r="Q317" i="1"/>
  <c r="Q477" i="1"/>
  <c r="Q620" i="1"/>
  <c r="Q601" i="1"/>
  <c r="Q581" i="1"/>
  <c r="Q569" i="1"/>
  <c r="Q560" i="1"/>
  <c r="Q552" i="1"/>
  <c r="Q540" i="1"/>
  <c r="Q526" i="1"/>
  <c r="Q514" i="1"/>
  <c r="W495" i="1"/>
  <c r="X495" i="1"/>
  <c r="Y495" i="1"/>
  <c r="V495" i="1"/>
  <c r="Q495" i="1"/>
  <c r="Q481" i="1"/>
  <c r="Q447" i="1"/>
  <c r="V400" i="1"/>
  <c r="X400" i="1"/>
  <c r="W400" i="1"/>
  <c r="Y400" i="1"/>
  <c r="Q400" i="1"/>
  <c r="Q359" i="1"/>
  <c r="Q346" i="1"/>
  <c r="Q336" i="1"/>
  <c r="Q316" i="1"/>
  <c r="Q307" i="1"/>
  <c r="V624" i="1"/>
  <c r="X624" i="1"/>
  <c r="W624" i="1"/>
  <c r="Y624" i="1"/>
  <c r="Q624" i="1"/>
  <c r="Q97" i="1"/>
  <c r="Q84" i="1"/>
  <c r="Q90" i="1"/>
  <c r="Q95" i="1"/>
  <c r="Q80" i="1"/>
  <c r="Q50" i="1"/>
  <c r="V101" i="1"/>
  <c r="X101" i="1"/>
  <c r="W101" i="1"/>
  <c r="Y101" i="1"/>
  <c r="Q101" i="1"/>
  <c r="V33" i="1"/>
  <c r="X33" i="1"/>
  <c r="W33" i="1"/>
  <c r="Y33" i="1"/>
  <c r="Q33" i="1"/>
  <c r="V46" i="1"/>
  <c r="X46" i="1"/>
  <c r="W46" i="1"/>
  <c r="Y46" i="1"/>
  <c r="Q46" i="1"/>
  <c r="V13" i="1"/>
  <c r="X13" i="1"/>
  <c r="W13" i="1"/>
  <c r="Y13" i="1"/>
  <c r="Q13" i="1"/>
  <c r="V4" i="1"/>
  <c r="X4" i="1"/>
  <c r="W4" i="1"/>
  <c r="Y4" i="1"/>
  <c r="Q4" i="1"/>
  <c r="Q28" i="1"/>
  <c r="Y254" i="1"/>
  <c r="X254" i="1"/>
  <c r="Q254" i="1"/>
  <c r="V254" i="1"/>
  <c r="W254" i="1"/>
  <c r="Y175" i="1"/>
  <c r="V175" i="1"/>
  <c r="Q175" i="1"/>
  <c r="X175" i="1"/>
  <c r="W175" i="1"/>
  <c r="Q630" i="1"/>
  <c r="Q587" i="1"/>
  <c r="Q350" i="1"/>
  <c r="Q428" i="1"/>
  <c r="Q371" i="1"/>
  <c r="Q482" i="1"/>
  <c r="V170" i="1"/>
  <c r="AL170" i="1" s="1"/>
  <c r="AP170" i="1" s="1"/>
  <c r="Y170" i="1"/>
  <c r="AO170" i="1" s="1"/>
  <c r="Q170" i="1"/>
  <c r="W170" i="1"/>
  <c r="X170" i="1"/>
  <c r="AF170" i="1" s="1"/>
  <c r="V635" i="1"/>
  <c r="Y635" i="1"/>
  <c r="AG635" i="1" s="1"/>
  <c r="W635" i="1"/>
  <c r="X635" i="1"/>
  <c r="Q635" i="1"/>
  <c r="V270" i="1"/>
  <c r="Y270" i="1"/>
  <c r="AO270" i="1" s="1"/>
  <c r="W270" i="1"/>
  <c r="X270" i="1"/>
  <c r="Q270" i="1"/>
  <c r="V255" i="1"/>
  <c r="Y255" i="1"/>
  <c r="AO255" i="1" s="1"/>
  <c r="Q255" i="1"/>
  <c r="W255" i="1"/>
  <c r="X255" i="1"/>
  <c r="V245" i="1"/>
  <c r="AL245" i="1" s="1"/>
  <c r="AP245" i="1" s="1"/>
  <c r="Y245" i="1"/>
  <c r="AG245" i="1" s="1"/>
  <c r="Q245" i="1"/>
  <c r="W245" i="1"/>
  <c r="X245" i="1"/>
  <c r="V233" i="1"/>
  <c r="Y233" i="1"/>
  <c r="AO233" i="1" s="1"/>
  <c r="W233" i="1"/>
  <c r="X233" i="1"/>
  <c r="Q233" i="1"/>
  <c r="V217" i="1"/>
  <c r="Y217" i="1"/>
  <c r="AO217" i="1" s="1"/>
  <c r="W217" i="1"/>
  <c r="Q217" i="1"/>
  <c r="X217" i="1"/>
  <c r="V203" i="1"/>
  <c r="W203" i="1"/>
  <c r="AM203" i="1" s="1"/>
  <c r="X203" i="1"/>
  <c r="Y203" i="1"/>
  <c r="AO203" i="1" s="1"/>
  <c r="Q203" i="1"/>
  <c r="V191" i="1"/>
  <c r="AL191" i="1" s="1"/>
  <c r="AP191" i="1" s="1"/>
  <c r="W191" i="1"/>
  <c r="Y191" i="1"/>
  <c r="X191" i="1"/>
  <c r="Q191" i="1"/>
  <c r="V176" i="1"/>
  <c r="W176" i="1"/>
  <c r="Y176" i="1"/>
  <c r="X176" i="1"/>
  <c r="Q176" i="1"/>
  <c r="V160" i="1"/>
  <c r="W160" i="1"/>
  <c r="Y160" i="1"/>
  <c r="X160" i="1"/>
  <c r="Q160" i="1"/>
  <c r="V144" i="1"/>
  <c r="W144" i="1"/>
  <c r="Y144" i="1"/>
  <c r="X144" i="1"/>
  <c r="Q144" i="1"/>
  <c r="V129" i="1"/>
  <c r="W129" i="1"/>
  <c r="Y129" i="1"/>
  <c r="X129" i="1"/>
  <c r="Q129" i="1"/>
  <c r="Y115" i="1"/>
  <c r="X115" i="1"/>
  <c r="AN115" i="1" s="1"/>
  <c r="W115" i="1"/>
  <c r="Q115" i="1"/>
  <c r="V115" i="1"/>
  <c r="V106" i="1"/>
  <c r="W106" i="1"/>
  <c r="Y106" i="1"/>
  <c r="X106" i="1"/>
  <c r="Q106" i="1"/>
  <c r="Y123" i="1"/>
  <c r="V123" i="1"/>
  <c r="W123" i="1"/>
  <c r="X123" i="1"/>
  <c r="Q123" i="1"/>
  <c r="Q290" i="1"/>
  <c r="Q285" i="1"/>
  <c r="Q327" i="1"/>
  <c r="Q457" i="1"/>
  <c r="Q599" i="1"/>
  <c r="Q328" i="1"/>
  <c r="V623" i="1"/>
  <c r="W623" i="1"/>
  <c r="Y623" i="1"/>
  <c r="X623" i="1"/>
  <c r="Q623" i="1"/>
  <c r="Q392" i="1"/>
  <c r="Q397" i="1"/>
  <c r="Q403" i="1"/>
  <c r="Q470" i="1"/>
  <c r="Q453" i="1"/>
  <c r="Q429" i="1"/>
  <c r="Q418" i="1"/>
  <c r="Q389" i="1"/>
  <c r="Q373" i="1"/>
  <c r="Q362" i="1"/>
  <c r="Q594" i="1"/>
  <c r="Q484" i="1"/>
  <c r="Q580" i="1"/>
  <c r="Q510" i="1"/>
  <c r="V506" i="1"/>
  <c r="W506" i="1"/>
  <c r="Y506" i="1"/>
  <c r="X506" i="1"/>
  <c r="Q506" i="1"/>
  <c r="Q627" i="1"/>
  <c r="Q300" i="1"/>
  <c r="Q476" i="1"/>
  <c r="Q619" i="1"/>
  <c r="Q600" i="1"/>
  <c r="Q578" i="1"/>
  <c r="Q568" i="1"/>
  <c r="Q557" i="1"/>
  <c r="Q550" i="1"/>
  <c r="W539" i="1"/>
  <c r="V539" i="1"/>
  <c r="X539" i="1"/>
  <c r="Y539" i="1"/>
  <c r="AO539" i="1" s="1"/>
  <c r="Q539" i="1"/>
  <c r="Q525" i="1"/>
  <c r="Q511" i="1"/>
  <c r="Q493" i="1"/>
  <c r="Q480" i="1"/>
  <c r="Q440" i="1"/>
  <c r="Q399" i="1"/>
  <c r="Q358" i="1"/>
  <c r="Q345" i="1"/>
  <c r="Q330" i="1"/>
  <c r="Q315" i="1"/>
  <c r="Q637" i="1"/>
  <c r="Q305" i="1"/>
  <c r="Q69" i="1"/>
  <c r="Q82" i="1"/>
  <c r="Q86" i="1"/>
  <c r="V93" i="1"/>
  <c r="W93" i="1"/>
  <c r="X93" i="1"/>
  <c r="Y93" i="1"/>
  <c r="Q93" i="1"/>
  <c r="Q67" i="1"/>
  <c r="Q103" i="1"/>
  <c r="Q57" i="1"/>
  <c r="V31" i="1"/>
  <c r="W31" i="1"/>
  <c r="X31" i="1"/>
  <c r="Y31" i="1"/>
  <c r="Q31" i="1"/>
  <c r="V40" i="1"/>
  <c r="W40" i="1"/>
  <c r="AM40" i="1" s="1"/>
  <c r="X40" i="1"/>
  <c r="Y40" i="1"/>
  <c r="Q40" i="1"/>
  <c r="V12" i="1"/>
  <c r="W12" i="1"/>
  <c r="X12" i="1"/>
  <c r="Y12" i="1"/>
  <c r="Q12" i="1"/>
  <c r="V3" i="1"/>
  <c r="W3" i="1"/>
  <c r="X3" i="1"/>
  <c r="Y3" i="1"/>
  <c r="Q3" i="1"/>
  <c r="V23" i="1"/>
  <c r="W23" i="1"/>
  <c r="X23" i="1"/>
  <c r="Y23" i="1"/>
  <c r="Q23" i="1"/>
  <c r="Y232" i="1"/>
  <c r="X232" i="1"/>
  <c r="V232" i="1"/>
  <c r="W232" i="1"/>
  <c r="Q232" i="1"/>
  <c r="Y142" i="1"/>
  <c r="V142" i="1"/>
  <c r="Q142" i="1"/>
  <c r="X142" i="1"/>
  <c r="W142" i="1"/>
  <c r="Q287" i="1"/>
  <c r="Q554" i="1"/>
  <c r="Q469" i="1"/>
  <c r="Q417" i="1"/>
  <c r="Q388" i="1"/>
  <c r="Q517" i="1"/>
  <c r="Q451" i="1"/>
  <c r="Q500" i="1"/>
  <c r="Q435" i="1"/>
  <c r="Y396" i="1"/>
  <c r="V396" i="1"/>
  <c r="W396" i="1"/>
  <c r="X396" i="1"/>
  <c r="Q396" i="1"/>
  <c r="Q304" i="1"/>
  <c r="Q408" i="1"/>
  <c r="Q618" i="1"/>
  <c r="Q598" i="1"/>
  <c r="Q577" i="1"/>
  <c r="Q567" i="1"/>
  <c r="Q559" i="1"/>
  <c r="Q524" i="1"/>
  <c r="Q395" i="1"/>
  <c r="Q355" i="1"/>
  <c r="Q344" i="1"/>
  <c r="Q329" i="1"/>
  <c r="V313" i="1"/>
  <c r="X313" i="1"/>
  <c r="W313" i="1"/>
  <c r="Y313" i="1"/>
  <c r="Q313" i="1"/>
  <c r="V308" i="1"/>
  <c r="X308" i="1"/>
  <c r="W308" i="1"/>
  <c r="AE308" i="1" s="1"/>
  <c r="Y308" i="1"/>
  <c r="Q308" i="1"/>
  <c r="V625" i="1"/>
  <c r="X625" i="1"/>
  <c r="W625" i="1"/>
  <c r="Y625" i="1"/>
  <c r="Q625" i="1"/>
  <c r="Q68" i="1"/>
  <c r="Q79" i="1"/>
  <c r="Q73" i="1"/>
  <c r="Q91" i="1"/>
  <c r="Q65" i="1"/>
  <c r="V58" i="1"/>
  <c r="X58" i="1"/>
  <c r="W58" i="1"/>
  <c r="Y58" i="1"/>
  <c r="Q58" i="1"/>
  <c r="V55" i="1"/>
  <c r="X55" i="1"/>
  <c r="W55" i="1"/>
  <c r="Y55" i="1"/>
  <c r="Q55" i="1"/>
  <c r="V29" i="1"/>
  <c r="X29" i="1"/>
  <c r="W29" i="1"/>
  <c r="Y29" i="1"/>
  <c r="Q29" i="1"/>
  <c r="V41" i="1"/>
  <c r="AL41" i="1" s="1"/>
  <c r="AP41" i="1" s="1"/>
  <c r="X41" i="1"/>
  <c r="W41" i="1"/>
  <c r="Y41" i="1"/>
  <c r="Q41" i="1"/>
  <c r="V11" i="1"/>
  <c r="X11" i="1"/>
  <c r="W11" i="1"/>
  <c r="Y11" i="1"/>
  <c r="Q11" i="1"/>
  <c r="V6" i="1"/>
  <c r="X6" i="1"/>
  <c r="W6" i="1"/>
  <c r="Y6" i="1"/>
  <c r="Q6" i="1"/>
  <c r="V24" i="1"/>
  <c r="AL24" i="1" s="1"/>
  <c r="AP24" i="1" s="1"/>
  <c r="X24" i="1"/>
  <c r="W24" i="1"/>
  <c r="AE24" i="1" s="1"/>
  <c r="Y24" i="1"/>
  <c r="Q24" i="1"/>
  <c r="Y169" i="1"/>
  <c r="X169" i="1"/>
  <c r="V169" i="1"/>
  <c r="Q169" i="1"/>
  <c r="W169" i="1"/>
  <c r="Y187" i="1"/>
  <c r="V187" i="1"/>
  <c r="Q187" i="1"/>
  <c r="X187" i="1"/>
  <c r="W187" i="1"/>
  <c r="Q592" i="1"/>
  <c r="Q509" i="1"/>
  <c r="V168" i="1"/>
  <c r="W168" i="1"/>
  <c r="X168" i="1"/>
  <c r="Y168" i="1"/>
  <c r="AG168" i="1" s="1"/>
  <c r="Q168" i="1"/>
  <c r="V282" i="1"/>
  <c r="W282" i="1"/>
  <c r="Q282" i="1"/>
  <c r="X282" i="1"/>
  <c r="Y282" i="1"/>
  <c r="V264" i="1"/>
  <c r="AL264" i="1" s="1"/>
  <c r="AP264" i="1" s="1"/>
  <c r="W264" i="1"/>
  <c r="Q264" i="1"/>
  <c r="X264" i="1"/>
  <c r="Y264" i="1"/>
  <c r="V253" i="1"/>
  <c r="W253" i="1"/>
  <c r="Q253" i="1"/>
  <c r="X253" i="1"/>
  <c r="Y253" i="1"/>
  <c r="V242" i="1"/>
  <c r="W242" i="1"/>
  <c r="X242" i="1"/>
  <c r="Y242" i="1"/>
  <c r="Q242" i="1"/>
  <c r="V230" i="1"/>
  <c r="W230" i="1"/>
  <c r="Q230" i="1"/>
  <c r="X230" i="1"/>
  <c r="Y230" i="1"/>
  <c r="V215" i="1"/>
  <c r="AL215" i="1" s="1"/>
  <c r="AP215" i="1" s="1"/>
  <c r="W215" i="1"/>
  <c r="X215" i="1"/>
  <c r="Y215" i="1"/>
  <c r="AO215" i="1" s="1"/>
  <c r="Q215" i="1"/>
  <c r="V201" i="1"/>
  <c r="W201" i="1"/>
  <c r="Q201" i="1"/>
  <c r="Y201" i="1"/>
  <c r="AG201" i="1" s="1"/>
  <c r="X201" i="1"/>
  <c r="V184" i="1"/>
  <c r="W184" i="1"/>
  <c r="Y184" i="1"/>
  <c r="X184" i="1"/>
  <c r="AN184" i="1" s="1"/>
  <c r="Q184" i="1"/>
  <c r="V174" i="1"/>
  <c r="W174" i="1"/>
  <c r="Y174" i="1"/>
  <c r="X174" i="1"/>
  <c r="Q174" i="1"/>
  <c r="V158" i="1"/>
  <c r="AD158" i="1" s="1"/>
  <c r="W158" i="1"/>
  <c r="Y158" i="1"/>
  <c r="X158" i="1"/>
  <c r="Q158" i="1"/>
  <c r="V143" i="1"/>
  <c r="W143" i="1"/>
  <c r="Y143" i="1"/>
  <c r="X143" i="1"/>
  <c r="Q143" i="1"/>
  <c r="V127" i="1"/>
  <c r="X127" i="1"/>
  <c r="W127" i="1"/>
  <c r="Y127" i="1"/>
  <c r="Q127" i="1"/>
  <c r="X111" i="1"/>
  <c r="Y111" i="1"/>
  <c r="AO111" i="1" s="1"/>
  <c r="Q111" i="1"/>
  <c r="W111" i="1"/>
  <c r="V111" i="1"/>
  <c r="V276" i="1"/>
  <c r="X276" i="1"/>
  <c r="W276" i="1"/>
  <c r="Q276" i="1"/>
  <c r="Y276" i="1"/>
  <c r="Y288" i="1"/>
  <c r="W288" i="1"/>
  <c r="X288" i="1"/>
  <c r="V288" i="1"/>
  <c r="Q288" i="1"/>
  <c r="Q286" i="1"/>
  <c r="Q563" i="1"/>
  <c r="Q589" i="1"/>
  <c r="Q439" i="1"/>
  <c r="Q586" i="1"/>
  <c r="Q301" i="1"/>
  <c r="Q460" i="1"/>
  <c r="Q372" i="1"/>
  <c r="Q331" i="1"/>
  <c r="Q584" i="1"/>
  <c r="Q468" i="1"/>
  <c r="Q409" i="1"/>
  <c r="Q426" i="1"/>
  <c r="Q416" i="1"/>
  <c r="Q384" i="1"/>
  <c r="Q369" i="1"/>
  <c r="Q322" i="1"/>
  <c r="Q516" i="1"/>
  <c r="Q450" i="1"/>
  <c r="Q462" i="1"/>
  <c r="Q391" i="1"/>
  <c r="Q474" i="1"/>
  <c r="Q441" i="1"/>
  <c r="Q104" i="1"/>
  <c r="Q622" i="1"/>
  <c r="Q617" i="1"/>
  <c r="Q593" i="1"/>
  <c r="Q575" i="1"/>
  <c r="Q564" i="1"/>
  <c r="Q558" i="1"/>
  <c r="Q547" i="1"/>
  <c r="Q534" i="1"/>
  <c r="Q523" i="1"/>
  <c r="Q508" i="1"/>
  <c r="Q491" i="1"/>
  <c r="Q479" i="1"/>
  <c r="Q407" i="1"/>
  <c r="Q390" i="1"/>
  <c r="Q354" i="1"/>
  <c r="Q341" i="1"/>
  <c r="Q326" i="1"/>
  <c r="Q314" i="1"/>
  <c r="V309" i="1"/>
  <c r="W309" i="1"/>
  <c r="X309" i="1"/>
  <c r="Y309" i="1"/>
  <c r="AO309" i="1" s="1"/>
  <c r="Q309" i="1"/>
  <c r="V302" i="1"/>
  <c r="W302" i="1"/>
  <c r="X302" i="1"/>
  <c r="Y302" i="1"/>
  <c r="Q302" i="1"/>
  <c r="Q56" i="1"/>
  <c r="Q78" i="1"/>
  <c r="Q72" i="1"/>
  <c r="V87" i="1"/>
  <c r="W87" i="1"/>
  <c r="X87" i="1"/>
  <c r="Y87" i="1"/>
  <c r="Q87" i="1"/>
  <c r="V64" i="1"/>
  <c r="W64" i="1"/>
  <c r="X64" i="1"/>
  <c r="Y64" i="1"/>
  <c r="Q64" i="1"/>
  <c r="V59" i="1"/>
  <c r="W59" i="1"/>
  <c r="X59" i="1"/>
  <c r="Y59" i="1"/>
  <c r="Q59" i="1"/>
  <c r="V37" i="1"/>
  <c r="W37" i="1"/>
  <c r="X37" i="1"/>
  <c r="Y37" i="1"/>
  <c r="Q37" i="1"/>
  <c r="V32" i="1"/>
  <c r="W32" i="1"/>
  <c r="X32" i="1"/>
  <c r="Y32" i="1"/>
  <c r="Q32" i="1"/>
  <c r="V42" i="1"/>
  <c r="W42" i="1"/>
  <c r="X42" i="1"/>
  <c r="Y42" i="1"/>
  <c r="Q42" i="1"/>
  <c r="V10" i="1"/>
  <c r="W10" i="1"/>
  <c r="X10" i="1"/>
  <c r="Y10" i="1"/>
  <c r="Q10" i="1"/>
  <c r="Q16" i="1"/>
  <c r="V17" i="1"/>
  <c r="W17" i="1"/>
  <c r="X17" i="1"/>
  <c r="Y17" i="1"/>
  <c r="Q17" i="1"/>
  <c r="Y150" i="1"/>
  <c r="X150" i="1"/>
  <c r="V150" i="1"/>
  <c r="W150" i="1"/>
  <c r="Q150" i="1"/>
  <c r="Y138" i="1"/>
  <c r="X138" i="1"/>
  <c r="Q138" i="1"/>
  <c r="W138" i="1"/>
  <c r="V138" i="1"/>
  <c r="AL138" i="1" s="1"/>
  <c r="AP138" i="1" s="1"/>
  <c r="Q548" i="1"/>
  <c r="Y167" i="1"/>
  <c r="AO167" i="1" s="1"/>
  <c r="V167" i="1"/>
  <c r="Q167" i="1"/>
  <c r="W167" i="1"/>
  <c r="X167" i="1"/>
  <c r="Y280" i="1"/>
  <c r="V280" i="1"/>
  <c r="Q280" i="1"/>
  <c r="W280" i="1"/>
  <c r="X280" i="1"/>
  <c r="Y263" i="1"/>
  <c r="V263" i="1"/>
  <c r="Q263" i="1"/>
  <c r="W263" i="1"/>
  <c r="X263" i="1"/>
  <c r="Y252" i="1"/>
  <c r="V252" i="1"/>
  <c r="W252" i="1"/>
  <c r="Q252" i="1"/>
  <c r="X252" i="1"/>
  <c r="Y241" i="1"/>
  <c r="V241" i="1"/>
  <c r="Q241" i="1"/>
  <c r="W241" i="1"/>
  <c r="X241" i="1"/>
  <c r="AN241" i="1" s="1"/>
  <c r="Y225" i="1"/>
  <c r="AO225" i="1" s="1"/>
  <c r="V225" i="1"/>
  <c r="Q225" i="1"/>
  <c r="W225" i="1"/>
  <c r="X225" i="1"/>
  <c r="AN225" i="1" s="1"/>
  <c r="Y214" i="1"/>
  <c r="V214" i="1"/>
  <c r="X214" i="1"/>
  <c r="AN214" i="1" s="1"/>
  <c r="Q214" i="1"/>
  <c r="W214" i="1"/>
  <c r="Y197" i="1"/>
  <c r="V197" i="1"/>
  <c r="W197" i="1"/>
  <c r="AM197" i="1" s="1"/>
  <c r="X197" i="1"/>
  <c r="Q197" i="1"/>
  <c r="Y189" i="1"/>
  <c r="AO189" i="1" s="1"/>
  <c r="X189" i="1"/>
  <c r="Q189" i="1"/>
  <c r="V189" i="1"/>
  <c r="W189" i="1"/>
  <c r="Y166" i="1"/>
  <c r="X166" i="1"/>
  <c r="Q166" i="1"/>
  <c r="V166" i="1"/>
  <c r="W166" i="1"/>
  <c r="AE166" i="1" s="1"/>
  <c r="Y156" i="1"/>
  <c r="X156" i="1"/>
  <c r="Q156" i="1"/>
  <c r="V156" i="1"/>
  <c r="W156" i="1"/>
  <c r="Y141" i="1"/>
  <c r="X141" i="1"/>
  <c r="Q141" i="1"/>
  <c r="V141" i="1"/>
  <c r="W141" i="1"/>
  <c r="Y126" i="1"/>
  <c r="W126" i="1"/>
  <c r="X126" i="1"/>
  <c r="V126" i="1"/>
  <c r="Q126" i="1"/>
  <c r="Y110" i="1"/>
  <c r="W110" i="1"/>
  <c r="AM110" i="1" s="1"/>
  <c r="V110" i="1"/>
  <c r="X110" i="1"/>
  <c r="Q110" i="1"/>
  <c r="Y243" i="1"/>
  <c r="AO243" i="1" s="1"/>
  <c r="W243" i="1"/>
  <c r="X243" i="1"/>
  <c r="Q243" i="1"/>
  <c r="V243" i="1"/>
  <c r="Q486" i="1"/>
  <c r="Q502" i="1"/>
  <c r="Q533" i="1"/>
  <c r="Q582" i="1"/>
  <c r="Q398" i="1"/>
  <c r="Q573" i="1"/>
  <c r="Q538" i="1"/>
  <c r="Q454" i="1"/>
  <c r="Q370" i="1"/>
  <c r="Q576" i="1"/>
  <c r="Q585" i="1"/>
  <c r="Q463" i="1"/>
  <c r="Q436" i="1"/>
  <c r="Q425" i="1"/>
  <c r="Q415" i="1"/>
  <c r="Q360" i="1"/>
  <c r="Q368" i="1"/>
  <c r="Q321" i="1"/>
  <c r="Q485" i="1"/>
  <c r="Q356" i="1"/>
  <c r="Q449" i="1"/>
  <c r="Q353" i="1"/>
  <c r="Q312" i="1"/>
  <c r="Q337" i="1"/>
  <c r="Q608" i="1"/>
  <c r="Q621" i="1"/>
  <c r="Q613" i="1"/>
  <c r="W591" i="1"/>
  <c r="X591" i="1"/>
  <c r="V591" i="1"/>
  <c r="Y591" i="1"/>
  <c r="Q591" i="1"/>
  <c r="Q574" i="1"/>
  <c r="Q565" i="1"/>
  <c r="Q556" i="1"/>
  <c r="W542" i="1"/>
  <c r="X542" i="1"/>
  <c r="Y542" i="1"/>
  <c r="V542" i="1"/>
  <c r="Q542" i="1"/>
  <c r="Q532" i="1"/>
  <c r="Q521" i="1"/>
  <c r="Q505" i="1"/>
  <c r="Q489" i="1"/>
  <c r="Q466" i="1"/>
  <c r="Q406" i="1"/>
  <c r="Q382" i="1"/>
  <c r="Q357" i="1"/>
  <c r="Q340" i="1"/>
  <c r="V320" i="1"/>
  <c r="X320" i="1"/>
  <c r="W320" i="1"/>
  <c r="Y320" i="1"/>
  <c r="Q320" i="1"/>
  <c r="Q294" i="1"/>
  <c r="V295" i="1"/>
  <c r="X295" i="1"/>
  <c r="Q295" i="1"/>
  <c r="W295" i="1"/>
  <c r="Y295" i="1"/>
  <c r="Q92" i="1"/>
  <c r="V100" i="1"/>
  <c r="X100" i="1"/>
  <c r="W100" i="1"/>
  <c r="Y100" i="1"/>
  <c r="Q100" i="1"/>
  <c r="Q77" i="1"/>
  <c r="Q71" i="1"/>
  <c r="Q88" i="1"/>
  <c r="V62" i="1"/>
  <c r="X62" i="1"/>
  <c r="W62" i="1"/>
  <c r="Y62" i="1"/>
  <c r="Q62" i="1"/>
  <c r="V52" i="1"/>
  <c r="X52" i="1"/>
  <c r="W52" i="1"/>
  <c r="Y52" i="1"/>
  <c r="Q52" i="1"/>
  <c r="V36" i="1"/>
  <c r="X36" i="1"/>
  <c r="W36" i="1"/>
  <c r="Y36" i="1"/>
  <c r="Q39" i="1"/>
  <c r="V47" i="1"/>
  <c r="X47" i="1"/>
  <c r="W47" i="1"/>
  <c r="Y47" i="1"/>
  <c r="Q47" i="1"/>
  <c r="V9" i="1"/>
  <c r="X9" i="1"/>
  <c r="W9" i="1"/>
  <c r="Y9" i="1"/>
  <c r="Q9" i="1"/>
  <c r="Q15" i="1"/>
  <c r="V18" i="1"/>
  <c r="X18" i="1"/>
  <c r="W18" i="1"/>
  <c r="Y18" i="1"/>
  <c r="Q18" i="1"/>
  <c r="Y216" i="1"/>
  <c r="X216" i="1"/>
  <c r="V216" i="1"/>
  <c r="AL216" i="1" s="1"/>
  <c r="AP216" i="1" s="1"/>
  <c r="W216" i="1"/>
  <c r="Q216" i="1"/>
  <c r="Q590" i="1"/>
  <c r="Q537" i="1"/>
  <c r="Y20" i="1"/>
  <c r="AO20" i="1" s="1"/>
  <c r="W20" i="1"/>
  <c r="V20" i="1"/>
  <c r="AD20" i="1" s="1"/>
  <c r="Q20" i="1"/>
  <c r="X20" i="1"/>
  <c r="V157" i="1"/>
  <c r="W157" i="1"/>
  <c r="X157" i="1"/>
  <c r="Q157" i="1"/>
  <c r="Y157" i="1"/>
  <c r="V281" i="1"/>
  <c r="AD281" i="1" s="1"/>
  <c r="W281" i="1"/>
  <c r="X281" i="1"/>
  <c r="Y281" i="1"/>
  <c r="Q281" i="1"/>
  <c r="V260" i="1"/>
  <c r="AD260" i="1" s="1"/>
  <c r="X260" i="1"/>
  <c r="Y260" i="1"/>
  <c r="W260" i="1"/>
  <c r="Q260" i="1"/>
  <c r="V251" i="1"/>
  <c r="AL251" i="1" s="1"/>
  <c r="AP251" i="1" s="1"/>
  <c r="X251" i="1"/>
  <c r="Y251" i="1"/>
  <c r="Q251" i="1"/>
  <c r="W251" i="1"/>
  <c r="AE251" i="1" s="1"/>
  <c r="V237" i="1"/>
  <c r="W237" i="1"/>
  <c r="AM237" i="1" s="1"/>
  <c r="X237" i="1"/>
  <c r="Q237" i="1"/>
  <c r="Y237" i="1"/>
  <c r="V223" i="1"/>
  <c r="AL223" i="1" s="1"/>
  <c r="AP223" i="1" s="1"/>
  <c r="W223" i="1"/>
  <c r="X223" i="1"/>
  <c r="Y223" i="1"/>
  <c r="Q223" i="1"/>
  <c r="V209" i="1"/>
  <c r="W209" i="1"/>
  <c r="AM209" i="1" s="1"/>
  <c r="Y209" i="1"/>
  <c r="X209" i="1"/>
  <c r="Q209" i="1"/>
  <c r="V195" i="1"/>
  <c r="AL195" i="1" s="1"/>
  <c r="AP195" i="1" s="1"/>
  <c r="W195" i="1"/>
  <c r="X195" i="1"/>
  <c r="Y195" i="1"/>
  <c r="Q195" i="1"/>
  <c r="V188" i="1"/>
  <c r="W188" i="1"/>
  <c r="AM188" i="1" s="1"/>
  <c r="Y188" i="1"/>
  <c r="X188" i="1"/>
  <c r="Q188" i="1"/>
  <c r="V165" i="1"/>
  <c r="AL165" i="1" s="1"/>
  <c r="AP165" i="1" s="1"/>
  <c r="W165" i="1"/>
  <c r="Y165" i="1"/>
  <c r="X165" i="1"/>
  <c r="Q165" i="1"/>
  <c r="V149" i="1"/>
  <c r="W149" i="1"/>
  <c r="AM149" i="1" s="1"/>
  <c r="Y149" i="1"/>
  <c r="X149" i="1"/>
  <c r="AF149" i="1" s="1"/>
  <c r="Q149" i="1"/>
  <c r="V134" i="1"/>
  <c r="W134" i="1"/>
  <c r="Y134" i="1"/>
  <c r="X134" i="1"/>
  <c r="Q134" i="1"/>
  <c r="W119" i="1"/>
  <c r="V119" i="1"/>
  <c r="AL119" i="1" s="1"/>
  <c r="AP119" i="1" s="1"/>
  <c r="X119" i="1"/>
  <c r="Y119" i="1"/>
  <c r="Q119" i="1"/>
  <c r="W109" i="1"/>
  <c r="X109" i="1"/>
  <c r="Y109" i="1"/>
  <c r="V109" i="1"/>
  <c r="AL109" i="1" s="1"/>
  <c r="AP109" i="1" s="1"/>
  <c r="Q109" i="1"/>
  <c r="W154" i="1"/>
  <c r="V154" i="1"/>
  <c r="X154" i="1"/>
  <c r="AN154" i="1" s="1"/>
  <c r="Q154" i="1"/>
  <c r="Y154" i="1"/>
  <c r="Q292" i="1"/>
  <c r="Q604" i="1"/>
  <c r="Q507" i="1"/>
  <c r="Q497" i="1"/>
  <c r="Q638" i="1"/>
  <c r="Q527" i="1"/>
  <c r="Q434" i="1"/>
  <c r="Q427" i="1"/>
  <c r="Q365" i="1"/>
  <c r="Q522" i="1"/>
  <c r="V544" i="1"/>
  <c r="AL544" i="1" s="1"/>
  <c r="AP544" i="1" s="1"/>
  <c r="W544" i="1"/>
  <c r="AM544" i="1" s="1"/>
  <c r="Y544" i="1"/>
  <c r="X544" i="1"/>
  <c r="Q544" i="1"/>
  <c r="Q461" i="1"/>
  <c r="Q433" i="1"/>
  <c r="Q424" i="1"/>
  <c r="Q412" i="1"/>
  <c r="Q352" i="1"/>
  <c r="Q367" i="1"/>
  <c r="Q610" i="1"/>
  <c r="Q442" i="1"/>
  <c r="Q342" i="1"/>
  <c r="Q437" i="1"/>
  <c r="Q378" i="1"/>
  <c r="Q467" i="1"/>
  <c r="Q334" i="1"/>
  <c r="Q513" i="1"/>
  <c r="Q616" i="1"/>
  <c r="Q612" i="1"/>
  <c r="Q588" i="1"/>
  <c r="Q572" i="1"/>
  <c r="Q566" i="1"/>
  <c r="Q555" i="1"/>
  <c r="W546" i="1"/>
  <c r="V546" i="1"/>
  <c r="X546" i="1"/>
  <c r="Y546" i="1"/>
  <c r="Q546" i="1"/>
  <c r="Q530" i="1"/>
  <c r="Q520" i="1"/>
  <c r="Q504" i="1"/>
  <c r="Q488" i="1"/>
  <c r="Q445" i="1"/>
  <c r="Q405" i="1"/>
  <c r="V380" i="1"/>
  <c r="AL380" i="1" s="1"/>
  <c r="AP380" i="1" s="1"/>
  <c r="W380" i="1"/>
  <c r="X380" i="1"/>
  <c r="Y380" i="1"/>
  <c r="Q380" i="1"/>
  <c r="Q351" i="1"/>
  <c r="Q339" i="1"/>
  <c r="Q324" i="1"/>
  <c r="Q293" i="1"/>
  <c r="V296" i="1"/>
  <c r="AL296" i="1" s="1"/>
  <c r="AP296" i="1" s="1"/>
  <c r="W296" i="1"/>
  <c r="X296" i="1"/>
  <c r="Y296" i="1"/>
  <c r="Q296" i="1"/>
  <c r="Q49" i="1"/>
  <c r="V63" i="1"/>
  <c r="AL63" i="1" s="1"/>
  <c r="AP63" i="1" s="1"/>
  <c r="W63" i="1"/>
  <c r="X63" i="1"/>
  <c r="Y63" i="1"/>
  <c r="Q63" i="1"/>
  <c r="Q76" i="1"/>
  <c r="Q70" i="1"/>
  <c r="Q85" i="1"/>
  <c r="Q61" i="1"/>
  <c r="V53" i="1"/>
  <c r="AD53" i="1" s="1"/>
  <c r="W53" i="1"/>
  <c r="X53" i="1"/>
  <c r="Y53" i="1"/>
  <c r="Q53" i="1"/>
  <c r="V34" i="1"/>
  <c r="AL34" i="1" s="1"/>
  <c r="AP34" i="1" s="1"/>
  <c r="W34" i="1"/>
  <c r="X34" i="1"/>
  <c r="Y34" i="1"/>
  <c r="Q34" i="1"/>
  <c r="Q38" i="1"/>
  <c r="Q44" i="1"/>
  <c r="V8" i="1"/>
  <c r="AL8" i="1" s="1"/>
  <c r="AP8" i="1" s="1"/>
  <c r="W8" i="1"/>
  <c r="X8" i="1"/>
  <c r="Y8" i="1"/>
  <c r="Q8" i="1"/>
  <c r="Q25" i="1"/>
  <c r="V19" i="1"/>
  <c r="AD19" i="1" s="1"/>
  <c r="W19" i="1"/>
  <c r="X19" i="1"/>
  <c r="Y19" i="1"/>
  <c r="Q19" i="1"/>
  <c r="Y269" i="1"/>
  <c r="X269" i="1"/>
  <c r="Q269" i="1"/>
  <c r="V269" i="1"/>
  <c r="AD269" i="1" s="1"/>
  <c r="W269" i="1"/>
  <c r="Y202" i="1"/>
  <c r="V202" i="1"/>
  <c r="X202" i="1"/>
  <c r="Q202" i="1"/>
  <c r="W202" i="1"/>
  <c r="Y112" i="1"/>
  <c r="V112" i="1"/>
  <c r="X112" i="1"/>
  <c r="AF112" i="1" s="1"/>
  <c r="W112" i="1"/>
  <c r="Q112" i="1"/>
  <c r="Q446" i="1"/>
  <c r="Q381" i="1"/>
  <c r="Q492" i="1"/>
  <c r="Y173" i="1"/>
  <c r="W173" i="1"/>
  <c r="AM173" i="1" s="1"/>
  <c r="V173" i="1"/>
  <c r="X173" i="1"/>
  <c r="Q173" i="1"/>
  <c r="Y155" i="1"/>
  <c r="W155" i="1"/>
  <c r="V155" i="1"/>
  <c r="X155" i="1"/>
  <c r="Q155" i="1"/>
  <c r="Y279" i="1"/>
  <c r="W279" i="1"/>
  <c r="X279" i="1"/>
  <c r="Q279" i="1"/>
  <c r="V279" i="1"/>
  <c r="AL279" i="1" s="1"/>
  <c r="AP279" i="1" s="1"/>
  <c r="Y259" i="1"/>
  <c r="W259" i="1"/>
  <c r="AE259" i="1" s="1"/>
  <c r="X259" i="1"/>
  <c r="Q259" i="1"/>
  <c r="V259" i="1"/>
  <c r="AL259" i="1" s="1"/>
  <c r="AP259" i="1" s="1"/>
  <c r="Y250" i="1"/>
  <c r="W250" i="1"/>
  <c r="AM250" i="1" s="1"/>
  <c r="V250" i="1"/>
  <c r="X250" i="1"/>
  <c r="Q250" i="1"/>
  <c r="Y236" i="1"/>
  <c r="W236" i="1"/>
  <c r="AE236" i="1" s="1"/>
  <c r="V236" i="1"/>
  <c r="X236" i="1"/>
  <c r="Q236" i="1"/>
  <c r="Y220" i="1"/>
  <c r="W220" i="1"/>
  <c r="X220" i="1"/>
  <c r="V220" i="1"/>
  <c r="AD220" i="1" s="1"/>
  <c r="Q220" i="1"/>
  <c r="Y208" i="1"/>
  <c r="W208" i="1"/>
  <c r="AM208" i="1" s="1"/>
  <c r="X208" i="1"/>
  <c r="V208" i="1"/>
  <c r="Q208" i="1"/>
  <c r="Y199" i="1"/>
  <c r="X199" i="1"/>
  <c r="V199" i="1"/>
  <c r="W199" i="1"/>
  <c r="AM199" i="1" s="1"/>
  <c r="Q199" i="1"/>
  <c r="Y183" i="1"/>
  <c r="V183" i="1"/>
  <c r="W183" i="1"/>
  <c r="X183" i="1"/>
  <c r="Q183" i="1"/>
  <c r="Y164" i="1"/>
  <c r="V164" i="1"/>
  <c r="W164" i="1"/>
  <c r="X164" i="1"/>
  <c r="AN164" i="1" s="1"/>
  <c r="Q164" i="1"/>
  <c r="Y147" i="1"/>
  <c r="V147" i="1"/>
  <c r="AD147" i="1" s="1"/>
  <c r="W147" i="1"/>
  <c r="X147" i="1"/>
  <c r="Q147" i="1"/>
  <c r="Y133" i="1"/>
  <c r="V133" i="1"/>
  <c r="W133" i="1"/>
  <c r="X133" i="1"/>
  <c r="Q133" i="1"/>
  <c r="Y121" i="1"/>
  <c r="V121" i="1"/>
  <c r="AL121" i="1" s="1"/>
  <c r="AP121" i="1" s="1"/>
  <c r="W121" i="1"/>
  <c r="X121" i="1"/>
  <c r="Q121" i="1"/>
  <c r="Y107" i="1"/>
  <c r="V107" i="1"/>
  <c r="W107" i="1"/>
  <c r="X107" i="1"/>
  <c r="AF107" i="1" s="1"/>
  <c r="Q107" i="1"/>
  <c r="Y151" i="1"/>
  <c r="V151" i="1"/>
  <c r="AD151" i="1" s="1"/>
  <c r="W151" i="1"/>
  <c r="X151" i="1"/>
  <c r="Q151" i="1"/>
  <c r="Q291" i="1"/>
  <c r="Q603" i="1"/>
  <c r="Q283" i="1"/>
  <c r="Q498" i="1"/>
  <c r="Q634" i="1"/>
  <c r="Q519" i="1"/>
  <c r="Q414" i="1"/>
  <c r="Q422" i="1"/>
  <c r="Q349" i="1"/>
  <c r="Q456" i="1"/>
  <c r="Q496" i="1"/>
  <c r="Q459" i="1"/>
  <c r="Q432" i="1"/>
  <c r="Q423" i="1"/>
  <c r="Q411" i="1"/>
  <c r="Q377" i="1"/>
  <c r="Q366" i="1"/>
  <c r="Q606" i="1"/>
  <c r="Q541" i="1"/>
  <c r="Q385" i="1"/>
  <c r="Q386" i="1"/>
  <c r="Q332" i="1"/>
  <c r="Q636" i="1"/>
  <c r="Q325" i="1"/>
  <c r="W490" i="1"/>
  <c r="V490" i="1"/>
  <c r="AD490" i="1" s="1"/>
  <c r="X490" i="1"/>
  <c r="Y490" i="1"/>
  <c r="Q490" i="1"/>
  <c r="Q615" i="1"/>
  <c r="Q611" i="1"/>
  <c r="W583" i="1"/>
  <c r="X583" i="1"/>
  <c r="Y583" i="1"/>
  <c r="V583" i="1"/>
  <c r="AL583" i="1" s="1"/>
  <c r="AP583" i="1" s="1"/>
  <c r="Q583" i="1"/>
  <c r="Q571" i="1"/>
  <c r="Q562" i="1"/>
  <c r="Q553" i="1"/>
  <c r="W545" i="1"/>
  <c r="X545" i="1"/>
  <c r="Y545" i="1"/>
  <c r="V545" i="1"/>
  <c r="AD545" i="1" s="1"/>
  <c r="Q545" i="1"/>
  <c r="Q529" i="1"/>
  <c r="Q518" i="1"/>
  <c r="Q503" i="1"/>
  <c r="Q487" i="1"/>
  <c r="Q444" i="1"/>
  <c r="Q404" i="1"/>
  <c r="Q379" i="1"/>
  <c r="Q348" i="1"/>
  <c r="Q338" i="1"/>
  <c r="Q318" i="1"/>
  <c r="Q310" i="1"/>
  <c r="V631" i="1"/>
  <c r="AL631" i="1" s="1"/>
  <c r="AP631" i="1" s="1"/>
  <c r="X631" i="1"/>
  <c r="Y631" i="1"/>
  <c r="W631" i="1"/>
  <c r="Q631" i="1"/>
  <c r="Q66" i="1"/>
  <c r="Q99" i="1"/>
  <c r="Q75" i="1"/>
  <c r="Q98" i="1"/>
  <c r="Q83" i="1"/>
  <c r="V60" i="1"/>
  <c r="X60" i="1"/>
  <c r="Y60" i="1"/>
  <c r="W60" i="1"/>
  <c r="Q60" i="1"/>
  <c r="V102" i="1"/>
  <c r="AD102" i="1" s="1"/>
  <c r="X102" i="1"/>
  <c r="Y102" i="1"/>
  <c r="W102" i="1"/>
  <c r="Q102" i="1"/>
  <c r="V30" i="1"/>
  <c r="AL30" i="1" s="1"/>
  <c r="AP30" i="1" s="1"/>
  <c r="X30" i="1"/>
  <c r="Y30" i="1"/>
  <c r="W30" i="1"/>
  <c r="Q30" i="1"/>
  <c r="Q48" i="1"/>
  <c r="V43" i="1"/>
  <c r="AD43" i="1" s="1"/>
  <c r="X43" i="1"/>
  <c r="Y43" i="1"/>
  <c r="W43" i="1"/>
  <c r="Q43" i="1"/>
  <c r="V7" i="1"/>
  <c r="AL7" i="1" s="1"/>
  <c r="AP7" i="1" s="1"/>
  <c r="X7" i="1"/>
  <c r="Y7" i="1"/>
  <c r="W7" i="1"/>
  <c r="Q7" i="1"/>
  <c r="Q26" i="1"/>
  <c r="V27" i="1"/>
  <c r="AL27" i="1" s="1"/>
  <c r="AP27" i="1" s="1"/>
  <c r="X27" i="1"/>
  <c r="Y27" i="1"/>
  <c r="W27" i="1"/>
  <c r="Q27" i="1"/>
  <c r="AF182" i="1"/>
  <c r="AG258" i="1"/>
  <c r="AN145" i="1"/>
  <c r="AG275" i="1" l="1"/>
  <c r="AE40" i="1"/>
  <c r="AD105" i="1"/>
  <c r="AE629" i="1"/>
  <c r="AN107" i="1"/>
  <c r="AN170" i="1"/>
  <c r="AD245" i="1"/>
  <c r="AG204" i="1"/>
  <c r="AL490" i="1"/>
  <c r="AP490" i="1" s="1"/>
  <c r="AL545" i="1"/>
  <c r="AP545" i="1" s="1"/>
  <c r="AL43" i="1"/>
  <c r="AP43" i="1" s="1"/>
  <c r="AD27" i="1"/>
  <c r="AM236" i="1"/>
  <c r="AL102" i="1"/>
  <c r="AP102" i="1" s="1"/>
  <c r="AO201" i="1"/>
  <c r="AL151" i="1"/>
  <c r="AP151" i="1" s="1"/>
  <c r="AE199" i="1"/>
  <c r="AD191" i="1"/>
  <c r="AG247" i="1"/>
  <c r="AL220" i="1"/>
  <c r="AP220" i="1" s="1"/>
  <c r="AE110" i="1"/>
  <c r="AD279" i="1"/>
  <c r="AG219" i="1"/>
  <c r="AM194" i="1"/>
  <c r="AM24" i="1"/>
  <c r="AL281" i="1"/>
  <c r="AP281" i="1" s="1"/>
  <c r="AF145" i="1"/>
  <c r="AM166" i="1"/>
  <c r="AF225" i="1"/>
  <c r="AN112" i="1"/>
  <c r="AD583" i="1"/>
  <c r="AO635" i="1"/>
  <c r="AN182" i="1"/>
  <c r="AG172" i="1"/>
  <c r="AG233" i="1"/>
  <c r="AG203" i="1"/>
  <c r="AD264" i="1"/>
  <c r="AF214" i="1"/>
  <c r="AG255" i="1"/>
  <c r="AM251" i="1"/>
  <c r="AG170" i="1"/>
  <c r="AO245" i="1"/>
  <c r="AG217" i="1"/>
  <c r="AG270" i="1"/>
  <c r="AF139" i="1"/>
  <c r="AD223" i="1"/>
  <c r="AD216" i="1"/>
  <c r="AM308" i="1"/>
  <c r="AM54" i="1"/>
  <c r="AL147" i="1"/>
  <c r="AP147" i="1" s="1"/>
  <c r="AD380" i="1"/>
  <c r="AO168" i="1"/>
  <c r="AO258" i="1"/>
  <c r="AE544" i="1"/>
  <c r="AL19" i="1"/>
  <c r="AP19" i="1" s="1"/>
  <c r="AL269" i="1"/>
  <c r="AP269" i="1" s="1"/>
  <c r="AD7" i="1"/>
  <c r="AF164" i="1"/>
  <c r="AF125" i="1"/>
  <c r="AD30" i="1"/>
  <c r="AD195" i="1"/>
  <c r="AE173" i="1"/>
  <c r="AD109" i="1"/>
  <c r="AD8" i="1"/>
  <c r="AG20" i="1"/>
  <c r="AF184" i="1"/>
  <c r="AD259" i="1"/>
  <c r="AG225" i="1"/>
  <c r="AG111" i="1"/>
  <c r="AN149" i="1"/>
  <c r="AE209" i="1"/>
  <c r="AG167" i="1"/>
  <c r="AL260" i="1"/>
  <c r="AP260" i="1" s="1"/>
  <c r="AG309" i="1"/>
  <c r="AG189" i="1"/>
  <c r="AM131" i="1"/>
  <c r="AL53" i="1"/>
  <c r="AP53" i="1" s="1"/>
  <c r="AG120" i="1"/>
  <c r="AE188" i="1"/>
  <c r="AG243" i="1"/>
  <c r="AL158" i="1"/>
  <c r="AP158" i="1" s="1"/>
  <c r="AE250" i="1"/>
  <c r="AD215" i="1"/>
  <c r="AG235" i="1"/>
  <c r="AD119" i="1"/>
  <c r="AF154" i="1"/>
  <c r="AF115" i="1"/>
  <c r="AG539" i="1"/>
  <c r="AF241" i="1"/>
  <c r="AD165" i="1"/>
  <c r="AE237" i="1"/>
  <c r="AE197" i="1"/>
  <c r="AD296" i="1"/>
  <c r="AD631" i="1"/>
  <c r="AD181" i="1"/>
  <c r="AE208" i="1"/>
  <c r="AD34" i="1"/>
  <c r="AD138" i="1"/>
  <c r="AD234" i="1"/>
  <c r="AD121" i="1"/>
  <c r="AD41" i="1"/>
  <c r="AD159" i="1"/>
  <c r="AD63" i="1"/>
  <c r="AD170" i="1"/>
  <c r="AE203" i="1"/>
  <c r="AE149" i="1"/>
  <c r="AD544" i="1"/>
  <c r="AD24" i="1"/>
  <c r="AG215" i="1"/>
  <c r="AL20" i="1"/>
  <c r="AP20" i="1" s="1"/>
  <c r="AD251" i="1"/>
  <c r="AM259" i="1"/>
  <c r="AL54" i="1"/>
  <c r="AP54" i="1" s="1"/>
  <c r="AD54" i="1"/>
  <c r="AN235" i="1"/>
  <c r="AF235" i="1"/>
  <c r="AO156" i="1"/>
  <c r="AG156" i="1"/>
  <c r="AL272" i="1"/>
  <c r="AP272" i="1" s="1"/>
  <c r="AD272" i="1"/>
  <c r="AO60" i="1"/>
  <c r="AG60" i="1"/>
  <c r="AO236" i="1"/>
  <c r="AG236" i="1"/>
  <c r="AO19" i="1"/>
  <c r="AG19" i="1"/>
  <c r="AM63" i="1"/>
  <c r="AE63" i="1"/>
  <c r="AO209" i="1"/>
  <c r="AG209" i="1"/>
  <c r="AM47" i="1"/>
  <c r="AE47" i="1"/>
  <c r="AN320" i="1"/>
  <c r="AF320" i="1"/>
  <c r="AL542" i="1"/>
  <c r="AP542" i="1" s="1"/>
  <c r="AD542" i="1"/>
  <c r="AL263" i="1"/>
  <c r="AP263" i="1" s="1"/>
  <c r="AD263" i="1"/>
  <c r="AN111" i="1"/>
  <c r="AF111" i="1"/>
  <c r="AM58" i="1"/>
  <c r="AE58" i="1"/>
  <c r="AO232" i="1"/>
  <c r="AG232" i="1"/>
  <c r="AN635" i="1"/>
  <c r="AF635" i="1"/>
  <c r="AL40" i="1"/>
  <c r="AP40" i="1" s="1"/>
  <c r="AD40" i="1"/>
  <c r="AO106" i="1"/>
  <c r="AG106" i="1"/>
  <c r="AM191" i="1"/>
  <c r="AE191" i="1"/>
  <c r="AN495" i="1"/>
  <c r="AF495" i="1"/>
  <c r="AN595" i="1"/>
  <c r="AF595" i="1"/>
  <c r="AO118" i="1"/>
  <c r="AG118" i="1"/>
  <c r="AN146" i="1"/>
  <c r="AF146" i="1"/>
  <c r="AO190" i="1"/>
  <c r="AG190" i="1"/>
  <c r="AM246" i="1"/>
  <c r="AE246" i="1"/>
  <c r="AM171" i="1"/>
  <c r="AE171" i="1"/>
  <c r="AL4" i="1"/>
  <c r="AP4" i="1" s="1"/>
  <c r="AD4" i="1"/>
  <c r="AL46" i="1"/>
  <c r="AP46" i="1" s="1"/>
  <c r="AD46" i="1"/>
  <c r="AL101" i="1"/>
  <c r="AP101" i="1" s="1"/>
  <c r="AD101" i="1"/>
  <c r="AN631" i="1"/>
  <c r="AF631" i="1"/>
  <c r="AO151" i="1"/>
  <c r="AG151" i="1"/>
  <c r="AL142" i="1"/>
  <c r="AP142" i="1" s="1"/>
  <c r="AD142" i="1"/>
  <c r="AO174" i="1"/>
  <c r="AG174" i="1"/>
  <c r="AM279" i="1"/>
  <c r="AE279" i="1"/>
  <c r="AL313" i="1"/>
  <c r="AP313" i="1" s="1"/>
  <c r="AD313" i="1"/>
  <c r="AL154" i="1"/>
  <c r="AP154" i="1" s="1"/>
  <c r="AD154" i="1"/>
  <c r="AL270" i="1"/>
  <c r="AP270" i="1" s="1"/>
  <c r="AD270" i="1"/>
  <c r="AL5" i="1"/>
  <c r="AP5" i="1" s="1"/>
  <c r="AD5" i="1"/>
  <c r="AL45" i="1"/>
  <c r="AP45" i="1" s="1"/>
  <c r="AD45" i="1"/>
  <c r="AO54" i="1"/>
  <c r="AG54" i="1"/>
  <c r="AM478" i="1"/>
  <c r="AE478" i="1"/>
  <c r="AL139" i="1"/>
  <c r="AP139" i="1" s="1"/>
  <c r="AD139" i="1"/>
  <c r="AM120" i="1"/>
  <c r="AE120" i="1"/>
  <c r="AO163" i="1"/>
  <c r="AG163" i="1"/>
  <c r="AL204" i="1"/>
  <c r="AP204" i="1" s="1"/>
  <c r="AD204" i="1"/>
  <c r="AM235" i="1"/>
  <c r="AE235" i="1"/>
  <c r="AN275" i="1"/>
  <c r="AF275" i="1"/>
  <c r="AM100" i="1"/>
  <c r="AE100" i="1"/>
  <c r="AN175" i="1"/>
  <c r="AF175" i="1"/>
  <c r="AM281" i="1"/>
  <c r="AE281" i="1"/>
  <c r="AL134" i="1"/>
  <c r="AP134" i="1" s="1"/>
  <c r="AD134" i="1"/>
  <c r="AL157" i="1"/>
  <c r="AP157" i="1" s="1"/>
  <c r="AD157" i="1"/>
  <c r="AM7" i="1"/>
  <c r="AE7" i="1"/>
  <c r="AO30" i="1"/>
  <c r="AG30" i="1"/>
  <c r="AM631" i="1"/>
  <c r="AE631" i="1"/>
  <c r="AM583" i="1"/>
  <c r="AE583" i="1"/>
  <c r="AN490" i="1"/>
  <c r="AF490" i="1"/>
  <c r="AM151" i="1"/>
  <c r="AE151" i="1"/>
  <c r="AN133" i="1"/>
  <c r="AF133" i="1"/>
  <c r="AN183" i="1"/>
  <c r="AF183" i="1"/>
  <c r="AN236" i="1"/>
  <c r="AF236" i="1"/>
  <c r="AN155" i="1"/>
  <c r="AF155" i="1"/>
  <c r="AN233" i="1"/>
  <c r="AF233" i="1"/>
  <c r="AL625" i="1"/>
  <c r="AP625" i="1" s="1"/>
  <c r="AD625" i="1"/>
  <c r="AL164" i="1"/>
  <c r="AP164" i="1" s="1"/>
  <c r="AD164" i="1"/>
  <c r="AM19" i="1"/>
  <c r="AE19" i="1"/>
  <c r="AN53" i="1"/>
  <c r="AF53" i="1"/>
  <c r="AO63" i="1"/>
  <c r="AG63" i="1"/>
  <c r="AN546" i="1"/>
  <c r="AF546" i="1"/>
  <c r="AO544" i="1"/>
  <c r="AG544" i="1"/>
  <c r="AO119" i="1"/>
  <c r="AG119" i="1"/>
  <c r="AM165" i="1"/>
  <c r="AE165" i="1"/>
  <c r="AN209" i="1"/>
  <c r="AF209" i="1"/>
  <c r="AN260" i="1"/>
  <c r="AF260" i="1"/>
  <c r="AO143" i="1"/>
  <c r="AG143" i="1"/>
  <c r="AL256" i="1"/>
  <c r="AP256" i="1" s="1"/>
  <c r="AD256" i="1"/>
  <c r="AN47" i="1"/>
  <c r="AF47" i="1"/>
  <c r="AM36" i="1"/>
  <c r="AE36" i="1"/>
  <c r="AL62" i="1"/>
  <c r="AP62" i="1" s="1"/>
  <c r="AD62" i="1"/>
  <c r="AN100" i="1"/>
  <c r="AF100" i="1"/>
  <c r="AM295" i="1"/>
  <c r="AE295" i="1"/>
  <c r="AM320" i="1"/>
  <c r="AE320" i="1"/>
  <c r="AM542" i="1"/>
  <c r="AE542" i="1"/>
  <c r="AM591" i="1"/>
  <c r="AE591" i="1"/>
  <c r="AN243" i="1"/>
  <c r="AF243" i="1"/>
  <c r="AL126" i="1"/>
  <c r="AP126" i="1" s="1"/>
  <c r="AD126" i="1"/>
  <c r="AL166" i="1"/>
  <c r="AP166" i="1" s="1"/>
  <c r="AD166" i="1"/>
  <c r="AM225" i="1"/>
  <c r="AE225" i="1"/>
  <c r="AM280" i="1"/>
  <c r="AE280" i="1"/>
  <c r="AN161" i="1"/>
  <c r="AF161" i="1"/>
  <c r="AL17" i="1"/>
  <c r="AP17" i="1" s="1"/>
  <c r="AD17" i="1"/>
  <c r="AL10" i="1"/>
  <c r="AP10" i="1" s="1"/>
  <c r="AD10" i="1"/>
  <c r="AL32" i="1"/>
  <c r="AP32" i="1" s="1"/>
  <c r="AD32" i="1"/>
  <c r="AL59" i="1"/>
  <c r="AP59" i="1" s="1"/>
  <c r="AD59" i="1"/>
  <c r="AM87" i="1"/>
  <c r="AE87" i="1"/>
  <c r="AO302" i="1"/>
  <c r="AG302" i="1"/>
  <c r="AL288" i="1"/>
  <c r="AP288" i="1" s="1"/>
  <c r="AD288" i="1"/>
  <c r="AL111" i="1"/>
  <c r="AP111" i="1" s="1"/>
  <c r="AD111" i="1"/>
  <c r="AO158" i="1"/>
  <c r="AG158" i="1"/>
  <c r="AM201" i="1"/>
  <c r="AE201" i="1"/>
  <c r="AM253" i="1"/>
  <c r="AE253" i="1"/>
  <c r="AM506" i="1"/>
  <c r="AE506" i="1"/>
  <c r="AM223" i="1"/>
  <c r="AE223" i="1"/>
  <c r="AL209" i="1"/>
  <c r="AP209" i="1" s="1"/>
  <c r="AD209" i="1"/>
  <c r="AM6" i="1"/>
  <c r="AE6" i="1"/>
  <c r="AN29" i="1"/>
  <c r="AF29" i="1"/>
  <c r="AO58" i="1"/>
  <c r="AG58" i="1"/>
  <c r="AN625" i="1"/>
  <c r="AF625" i="1"/>
  <c r="AO396" i="1"/>
  <c r="AG396" i="1"/>
  <c r="AN105" i="1"/>
  <c r="AF105" i="1"/>
  <c r="AO142" i="1"/>
  <c r="AG142" i="1"/>
  <c r="AM187" i="1"/>
  <c r="AE187" i="1"/>
  <c r="AN232" i="1"/>
  <c r="AF232" i="1"/>
  <c r="AO269" i="1"/>
  <c r="AG269" i="1"/>
  <c r="AM169" i="1"/>
  <c r="AE169" i="1"/>
  <c r="AM170" i="1"/>
  <c r="AE170" i="1"/>
  <c r="AL233" i="1"/>
  <c r="AP233" i="1" s="1"/>
  <c r="AD233" i="1"/>
  <c r="AL3" i="1"/>
  <c r="AP3" i="1" s="1"/>
  <c r="AD3" i="1"/>
  <c r="AO40" i="1"/>
  <c r="AG40" i="1"/>
  <c r="AL506" i="1"/>
  <c r="AP506" i="1" s="1"/>
  <c r="AD506" i="1"/>
  <c r="AL115" i="1"/>
  <c r="AP115" i="1" s="1"/>
  <c r="AD115" i="1"/>
  <c r="AL144" i="1"/>
  <c r="AP144" i="1" s="1"/>
  <c r="AD144" i="1"/>
  <c r="AO191" i="1"/>
  <c r="AG191" i="1"/>
  <c r="AM495" i="1"/>
  <c r="AE495" i="1"/>
  <c r="AO595" i="1"/>
  <c r="AG595" i="1"/>
  <c r="AL116" i="1"/>
  <c r="AP116" i="1" s="1"/>
  <c r="AD116" i="1"/>
  <c r="AO146" i="1"/>
  <c r="AG146" i="1"/>
  <c r="AO207" i="1"/>
  <c r="AG207" i="1"/>
  <c r="AO256" i="1"/>
  <c r="AG256" i="1"/>
  <c r="AL125" i="1"/>
  <c r="AP125" i="1" s="1"/>
  <c r="AD125" i="1"/>
  <c r="AM4" i="1"/>
  <c r="AE4" i="1"/>
  <c r="AN46" i="1"/>
  <c r="AF46" i="1"/>
  <c r="AN101" i="1"/>
  <c r="AF101" i="1"/>
  <c r="AO149" i="1"/>
  <c r="AG149" i="1"/>
  <c r="AN478" i="1"/>
  <c r="AF478" i="1"/>
  <c r="AN583" i="1"/>
  <c r="AF583" i="1"/>
  <c r="AN218" i="1"/>
  <c r="AF218" i="1"/>
  <c r="AO34" i="1"/>
  <c r="AG34" i="1"/>
  <c r="AM62" i="1"/>
  <c r="AE62" i="1"/>
  <c r="AN166" i="1"/>
  <c r="AF166" i="1"/>
  <c r="AO105" i="1"/>
  <c r="AG105" i="1"/>
  <c r="AN204" i="1"/>
  <c r="AF204" i="1"/>
  <c r="AO173" i="1"/>
  <c r="AG173" i="1"/>
  <c r="AL243" i="1"/>
  <c r="AP243" i="1" s="1"/>
  <c r="AD243" i="1"/>
  <c r="AL141" i="1"/>
  <c r="AP141" i="1" s="1"/>
  <c r="AD141" i="1"/>
  <c r="AN189" i="1"/>
  <c r="AF189" i="1"/>
  <c r="AL225" i="1"/>
  <c r="AP225" i="1" s="1"/>
  <c r="AD225" i="1"/>
  <c r="AL280" i="1"/>
  <c r="AP280" i="1" s="1"/>
  <c r="AD280" i="1"/>
  <c r="AM625" i="1"/>
  <c r="AE625" i="1"/>
  <c r="AO182" i="1"/>
  <c r="AG182" i="1"/>
  <c r="AL11" i="1"/>
  <c r="AP11" i="1" s="1"/>
  <c r="AD11" i="1"/>
  <c r="AL208" i="1"/>
  <c r="AP208" i="1" s="1"/>
  <c r="AD208" i="1"/>
  <c r="AO17" i="1"/>
  <c r="AG17" i="1"/>
  <c r="AO10" i="1"/>
  <c r="AG10" i="1"/>
  <c r="AN32" i="1"/>
  <c r="AF32" i="1"/>
  <c r="AO59" i="1"/>
  <c r="AG59" i="1"/>
  <c r="AL87" i="1"/>
  <c r="AP87" i="1" s="1"/>
  <c r="AD87" i="1"/>
  <c r="AN302" i="1"/>
  <c r="AF302" i="1"/>
  <c r="AN288" i="1"/>
  <c r="AF288" i="1"/>
  <c r="AM111" i="1"/>
  <c r="AE111" i="1"/>
  <c r="AN158" i="1"/>
  <c r="AF158" i="1"/>
  <c r="AN215" i="1"/>
  <c r="AF215" i="1"/>
  <c r="AN264" i="1"/>
  <c r="AF264" i="1"/>
  <c r="AN256" i="1"/>
  <c r="AF256" i="1"/>
  <c r="AL232" i="1"/>
  <c r="AP232" i="1" s="1"/>
  <c r="AD232" i="1"/>
  <c r="AN6" i="1"/>
  <c r="AF6" i="1"/>
  <c r="AO29" i="1"/>
  <c r="AG29" i="1"/>
  <c r="AO308" i="1"/>
  <c r="AG308" i="1"/>
  <c r="AM396" i="1"/>
  <c r="AE396" i="1"/>
  <c r="AM105" i="1"/>
  <c r="AE105" i="1"/>
  <c r="AN142" i="1"/>
  <c r="AF142" i="1"/>
  <c r="AO202" i="1"/>
  <c r="AG202" i="1"/>
  <c r="AM232" i="1"/>
  <c r="AE232" i="1"/>
  <c r="AN269" i="1"/>
  <c r="AF269" i="1"/>
  <c r="AL250" i="1"/>
  <c r="AP250" i="1" s="1"/>
  <c r="AD250" i="1"/>
  <c r="AM3" i="1"/>
  <c r="AE3" i="1"/>
  <c r="AN40" i="1"/>
  <c r="AF40" i="1"/>
  <c r="AO506" i="1"/>
  <c r="AG506" i="1"/>
  <c r="AM115" i="1"/>
  <c r="AE115" i="1"/>
  <c r="AO144" i="1"/>
  <c r="AG144" i="1"/>
  <c r="AL624" i="1"/>
  <c r="AP624" i="1" s="1"/>
  <c r="AD624" i="1"/>
  <c r="AL400" i="1"/>
  <c r="AP400" i="1" s="1"/>
  <c r="AD400" i="1"/>
  <c r="AM595" i="1"/>
  <c r="AE595" i="1"/>
  <c r="AN116" i="1"/>
  <c r="AF116" i="1"/>
  <c r="AM161" i="1"/>
  <c r="AE161" i="1"/>
  <c r="AM207" i="1"/>
  <c r="AE207" i="1"/>
  <c r="AM256" i="1"/>
  <c r="AE256" i="1"/>
  <c r="AO4" i="1"/>
  <c r="AG4" i="1"/>
  <c r="AO46" i="1"/>
  <c r="AG46" i="1"/>
  <c r="AM101" i="1"/>
  <c r="AE101" i="1"/>
  <c r="AN14" i="1"/>
  <c r="AF14" i="1"/>
  <c r="AL120" i="1"/>
  <c r="AP120" i="1" s="1"/>
  <c r="AD120" i="1"/>
  <c r="AM172" i="1"/>
  <c r="AE172" i="1"/>
  <c r="AO490" i="1"/>
  <c r="AG490" i="1"/>
  <c r="AM183" i="1"/>
  <c r="AE183" i="1"/>
  <c r="AO260" i="1"/>
  <c r="AG260" i="1"/>
  <c r="AO126" i="1"/>
  <c r="AG126" i="1"/>
  <c r="AM126" i="1"/>
  <c r="AE126" i="1"/>
  <c r="AM42" i="1"/>
  <c r="AE42" i="1"/>
  <c r="AM143" i="1"/>
  <c r="AE143" i="1"/>
  <c r="AL190" i="1"/>
  <c r="AP190" i="1" s="1"/>
  <c r="AD190" i="1"/>
  <c r="AM254" i="1"/>
  <c r="AE254" i="1"/>
  <c r="AM144" i="1"/>
  <c r="AE144" i="1"/>
  <c r="AO128" i="1"/>
  <c r="AG128" i="1"/>
  <c r="AM45" i="1"/>
  <c r="AE45" i="1"/>
  <c r="AN163" i="1"/>
  <c r="AF163" i="1"/>
  <c r="AN190" i="1"/>
  <c r="AF190" i="1"/>
  <c r="AO27" i="1"/>
  <c r="AG27" i="1"/>
  <c r="AO250" i="1"/>
  <c r="AG250" i="1"/>
  <c r="AL184" i="1"/>
  <c r="AP184" i="1" s="1"/>
  <c r="AD184" i="1"/>
  <c r="AN171" i="1"/>
  <c r="AF171" i="1"/>
  <c r="AN247" i="1"/>
  <c r="AF247" i="1"/>
  <c r="AO43" i="1"/>
  <c r="AG43" i="1"/>
  <c r="AO102" i="1"/>
  <c r="AG102" i="1"/>
  <c r="AO545" i="1"/>
  <c r="AG545" i="1"/>
  <c r="AM147" i="1"/>
  <c r="AE147" i="1"/>
  <c r="AN199" i="1"/>
  <c r="AF199" i="1"/>
  <c r="AN250" i="1"/>
  <c r="AF250" i="1"/>
  <c r="AN173" i="1"/>
  <c r="AF173" i="1"/>
  <c r="AM107" i="1"/>
  <c r="AE107" i="1"/>
  <c r="AO253" i="1"/>
  <c r="AG253" i="1"/>
  <c r="AL203" i="1"/>
  <c r="AP203" i="1" s="1"/>
  <c r="AD203" i="1"/>
  <c r="AO53" i="1"/>
  <c r="AG53" i="1"/>
  <c r="AO546" i="1"/>
  <c r="AG546" i="1"/>
  <c r="AO134" i="1"/>
  <c r="AG134" i="1"/>
  <c r="AO188" i="1"/>
  <c r="AG188" i="1"/>
  <c r="AN223" i="1"/>
  <c r="AF223" i="1"/>
  <c r="AN281" i="1"/>
  <c r="AF281" i="1"/>
  <c r="AM302" i="1"/>
  <c r="AE302" i="1"/>
  <c r="AN234" i="1"/>
  <c r="AF234" i="1"/>
  <c r="AL18" i="1"/>
  <c r="AP18" i="1" s="1"/>
  <c r="AD18" i="1"/>
  <c r="AL9" i="1"/>
  <c r="AP9" i="1" s="1"/>
  <c r="AD9" i="1"/>
  <c r="AL52" i="1"/>
  <c r="AP52" i="1" s="1"/>
  <c r="AD52" i="1"/>
  <c r="AM243" i="1"/>
  <c r="AE243" i="1"/>
  <c r="AO141" i="1"/>
  <c r="AG141" i="1"/>
  <c r="AM189" i="1"/>
  <c r="AE189" i="1"/>
  <c r="AM241" i="1"/>
  <c r="AE241" i="1"/>
  <c r="AM167" i="1"/>
  <c r="AE167" i="1"/>
  <c r="AM220" i="1"/>
  <c r="AE220" i="1"/>
  <c r="AL230" i="1"/>
  <c r="AP230" i="1" s="1"/>
  <c r="AD230" i="1"/>
  <c r="AM17" i="1"/>
  <c r="AE17" i="1"/>
  <c r="AM10" i="1"/>
  <c r="AE10" i="1"/>
  <c r="AM32" i="1"/>
  <c r="AE32" i="1"/>
  <c r="AN59" i="1"/>
  <c r="AF59" i="1"/>
  <c r="AO87" i="1"/>
  <c r="AG87" i="1"/>
  <c r="AL309" i="1"/>
  <c r="AP309" i="1" s="1"/>
  <c r="AD309" i="1"/>
  <c r="AM288" i="1"/>
  <c r="AE288" i="1"/>
  <c r="AL127" i="1"/>
  <c r="AP127" i="1" s="1"/>
  <c r="AD127" i="1"/>
  <c r="AM158" i="1"/>
  <c r="AE158" i="1"/>
  <c r="AM215" i="1"/>
  <c r="AE215" i="1"/>
  <c r="AM264" i="1"/>
  <c r="AE264" i="1"/>
  <c r="AN270" i="1"/>
  <c r="AF270" i="1"/>
  <c r="AL246" i="1"/>
  <c r="AP246" i="1" s="1"/>
  <c r="AD246" i="1"/>
  <c r="AM11" i="1"/>
  <c r="AE11" i="1"/>
  <c r="AM29" i="1"/>
  <c r="AE29" i="1"/>
  <c r="AN308" i="1"/>
  <c r="AF308" i="1"/>
  <c r="AN396" i="1"/>
  <c r="AF396" i="1"/>
  <c r="AM142" i="1"/>
  <c r="AE142" i="1"/>
  <c r="AN202" i="1"/>
  <c r="AF202" i="1"/>
  <c r="AO244" i="1"/>
  <c r="AG244" i="1"/>
  <c r="AM269" i="1"/>
  <c r="AE269" i="1"/>
  <c r="AL635" i="1"/>
  <c r="AP635" i="1" s="1"/>
  <c r="AD635" i="1"/>
  <c r="AN3" i="1"/>
  <c r="AF3" i="1"/>
  <c r="AL31" i="1"/>
  <c r="AP31" i="1" s="1"/>
  <c r="AD31" i="1"/>
  <c r="AL93" i="1"/>
  <c r="AP93" i="1" s="1"/>
  <c r="AD93" i="1"/>
  <c r="AL539" i="1"/>
  <c r="AP539" i="1" s="1"/>
  <c r="AD539" i="1"/>
  <c r="AN506" i="1"/>
  <c r="AF506" i="1"/>
  <c r="AM123" i="1"/>
  <c r="AE123" i="1"/>
  <c r="AO115" i="1"/>
  <c r="AG115" i="1"/>
  <c r="AN160" i="1"/>
  <c r="AF160" i="1"/>
  <c r="AM624" i="1"/>
  <c r="AE624" i="1"/>
  <c r="AO400" i="1"/>
  <c r="AG400" i="1"/>
  <c r="AL137" i="1"/>
  <c r="AP137" i="1" s="1"/>
  <c r="AD137" i="1"/>
  <c r="AM116" i="1"/>
  <c r="AE116" i="1"/>
  <c r="AO161" i="1"/>
  <c r="AG161" i="1"/>
  <c r="AO218" i="1"/>
  <c r="AG218" i="1"/>
  <c r="AO272" i="1"/>
  <c r="AG272" i="1"/>
  <c r="AN4" i="1"/>
  <c r="AF4" i="1"/>
  <c r="AM46" i="1"/>
  <c r="AE46" i="1"/>
  <c r="AO101" i="1"/>
  <c r="AG101" i="1"/>
  <c r="AM260" i="1"/>
  <c r="AE260" i="1"/>
  <c r="AN194" i="1"/>
  <c r="AF194" i="1"/>
  <c r="AN263" i="1"/>
  <c r="AF263" i="1"/>
  <c r="AN7" i="1"/>
  <c r="AF7" i="1"/>
  <c r="AO155" i="1"/>
  <c r="AG155" i="1"/>
  <c r="AN109" i="1"/>
  <c r="AF109" i="1"/>
  <c r="AN167" i="1"/>
  <c r="AF167" i="1"/>
  <c r="AN36" i="1"/>
  <c r="AF36" i="1"/>
  <c r="AO591" i="1"/>
  <c r="AG591" i="1"/>
  <c r="AN64" i="1"/>
  <c r="AF64" i="1"/>
  <c r="AN201" i="1"/>
  <c r="AF201" i="1"/>
  <c r="AN197" i="1"/>
  <c r="AF197" i="1"/>
  <c r="AN169" i="1"/>
  <c r="AF169" i="1"/>
  <c r="AL199" i="1"/>
  <c r="AP199" i="1" s="1"/>
  <c r="AD199" i="1"/>
  <c r="AO187" i="1"/>
  <c r="AG187" i="1"/>
  <c r="AL94" i="1"/>
  <c r="AP94" i="1" s="1"/>
  <c r="AD94" i="1"/>
  <c r="AL543" i="1"/>
  <c r="AP543" i="1" s="1"/>
  <c r="AD543" i="1"/>
  <c r="AO139" i="1"/>
  <c r="AG139" i="1"/>
  <c r="AN43" i="1"/>
  <c r="AF43" i="1"/>
  <c r="AM490" i="1"/>
  <c r="AE490" i="1"/>
  <c r="AN151" i="1"/>
  <c r="AF151" i="1"/>
  <c r="AM245" i="1"/>
  <c r="AE245" i="1"/>
  <c r="AO281" i="1"/>
  <c r="AG281" i="1"/>
  <c r="AL160" i="1"/>
  <c r="AP160" i="1" s="1"/>
  <c r="AD160" i="1"/>
  <c r="AM139" i="1"/>
  <c r="AE139" i="1"/>
  <c r="AM163" i="1"/>
  <c r="AE163" i="1"/>
  <c r="AL128" i="1"/>
  <c r="AP128" i="1" s="1"/>
  <c r="AD128" i="1"/>
  <c r="AN27" i="1"/>
  <c r="AF27" i="1"/>
  <c r="AM217" i="1"/>
  <c r="AE217" i="1"/>
  <c r="AL183" i="1"/>
  <c r="AP183" i="1" s="1"/>
  <c r="AD183" i="1"/>
  <c r="AL35" i="1"/>
  <c r="AP35" i="1" s="1"/>
  <c r="AD35" i="1"/>
  <c r="AO298" i="1"/>
  <c r="AG298" i="1"/>
  <c r="AN543" i="1"/>
  <c r="AF543" i="1"/>
  <c r="AO579" i="1"/>
  <c r="AG579" i="1"/>
  <c r="AN629" i="1"/>
  <c r="AF629" i="1"/>
  <c r="AL108" i="1"/>
  <c r="AP108" i="1" s="1"/>
  <c r="AD108" i="1"/>
  <c r="AN131" i="1"/>
  <c r="AF131" i="1"/>
  <c r="AL182" i="1"/>
  <c r="AP182" i="1" s="1"/>
  <c r="AD182" i="1"/>
  <c r="AL219" i="1"/>
  <c r="AP219" i="1" s="1"/>
  <c r="AD219" i="1"/>
  <c r="AM247" i="1"/>
  <c r="AE247" i="1"/>
  <c r="AN128" i="1"/>
  <c r="AF128" i="1"/>
  <c r="AN217" i="1"/>
  <c r="AF217" i="1"/>
  <c r="AL202" i="1"/>
  <c r="AP202" i="1" s="1"/>
  <c r="AD202" i="1"/>
  <c r="AM27" i="1"/>
  <c r="AE27" i="1"/>
  <c r="AM43" i="1"/>
  <c r="AE43" i="1"/>
  <c r="AN102" i="1"/>
  <c r="AF102" i="1"/>
  <c r="AN545" i="1"/>
  <c r="AF545" i="1"/>
  <c r="AN147" i="1"/>
  <c r="AF147" i="1"/>
  <c r="AO208" i="1"/>
  <c r="AG208" i="1"/>
  <c r="AO259" i="1"/>
  <c r="AG259" i="1"/>
  <c r="AN54" i="1"/>
  <c r="AF54" i="1"/>
  <c r="AM119" i="1"/>
  <c r="AE119" i="1"/>
  <c r="AO263" i="1"/>
  <c r="AG263" i="1"/>
  <c r="AL242" i="1"/>
  <c r="AP242" i="1" s="1"/>
  <c r="AD242" i="1"/>
  <c r="AN380" i="1"/>
  <c r="AF380" i="1"/>
  <c r="AM134" i="1"/>
  <c r="AE134" i="1"/>
  <c r="AN188" i="1"/>
  <c r="AF188" i="1"/>
  <c r="AO237" i="1"/>
  <c r="AG237" i="1"/>
  <c r="AO157" i="1"/>
  <c r="AG157" i="1"/>
  <c r="AN245" i="1"/>
  <c r="AF245" i="1"/>
  <c r="AN18" i="1"/>
  <c r="AF18" i="1"/>
  <c r="AM9" i="1"/>
  <c r="AE9" i="1"/>
  <c r="AM52" i="1"/>
  <c r="AE52" i="1"/>
  <c r="AO110" i="1"/>
  <c r="AG110" i="1"/>
  <c r="AN156" i="1"/>
  <c r="AF156" i="1"/>
  <c r="AL189" i="1"/>
  <c r="AP189" i="1" s="1"/>
  <c r="AD189" i="1"/>
  <c r="AL241" i="1"/>
  <c r="AP241" i="1" s="1"/>
  <c r="AD241" i="1"/>
  <c r="AL167" i="1"/>
  <c r="AP167" i="1" s="1"/>
  <c r="AD167" i="1"/>
  <c r="AN246" i="1"/>
  <c r="AF246" i="1"/>
  <c r="AN17" i="1"/>
  <c r="AF17" i="1"/>
  <c r="AN10" i="1"/>
  <c r="AF10" i="1"/>
  <c r="AO32" i="1"/>
  <c r="AG32" i="1"/>
  <c r="AM59" i="1"/>
  <c r="AE59" i="1"/>
  <c r="AN87" i="1"/>
  <c r="AF87" i="1"/>
  <c r="AN309" i="1"/>
  <c r="AF309" i="1"/>
  <c r="AO276" i="1"/>
  <c r="AG276" i="1"/>
  <c r="AO127" i="1"/>
  <c r="AG127" i="1"/>
  <c r="AN174" i="1"/>
  <c r="AF174" i="1"/>
  <c r="AN230" i="1"/>
  <c r="AF230" i="1"/>
  <c r="AN282" i="1"/>
  <c r="AF282" i="1"/>
  <c r="AO3" i="1"/>
  <c r="AG3" i="1"/>
  <c r="AO154" i="1"/>
  <c r="AG154" i="1"/>
  <c r="AM635" i="1"/>
  <c r="AE635" i="1"/>
  <c r="AL150" i="1"/>
  <c r="AD150" i="1"/>
  <c r="AO11" i="1"/>
  <c r="AG11" i="1"/>
  <c r="AM55" i="1"/>
  <c r="AE55" i="1"/>
  <c r="AO313" i="1"/>
  <c r="AG313" i="1"/>
  <c r="AN159" i="1"/>
  <c r="AF159" i="1"/>
  <c r="AM202" i="1"/>
  <c r="AE202" i="1"/>
  <c r="AN244" i="1"/>
  <c r="AF244" i="1"/>
  <c r="AO150" i="1"/>
  <c r="AG150" i="1"/>
  <c r="AN130" i="1"/>
  <c r="AF130" i="1"/>
  <c r="AL173" i="1"/>
  <c r="AP173" i="1" s="1"/>
  <c r="AD173" i="1"/>
  <c r="AL12" i="1"/>
  <c r="AP12" i="1" s="1"/>
  <c r="AD12" i="1"/>
  <c r="AM31" i="1"/>
  <c r="AE31" i="1"/>
  <c r="AO93" i="1"/>
  <c r="AG93" i="1"/>
  <c r="AN539" i="1"/>
  <c r="AF539" i="1"/>
  <c r="AL623" i="1"/>
  <c r="AP623" i="1" s="1"/>
  <c r="AD623" i="1"/>
  <c r="AL123" i="1"/>
  <c r="AP123" i="1" s="1"/>
  <c r="AD123" i="1"/>
  <c r="AN129" i="1"/>
  <c r="AF129" i="1"/>
  <c r="AO160" i="1"/>
  <c r="AG160" i="1"/>
  <c r="AO624" i="1"/>
  <c r="AG624" i="1"/>
  <c r="AN400" i="1"/>
  <c r="AF400" i="1"/>
  <c r="AL455" i="1"/>
  <c r="AP455" i="1" s="1"/>
  <c r="AD455" i="1"/>
  <c r="AN137" i="1"/>
  <c r="AF137" i="1"/>
  <c r="AO116" i="1"/>
  <c r="AG116" i="1"/>
  <c r="AN181" i="1"/>
  <c r="AF181" i="1"/>
  <c r="AM218" i="1"/>
  <c r="AE218" i="1"/>
  <c r="AM272" i="1"/>
  <c r="AE272" i="1"/>
  <c r="AL13" i="1"/>
  <c r="AP13" i="1" s="1"/>
  <c r="AD13" i="1"/>
  <c r="AL33" i="1"/>
  <c r="AP33" i="1" s="1"/>
  <c r="AD33" i="1"/>
  <c r="AL275" i="1"/>
  <c r="AP275" i="1" s="1"/>
  <c r="AD275" i="1"/>
  <c r="AN30" i="1"/>
  <c r="AF30" i="1"/>
  <c r="AO133" i="1"/>
  <c r="AG133" i="1"/>
  <c r="AO165" i="1"/>
  <c r="AG165" i="1"/>
  <c r="AL244" i="1"/>
  <c r="AP244" i="1" s="1"/>
  <c r="AD244" i="1"/>
  <c r="AO100" i="1"/>
  <c r="AG100" i="1"/>
  <c r="AL214" i="1"/>
  <c r="AP214" i="1" s="1"/>
  <c r="AD214" i="1"/>
  <c r="AN144" i="1"/>
  <c r="AF144" i="1"/>
  <c r="AO37" i="1"/>
  <c r="AG37" i="1"/>
  <c r="AN253" i="1"/>
  <c r="AF253" i="1"/>
  <c r="AO6" i="1"/>
  <c r="AG6" i="1"/>
  <c r="AO625" i="1"/>
  <c r="AG625" i="1"/>
  <c r="AN187" i="1"/>
  <c r="AF187" i="1"/>
  <c r="AN23" i="1"/>
  <c r="AF23" i="1"/>
  <c r="AO5" i="1"/>
  <c r="AG5" i="1"/>
  <c r="AL298" i="1"/>
  <c r="AP298" i="1" s="1"/>
  <c r="AD298" i="1"/>
  <c r="AL131" i="1"/>
  <c r="AP131" i="1" s="1"/>
  <c r="AD131" i="1"/>
  <c r="AL161" i="1"/>
  <c r="AP161" i="1" s="1"/>
  <c r="AD161" i="1"/>
  <c r="AO147" i="1"/>
  <c r="AG147" i="1"/>
  <c r="AM137" i="1"/>
  <c r="AE137" i="1"/>
  <c r="AM53" i="1"/>
  <c r="AE53" i="1"/>
  <c r="AO223" i="1"/>
  <c r="AG223" i="1"/>
  <c r="AM160" i="1"/>
  <c r="AE160" i="1"/>
  <c r="AL169" i="1"/>
  <c r="AP169" i="1" s="1"/>
  <c r="AD169" i="1"/>
  <c r="AN62" i="1"/>
  <c r="AF62" i="1"/>
  <c r="AN45" i="1"/>
  <c r="AF45" i="1"/>
  <c r="AN579" i="1"/>
  <c r="AF579" i="1"/>
  <c r="AO629" i="1"/>
  <c r="AG629" i="1"/>
  <c r="AO131" i="1"/>
  <c r="AG131" i="1"/>
  <c r="AM204" i="1"/>
  <c r="AE204" i="1"/>
  <c r="AN207" i="1"/>
  <c r="AF207" i="1"/>
  <c r="AL6" i="1"/>
  <c r="AP6" i="1" s="1"/>
  <c r="AD6" i="1"/>
  <c r="AL188" i="1"/>
  <c r="AP188" i="1" s="1"/>
  <c r="AD188" i="1"/>
  <c r="AN24" i="1"/>
  <c r="AF24" i="1"/>
  <c r="AO288" i="1"/>
  <c r="AG288" i="1"/>
  <c r="AN5" i="1"/>
  <c r="AF5" i="1"/>
  <c r="AM94" i="1"/>
  <c r="AE94" i="1"/>
  <c r="AO24" i="1"/>
  <c r="AG24" i="1"/>
  <c r="AM106" i="1"/>
  <c r="AE106" i="1"/>
  <c r="AO230" i="1"/>
  <c r="AG230" i="1"/>
  <c r="AL546" i="1"/>
  <c r="AP546" i="1" s="1"/>
  <c r="AD546" i="1"/>
  <c r="AL201" i="1"/>
  <c r="AP201" i="1" s="1"/>
  <c r="AD201" i="1"/>
  <c r="AL14" i="1"/>
  <c r="AP14" i="1" s="1"/>
  <c r="AD14" i="1"/>
  <c r="AN35" i="1"/>
  <c r="AF35" i="1"/>
  <c r="AO94" i="1"/>
  <c r="AG94" i="1"/>
  <c r="AM298" i="1"/>
  <c r="AE298" i="1"/>
  <c r="AM543" i="1"/>
  <c r="AE543" i="1"/>
  <c r="AM579" i="1"/>
  <c r="AE579" i="1"/>
  <c r="AO108" i="1"/>
  <c r="AG108" i="1"/>
  <c r="AL145" i="1"/>
  <c r="AP145" i="1" s="1"/>
  <c r="AD145" i="1"/>
  <c r="AM182" i="1"/>
  <c r="AE182" i="1"/>
  <c r="AN219" i="1"/>
  <c r="AF219" i="1"/>
  <c r="AL258" i="1"/>
  <c r="AP258" i="1" s="1"/>
  <c r="AD258" i="1"/>
  <c r="AM128" i="1"/>
  <c r="AE128" i="1"/>
  <c r="AN123" i="1"/>
  <c r="AF123" i="1"/>
  <c r="AM233" i="1"/>
  <c r="AE233" i="1"/>
  <c r="AL60" i="1"/>
  <c r="AP60" i="1" s="1"/>
  <c r="AD60" i="1"/>
  <c r="AL218" i="1"/>
  <c r="AP218" i="1" s="1"/>
  <c r="AD218" i="1"/>
  <c r="AM102" i="1"/>
  <c r="AE102" i="1"/>
  <c r="AM545" i="1"/>
  <c r="AE545" i="1"/>
  <c r="AO121" i="1"/>
  <c r="AG121" i="1"/>
  <c r="AN208" i="1"/>
  <c r="AF208" i="1"/>
  <c r="AN259" i="1"/>
  <c r="AF259" i="1"/>
  <c r="AN141" i="1"/>
  <c r="AF141" i="1"/>
  <c r="AN280" i="1"/>
  <c r="AF280" i="1"/>
  <c r="AL255" i="1"/>
  <c r="AP255" i="1" s="1"/>
  <c r="AD255" i="1"/>
  <c r="AM8" i="1"/>
  <c r="AE8" i="1"/>
  <c r="AM296" i="1"/>
  <c r="AE296" i="1"/>
  <c r="AM380" i="1"/>
  <c r="AE380" i="1"/>
  <c r="AN134" i="1"/>
  <c r="AF134" i="1"/>
  <c r="AO195" i="1"/>
  <c r="AG195" i="1"/>
  <c r="AN237" i="1"/>
  <c r="AF237" i="1"/>
  <c r="AN157" i="1"/>
  <c r="AF157" i="1"/>
  <c r="AM255" i="1"/>
  <c r="AE255" i="1"/>
  <c r="AL146" i="1"/>
  <c r="AP146" i="1" s="1"/>
  <c r="AD146" i="1"/>
  <c r="AM18" i="1"/>
  <c r="AE18" i="1"/>
  <c r="AN9" i="1"/>
  <c r="AF9" i="1"/>
  <c r="AN52" i="1"/>
  <c r="AF52" i="1"/>
  <c r="AN110" i="1"/>
  <c r="AF110" i="1"/>
  <c r="AD156" i="1"/>
  <c r="AL156" i="1"/>
  <c r="AP156" i="1" s="1"/>
  <c r="AL197" i="1"/>
  <c r="AP197" i="1" s="1"/>
  <c r="AD197" i="1"/>
  <c r="AM252" i="1"/>
  <c r="AE252" i="1"/>
  <c r="AN255" i="1"/>
  <c r="AF255" i="1"/>
  <c r="AL42" i="1"/>
  <c r="AP42" i="1" s="1"/>
  <c r="AD42" i="1"/>
  <c r="AL37" i="1"/>
  <c r="AP37" i="1" s="1"/>
  <c r="AD37" i="1"/>
  <c r="AL64" i="1"/>
  <c r="AP64" i="1" s="1"/>
  <c r="AD64" i="1"/>
  <c r="AM309" i="1"/>
  <c r="AE309" i="1"/>
  <c r="AN276" i="1"/>
  <c r="AF276" i="1"/>
  <c r="AM127" i="1"/>
  <c r="AE127" i="1"/>
  <c r="AM174" i="1"/>
  <c r="AE174" i="1"/>
  <c r="AM230" i="1"/>
  <c r="AE230" i="1"/>
  <c r="AM282" i="1"/>
  <c r="AE282" i="1"/>
  <c r="AO138" i="1"/>
  <c r="AG138" i="1"/>
  <c r="AL55" i="1"/>
  <c r="AP55" i="1" s="1"/>
  <c r="AD55" i="1"/>
  <c r="AL171" i="1"/>
  <c r="AP171" i="1" s="1"/>
  <c r="AD171" i="1"/>
  <c r="AN11" i="1"/>
  <c r="AF11" i="1"/>
  <c r="AN55" i="1"/>
  <c r="AF55" i="1"/>
  <c r="AM313" i="1"/>
  <c r="AE313" i="1"/>
  <c r="AO112" i="1"/>
  <c r="AG112" i="1"/>
  <c r="AM159" i="1"/>
  <c r="AE159" i="1"/>
  <c r="AO216" i="1"/>
  <c r="AG216" i="1"/>
  <c r="AM244" i="1"/>
  <c r="AE244" i="1"/>
  <c r="AN150" i="1"/>
  <c r="AF150" i="1"/>
  <c r="AO164" i="1"/>
  <c r="AG164" i="1"/>
  <c r="AL23" i="1"/>
  <c r="AP23" i="1" s="1"/>
  <c r="AD23" i="1"/>
  <c r="AM12" i="1"/>
  <c r="AE12" i="1"/>
  <c r="AO31" i="1"/>
  <c r="AG31" i="1"/>
  <c r="AN93" i="1"/>
  <c r="AF93" i="1"/>
  <c r="AM539" i="1"/>
  <c r="AE539" i="1"/>
  <c r="AN623" i="1"/>
  <c r="AF623" i="1"/>
  <c r="AO123" i="1"/>
  <c r="AG123" i="1"/>
  <c r="AL129" i="1"/>
  <c r="AP129" i="1" s="1"/>
  <c r="AD129" i="1"/>
  <c r="AM176" i="1"/>
  <c r="AE176" i="1"/>
  <c r="AN624" i="1"/>
  <c r="AF624" i="1"/>
  <c r="AM400" i="1"/>
  <c r="AE400" i="1"/>
  <c r="AO455" i="1"/>
  <c r="AG455" i="1"/>
  <c r="AO137" i="1"/>
  <c r="AG137" i="1"/>
  <c r="AM130" i="1"/>
  <c r="AE130" i="1"/>
  <c r="AM181" i="1"/>
  <c r="AE181" i="1"/>
  <c r="AO234" i="1"/>
  <c r="AG234" i="1"/>
  <c r="AO125" i="1"/>
  <c r="AG125" i="1"/>
  <c r="AO13" i="1"/>
  <c r="AG13" i="1"/>
  <c r="AM33" i="1"/>
  <c r="AE33" i="1"/>
  <c r="AL133" i="1"/>
  <c r="AP133" i="1" s="1"/>
  <c r="AD133" i="1"/>
  <c r="AL579" i="1"/>
  <c r="AP579" i="1" s="1"/>
  <c r="AD579" i="1"/>
  <c r="AL629" i="1"/>
  <c r="AP629" i="1" s="1"/>
  <c r="AD629" i="1"/>
  <c r="AM275" i="1"/>
  <c r="AE275" i="1"/>
  <c r="AM155" i="1"/>
  <c r="AE155" i="1"/>
  <c r="AM30" i="1"/>
  <c r="AE30" i="1"/>
  <c r="AO199" i="1"/>
  <c r="AG199" i="1"/>
  <c r="AM546" i="1"/>
  <c r="AE546" i="1"/>
  <c r="AN544" i="1"/>
  <c r="AF544" i="1"/>
  <c r="AN119" i="1"/>
  <c r="AF119" i="1"/>
  <c r="AO47" i="1"/>
  <c r="AG47" i="1"/>
  <c r="AN94" i="1"/>
  <c r="AF94" i="1"/>
  <c r="AO543" i="1"/>
  <c r="AG543" i="1"/>
  <c r="AO45" i="1"/>
  <c r="AG45" i="1"/>
  <c r="AN120" i="1"/>
  <c r="AF120" i="1"/>
  <c r="AO241" i="1"/>
  <c r="AG241" i="1"/>
  <c r="AL58" i="1"/>
  <c r="AP58" i="1" s="1"/>
  <c r="AD58" i="1"/>
  <c r="AL217" i="1"/>
  <c r="AP217" i="1" s="1"/>
  <c r="AD217" i="1"/>
  <c r="AM14" i="1"/>
  <c r="AE14" i="1"/>
  <c r="AO35" i="1"/>
  <c r="AG35" i="1"/>
  <c r="AL478" i="1"/>
  <c r="AP478" i="1" s="1"/>
  <c r="AD478" i="1"/>
  <c r="AN108" i="1"/>
  <c r="AF108" i="1"/>
  <c r="AO145" i="1"/>
  <c r="AG145" i="1"/>
  <c r="AL194" i="1"/>
  <c r="AP194" i="1" s="1"/>
  <c r="AD194" i="1"/>
  <c r="AM219" i="1"/>
  <c r="AE219" i="1"/>
  <c r="AN258" i="1"/>
  <c r="AF258" i="1"/>
  <c r="AL172" i="1"/>
  <c r="AP172" i="1" s="1"/>
  <c r="AD172" i="1"/>
  <c r="AN118" i="1"/>
  <c r="AF118" i="1"/>
  <c r="AO242" i="1"/>
  <c r="AG242" i="1"/>
  <c r="AL237" i="1"/>
  <c r="AP237" i="1" s="1"/>
  <c r="AD237" i="1"/>
  <c r="AM60" i="1"/>
  <c r="AE60" i="1"/>
  <c r="AM121" i="1"/>
  <c r="AE121" i="1"/>
  <c r="AO220" i="1"/>
  <c r="AG220" i="1"/>
  <c r="AO279" i="1"/>
  <c r="AG279" i="1"/>
  <c r="AM623" i="1"/>
  <c r="AE623" i="1"/>
  <c r="AO159" i="1"/>
  <c r="AG159" i="1"/>
  <c r="AM157" i="1"/>
  <c r="AE157" i="1"/>
  <c r="AL168" i="1"/>
  <c r="AP168" i="1" s="1"/>
  <c r="AD168" i="1"/>
  <c r="AO8" i="1"/>
  <c r="AG8" i="1"/>
  <c r="AN34" i="1"/>
  <c r="AF34" i="1"/>
  <c r="AN296" i="1"/>
  <c r="AF296" i="1"/>
  <c r="AO380" i="1"/>
  <c r="AG380" i="1"/>
  <c r="AO109" i="1"/>
  <c r="AG109" i="1"/>
  <c r="AM195" i="1"/>
  <c r="AE195" i="1"/>
  <c r="AO251" i="1"/>
  <c r="AG251" i="1"/>
  <c r="AM20" i="1"/>
  <c r="AE20" i="1"/>
  <c r="AO264" i="1"/>
  <c r="AG264" i="1"/>
  <c r="AL187" i="1"/>
  <c r="AP187" i="1" s="1"/>
  <c r="AD187" i="1"/>
  <c r="AO18" i="1"/>
  <c r="AG18" i="1"/>
  <c r="AO9" i="1"/>
  <c r="AG9" i="1"/>
  <c r="AO52" i="1"/>
  <c r="AG52" i="1"/>
  <c r="AN295" i="1"/>
  <c r="AF295" i="1"/>
  <c r="AL320" i="1"/>
  <c r="AP320" i="1" s="1"/>
  <c r="AD320" i="1"/>
  <c r="AO542" i="1"/>
  <c r="AG542" i="1"/>
  <c r="AN591" i="1"/>
  <c r="AF591" i="1"/>
  <c r="AD110" i="1"/>
  <c r="AL110" i="1"/>
  <c r="AP110" i="1" s="1"/>
  <c r="AM156" i="1"/>
  <c r="AE156" i="1"/>
  <c r="AO197" i="1"/>
  <c r="AG197" i="1"/>
  <c r="AL252" i="1"/>
  <c r="AP252" i="1" s="1"/>
  <c r="AD252" i="1"/>
  <c r="AM154" i="1"/>
  <c r="AE154" i="1"/>
  <c r="AM270" i="1"/>
  <c r="AE270" i="1"/>
  <c r="AL396" i="1"/>
  <c r="AP396" i="1" s="1"/>
  <c r="AD396" i="1"/>
  <c r="AL112" i="1"/>
  <c r="AP112" i="1" s="1"/>
  <c r="AD112" i="1"/>
  <c r="AL282" i="1"/>
  <c r="AD282" i="1"/>
  <c r="AN42" i="1"/>
  <c r="AF42" i="1"/>
  <c r="AN37" i="1"/>
  <c r="AF37" i="1"/>
  <c r="AO64" i="1"/>
  <c r="AG64" i="1"/>
  <c r="AL276" i="1"/>
  <c r="AP276" i="1" s="1"/>
  <c r="AD276" i="1"/>
  <c r="AL143" i="1"/>
  <c r="AP143" i="1" s="1"/>
  <c r="AD143" i="1"/>
  <c r="AO184" i="1"/>
  <c r="AG184" i="1"/>
  <c r="AN242" i="1"/>
  <c r="AF242" i="1"/>
  <c r="AN168" i="1"/>
  <c r="AF168" i="1"/>
  <c r="AM455" i="1"/>
  <c r="AE455" i="1"/>
  <c r="AM146" i="1"/>
  <c r="AE146" i="1"/>
  <c r="AL308" i="1"/>
  <c r="AP308" i="1" s="1"/>
  <c r="AD308" i="1"/>
  <c r="AL149" i="1"/>
  <c r="AP149" i="1" s="1"/>
  <c r="AD149" i="1"/>
  <c r="AO41" i="1"/>
  <c r="AG41" i="1"/>
  <c r="AO55" i="1"/>
  <c r="AG55" i="1"/>
  <c r="AN313" i="1"/>
  <c r="AF313" i="1"/>
  <c r="AM112" i="1"/>
  <c r="AE112" i="1"/>
  <c r="AO175" i="1"/>
  <c r="AG175" i="1"/>
  <c r="AN216" i="1"/>
  <c r="AF216" i="1"/>
  <c r="AO254" i="1"/>
  <c r="AG254" i="1"/>
  <c r="AM150" i="1"/>
  <c r="AE150" i="1"/>
  <c r="AO7" i="1"/>
  <c r="AG7" i="1"/>
  <c r="AO214" i="1"/>
  <c r="AG214" i="1"/>
  <c r="AO23" i="1"/>
  <c r="AG23" i="1"/>
  <c r="AO12" i="1"/>
  <c r="AG12" i="1"/>
  <c r="AN31" i="1"/>
  <c r="AF31" i="1"/>
  <c r="AM93" i="1"/>
  <c r="AE93" i="1"/>
  <c r="AO623" i="1"/>
  <c r="AG623" i="1"/>
  <c r="AL106" i="1"/>
  <c r="AP106" i="1" s="1"/>
  <c r="AD106" i="1"/>
  <c r="AM129" i="1"/>
  <c r="AE129" i="1"/>
  <c r="AO176" i="1"/>
  <c r="AG176" i="1"/>
  <c r="AL495" i="1"/>
  <c r="AP495" i="1" s="1"/>
  <c r="AD495" i="1"/>
  <c r="AN455" i="1"/>
  <c r="AF455" i="1"/>
  <c r="AL118" i="1"/>
  <c r="AP118" i="1" s="1"/>
  <c r="AD118" i="1"/>
  <c r="AL130" i="1"/>
  <c r="AP130" i="1" s="1"/>
  <c r="AD130" i="1"/>
  <c r="AO181" i="1"/>
  <c r="AG181" i="1"/>
  <c r="AM234" i="1"/>
  <c r="AE234" i="1"/>
  <c r="AM125" i="1"/>
  <c r="AE125" i="1"/>
  <c r="AM13" i="1"/>
  <c r="AE13" i="1"/>
  <c r="AN33" i="1"/>
  <c r="AF33" i="1"/>
  <c r="AL253" i="1"/>
  <c r="AP253" i="1" s="1"/>
  <c r="AD253" i="1"/>
  <c r="AL163" i="1"/>
  <c r="AP163" i="1" s="1"/>
  <c r="AD163" i="1"/>
  <c r="AO295" i="1"/>
  <c r="AG295" i="1"/>
  <c r="AL302" i="1"/>
  <c r="AP302" i="1" s="1"/>
  <c r="AD302" i="1"/>
  <c r="AN41" i="1"/>
  <c r="AF41" i="1"/>
  <c r="AM138" i="1"/>
  <c r="AE138" i="1"/>
  <c r="AL155" i="1"/>
  <c r="AP155" i="1" s="1"/>
  <c r="AD155" i="1"/>
  <c r="AL247" i="1"/>
  <c r="AP247" i="1" s="1"/>
  <c r="AD247" i="1"/>
  <c r="AN165" i="1"/>
  <c r="AF165" i="1"/>
  <c r="AO36" i="1"/>
  <c r="AG36" i="1"/>
  <c r="AN203" i="1"/>
  <c r="AF203" i="1"/>
  <c r="AM5" i="1"/>
  <c r="AE5" i="1"/>
  <c r="AN298" i="1"/>
  <c r="AF298" i="1"/>
  <c r="AM133" i="1"/>
  <c r="AE133" i="1"/>
  <c r="AN252" i="1"/>
  <c r="AF252" i="1"/>
  <c r="AL236" i="1"/>
  <c r="AP236" i="1" s="1"/>
  <c r="AD236" i="1"/>
  <c r="AO14" i="1"/>
  <c r="AG14" i="1"/>
  <c r="AM35" i="1"/>
  <c r="AE35" i="1"/>
  <c r="AO478" i="1"/>
  <c r="AG478" i="1"/>
  <c r="AM108" i="1"/>
  <c r="AE108" i="1"/>
  <c r="AM145" i="1"/>
  <c r="AE145" i="1"/>
  <c r="AO194" i="1"/>
  <c r="AG194" i="1"/>
  <c r="AL235" i="1"/>
  <c r="AP235" i="1" s="1"/>
  <c r="AD235" i="1"/>
  <c r="AM258" i="1"/>
  <c r="AE258" i="1"/>
  <c r="AN172" i="1"/>
  <c r="AF172" i="1"/>
  <c r="AM141" i="1"/>
  <c r="AE141" i="1"/>
  <c r="AO252" i="1"/>
  <c r="AG252" i="1"/>
  <c r="AL254" i="1"/>
  <c r="AP254" i="1" s="1"/>
  <c r="AD254" i="1"/>
  <c r="AN60" i="1"/>
  <c r="AF60" i="1"/>
  <c r="AO631" i="1"/>
  <c r="AG631" i="1"/>
  <c r="AO583" i="1"/>
  <c r="AG583" i="1"/>
  <c r="AN121" i="1"/>
  <c r="AF121" i="1"/>
  <c r="AO183" i="1"/>
  <c r="AG183" i="1"/>
  <c r="AN220" i="1"/>
  <c r="AF220" i="1"/>
  <c r="AN279" i="1"/>
  <c r="AF279" i="1"/>
  <c r="AN176" i="1"/>
  <c r="AF176" i="1"/>
  <c r="AL29" i="1"/>
  <c r="AP29" i="1" s="1"/>
  <c r="AD29" i="1"/>
  <c r="AL107" i="1"/>
  <c r="AP107" i="1" s="1"/>
  <c r="AD107" i="1"/>
  <c r="AN19" i="1"/>
  <c r="AF19" i="1"/>
  <c r="AN8" i="1"/>
  <c r="AF8" i="1"/>
  <c r="AM34" i="1"/>
  <c r="AE34" i="1"/>
  <c r="AN63" i="1"/>
  <c r="AF63" i="1"/>
  <c r="AO296" i="1"/>
  <c r="AG296" i="1"/>
  <c r="AM109" i="1"/>
  <c r="AE109" i="1"/>
  <c r="AN195" i="1"/>
  <c r="AF195" i="1"/>
  <c r="AN251" i="1"/>
  <c r="AF251" i="1"/>
  <c r="AN20" i="1"/>
  <c r="AF20" i="1"/>
  <c r="AO107" i="1"/>
  <c r="AG107" i="1"/>
  <c r="AO280" i="1"/>
  <c r="AG280" i="1"/>
  <c r="AL207" i="1"/>
  <c r="AP207" i="1" s="1"/>
  <c r="AD207" i="1"/>
  <c r="AL47" i="1"/>
  <c r="AP47" i="1" s="1"/>
  <c r="AD47" i="1"/>
  <c r="AL36" i="1"/>
  <c r="AP36" i="1" s="1"/>
  <c r="AD36" i="1"/>
  <c r="AO62" i="1"/>
  <c r="AG62" i="1"/>
  <c r="AL100" i="1"/>
  <c r="AP100" i="1" s="1"/>
  <c r="AD100" i="1"/>
  <c r="AL295" i="1"/>
  <c r="AP295" i="1" s="1"/>
  <c r="AD295" i="1"/>
  <c r="AO320" i="1"/>
  <c r="AG320" i="1"/>
  <c r="AN542" i="1"/>
  <c r="AF542" i="1"/>
  <c r="AL591" i="1"/>
  <c r="AP591" i="1" s="1"/>
  <c r="AD591" i="1"/>
  <c r="AN126" i="1"/>
  <c r="AF126" i="1"/>
  <c r="AO166" i="1"/>
  <c r="AG166" i="1"/>
  <c r="AM214" i="1"/>
  <c r="AE214" i="1"/>
  <c r="AM263" i="1"/>
  <c r="AE263" i="1"/>
  <c r="AN127" i="1"/>
  <c r="AF127" i="1"/>
  <c r="AO282" i="1"/>
  <c r="AG282" i="1"/>
  <c r="AL174" i="1"/>
  <c r="AP174" i="1" s="1"/>
  <c r="AD174" i="1"/>
  <c r="AO42" i="1"/>
  <c r="AG42" i="1"/>
  <c r="AM37" i="1"/>
  <c r="AE37" i="1"/>
  <c r="AM64" i="1"/>
  <c r="AE64" i="1"/>
  <c r="AM276" i="1"/>
  <c r="AE276" i="1"/>
  <c r="AN143" i="1"/>
  <c r="AF143" i="1"/>
  <c r="AM184" i="1"/>
  <c r="AE184" i="1"/>
  <c r="AM242" i="1"/>
  <c r="AE242" i="1"/>
  <c r="AM168" i="1"/>
  <c r="AE168" i="1"/>
  <c r="AM164" i="1"/>
  <c r="AE164" i="1"/>
  <c r="AL175" i="1"/>
  <c r="AP175" i="1" s="1"/>
  <c r="AD175" i="1"/>
  <c r="AM41" i="1"/>
  <c r="AE41" i="1"/>
  <c r="AN58" i="1"/>
  <c r="AF58" i="1"/>
  <c r="AN138" i="1"/>
  <c r="AF138" i="1"/>
  <c r="AM175" i="1"/>
  <c r="AE175" i="1"/>
  <c r="AM216" i="1"/>
  <c r="AE216" i="1"/>
  <c r="AN254" i="1"/>
  <c r="AF254" i="1"/>
  <c r="AO169" i="1"/>
  <c r="AG169" i="1"/>
  <c r="AN272" i="1"/>
  <c r="AF272" i="1"/>
  <c r="AL176" i="1"/>
  <c r="AP176" i="1" s="1"/>
  <c r="AD176" i="1"/>
  <c r="AM23" i="1"/>
  <c r="AE23" i="1"/>
  <c r="AN12" i="1"/>
  <c r="AF12" i="1"/>
  <c r="AN106" i="1"/>
  <c r="AF106" i="1"/>
  <c r="AO129" i="1"/>
  <c r="AG129" i="1"/>
  <c r="AN191" i="1"/>
  <c r="AF191" i="1"/>
  <c r="AO495" i="1"/>
  <c r="AG495" i="1"/>
  <c r="AL595" i="1"/>
  <c r="AP595" i="1" s="1"/>
  <c r="AD595" i="1"/>
  <c r="AM118" i="1"/>
  <c r="AE118" i="1"/>
  <c r="AO130" i="1"/>
  <c r="AG130" i="1"/>
  <c r="AM190" i="1"/>
  <c r="AE190" i="1"/>
  <c r="AO246" i="1"/>
  <c r="AG246" i="1"/>
  <c r="AO171" i="1"/>
  <c r="AG171" i="1"/>
  <c r="AN13" i="1"/>
  <c r="AF13" i="1"/>
  <c r="AO33" i="1"/>
  <c r="AG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8516806</author>
  </authors>
  <commentList>
    <comment ref="C1" authorId="0" shapeId="0" xr:uid="{9A00ACC2-AD66-4D8A-8D4A-F410C1A7AC6D}">
      <text>
        <r>
          <rPr>
            <b/>
            <sz val="9"/>
            <color indexed="81"/>
            <rFont val="Tahoma"/>
            <family val="2"/>
          </rPr>
          <t>8516806 (Mark Finnie)   :</t>
        </r>
        <r>
          <rPr>
            <sz val="9"/>
            <color indexed="81"/>
            <rFont val="Tahoma"/>
            <family val="2"/>
          </rPr>
          <t xml:space="preserve">
Value can be used to list objects in a predictable order that makes the most sense when considering how the objects are related to each other.</t>
        </r>
      </text>
    </comment>
    <comment ref="D1" authorId="0" shapeId="0" xr:uid="{476BB6B2-4464-40B7-83DF-D432A5645041}">
      <text>
        <r>
          <rPr>
            <b/>
            <sz val="9"/>
            <color indexed="81"/>
            <rFont val="Tahoma"/>
            <family val="2"/>
          </rPr>
          <t>8516806 (Mark Finnie):</t>
        </r>
        <r>
          <rPr>
            <sz val="9"/>
            <color indexed="81"/>
            <rFont val="Tahoma"/>
            <family val="2"/>
          </rPr>
          <t xml:space="preserve">
The name of the Master Data Workbook sheet that object field information was sourced from (in addition to the source workbook, the detail from these sheets can also been found on this workbook's "DMW | Collateral Fields" sheet) </t>
        </r>
      </text>
    </comment>
    <comment ref="E1" authorId="0" shapeId="0" xr:uid="{54AB77F4-FA90-46AD-A6B6-5976D57684FC}">
      <text>
        <r>
          <rPr>
            <b/>
            <sz val="9"/>
            <color indexed="81"/>
            <rFont val="Tahoma"/>
            <family val="2"/>
          </rPr>
          <t>8516806 (Mark Finnie):</t>
        </r>
        <r>
          <rPr>
            <sz val="9"/>
            <color indexed="81"/>
            <rFont val="Tahoma"/>
            <family val="2"/>
          </rPr>
          <t xml:space="preserve">
Contains the name of the BigQuery "Raw" table to which object field data will be written as part of its downstream journey</t>
        </r>
      </text>
    </comment>
    <comment ref="F1" authorId="0" shapeId="0" xr:uid="{CEA9213A-1FA9-41FB-9AC8-E6A3A326EF39}">
      <text>
        <r>
          <rPr>
            <b/>
            <sz val="9"/>
            <color indexed="81"/>
            <rFont val="Tahoma"/>
            <family val="2"/>
          </rPr>
          <t>8516806 (Mark Finnie):</t>
        </r>
        <r>
          <rPr>
            <sz val="9"/>
            <color indexed="81"/>
            <rFont val="Tahoma"/>
            <family val="2"/>
          </rPr>
          <t xml:space="preserve">
Contains the name of the BigQuery "Staging" table to which object field data will be written as part of its downstream journey</t>
        </r>
      </text>
    </comment>
    <comment ref="G1" authorId="0" shapeId="0" xr:uid="{189EA401-3BE2-47D0-AA75-81CF2D160241}">
      <text>
        <r>
          <rPr>
            <b/>
            <sz val="9"/>
            <color indexed="81"/>
            <rFont val="Tahoma"/>
            <family val="2"/>
          </rPr>
          <t xml:space="preserve">8516806 (Mark Finnie):  
</t>
        </r>
        <r>
          <rPr>
            <sz val="9"/>
            <color indexed="81"/>
            <rFont val="Tahoma"/>
            <family val="2"/>
          </rPr>
          <t>Contains the name of the BigQuery "Curated" table to which object field data will be written as part of its downstream journey</t>
        </r>
      </text>
    </comment>
    <comment ref="H1" authorId="0" shapeId="0" xr:uid="{A198B35B-C281-44B7-89C5-5D0610D8BAA6}">
      <text>
        <r>
          <rPr>
            <b/>
            <sz val="9"/>
            <color indexed="81"/>
            <rFont val="Tahoma"/>
            <family val="2"/>
          </rPr>
          <t>8516806 (Mark Finnie):</t>
        </r>
        <r>
          <rPr>
            <sz val="9"/>
            <color indexed="81"/>
            <rFont val="Tahoma"/>
            <family val="2"/>
          </rPr>
          <t xml:space="preserve">
Contains the name of the BigQuery "Consumption" view to which object field data will be written as part of its downstream journey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8516806</author>
  </authors>
  <commentList>
    <comment ref="F2" authorId="0" shapeId="0" xr:uid="{B4F1F839-CFA6-470B-8B3A-F96D89807FB9}">
      <text>
        <r>
          <rPr>
            <b/>
            <sz val="9"/>
            <color indexed="81"/>
            <rFont val="Tahoma"/>
            <family val="2"/>
          </rPr>
          <t>8516806 (Mark Finnie):</t>
        </r>
        <r>
          <rPr>
            <sz val="9"/>
            <color indexed="81"/>
            <rFont val="Tahoma"/>
            <family val="2"/>
          </rPr>
          <t xml:space="preserve">
Does a field with a matching Long Name value exist in the data master workbook?</t>
        </r>
      </text>
    </comment>
    <comment ref="G2" authorId="0" shapeId="0" xr:uid="{C1F9FF5D-8914-4FB3-8723-DBEA4A3590B1}">
      <text>
        <r>
          <rPr>
            <b/>
            <sz val="9"/>
            <color indexed="81"/>
            <rFont val="Tahoma"/>
            <family val="2"/>
          </rPr>
          <t>8516806 (Mark Finnie):</t>
        </r>
        <r>
          <rPr>
            <sz val="9"/>
            <color indexed="81"/>
            <rFont val="Tahoma"/>
            <family val="2"/>
          </rPr>
          <t xml:space="preserve">
Contains a result of a VLOOKUP which returns a value (where available) which describes the purpose of a given field as defined in the Data Master Workbook.</t>
        </r>
      </text>
    </comment>
    <comment ref="H2" authorId="0" shapeId="0" xr:uid="{E3FF5589-EBC2-4DED-9D8D-004A15DFB398}">
      <text>
        <r>
          <rPr>
            <b/>
            <sz val="9"/>
            <color indexed="81"/>
            <rFont val="Tahoma"/>
            <family val="2"/>
          </rPr>
          <t>8516806 (Mark Finnie):</t>
        </r>
        <r>
          <rPr>
            <sz val="9"/>
            <color indexed="81"/>
            <rFont val="Tahoma"/>
            <family val="2"/>
          </rPr>
          <t xml:space="preserve">
Indicates (where applicable) if a field is a Primary or Foreign key</t>
        </r>
      </text>
    </comment>
    <comment ref="I2" authorId="0" shapeId="0" xr:uid="{9E2F6103-A33A-41B2-BBFB-449BA651A667}">
      <text>
        <r>
          <rPr>
            <b/>
            <sz val="9"/>
            <color indexed="81"/>
            <rFont val="Tahoma"/>
            <family val="2"/>
          </rPr>
          <t>8516806 (Mark Finnie):</t>
        </r>
        <r>
          <rPr>
            <sz val="9"/>
            <color indexed="81"/>
            <rFont val="Tahoma"/>
            <family val="2"/>
          </rPr>
          <t xml:space="preserve">
Indicates whether or not nCino allows the field's value to be set to NULL. The value shown here has been sourced from configuration data extracted from DEVPOC1 after it was configured to mirror the detail documented in the version of the Master Data Workbook which was frozen at the start of the current PI.</t>
        </r>
      </text>
    </comment>
    <comment ref="J2" authorId="0" shapeId="0" xr:uid="{75B0E279-515A-4753-8468-7F01A7C7FB62}">
      <text>
        <r>
          <rPr>
            <b/>
            <sz val="9"/>
            <color indexed="81"/>
            <rFont val="Tahoma"/>
            <family val="2"/>
          </rPr>
          <t>8516806 (Mark Finnie):</t>
        </r>
        <r>
          <rPr>
            <sz val="9"/>
            <color indexed="81"/>
            <rFont val="Tahoma"/>
            <family val="2"/>
          </rPr>
          <t xml:space="preserve">
Speciifies the field's data type in nCINO. The data types returned in this column use the internal Salesforce name for the data type and may differ from the name shown on the nCINO front-end.  The value shown here has been sourced from configuration data extracted from DEVPOC1 after it was configured to mirror the detail documented in the version of the Master Data Workbook which was frozen at the start of the current PI.</t>
        </r>
      </text>
    </comment>
    <comment ref="K2" authorId="0" shapeId="0" xr:uid="{49FCFEE3-8859-457E-BE56-47951D242029}">
      <text>
        <r>
          <rPr>
            <b/>
            <sz val="9"/>
            <color indexed="81"/>
            <rFont val="Tahoma"/>
            <family val="2"/>
          </rPr>
          <t>8516806 (Mark Finnie):</t>
        </r>
        <r>
          <rPr>
            <sz val="9"/>
            <color indexed="81"/>
            <rFont val="Tahoma"/>
            <family val="2"/>
          </rPr>
          <t xml:space="preserve">
If the field data type is analogous to string type then this column will hold the maximum number of characters that nCino will allow to be written to the field. The value shown here has been sourced from configuration data extracted from DEVPOC1 after it was configured to mirror the detail documented in the version of the Master Data Workbook which was frozen at the start of the current PI.</t>
        </r>
      </text>
    </comment>
    <comment ref="L2" authorId="0" shapeId="0" xr:uid="{C32CA03B-F982-405B-A136-6DCD5F2E8873}">
      <text>
        <r>
          <rPr>
            <b/>
            <sz val="9"/>
            <color indexed="81"/>
            <rFont val="Tahoma"/>
            <family val="2"/>
          </rPr>
          <t>8516806 (Mark Finnie):</t>
        </r>
        <r>
          <rPr>
            <sz val="9"/>
            <color indexed="81"/>
            <rFont val="Tahoma"/>
            <family val="2"/>
          </rPr>
          <t xml:space="preserve">
If the field data type is analogous to a number type, then this column will hold the number of digits allowed on the left-hand-side of the decimal place. The value shown here has been sourced from configuration data extracted from DEVPOC1 after it was configured to mirror the detail documented in the version of the Master Data Workbook which was frozen at the start of the current PI.</t>
        </r>
      </text>
    </comment>
    <comment ref="M2" authorId="0" shapeId="0" xr:uid="{C397C464-FFFA-4DC1-BD6B-9ADA8A56C4AB}">
      <text>
        <r>
          <rPr>
            <b/>
            <sz val="9"/>
            <color indexed="81"/>
            <rFont val="Tahoma"/>
            <family val="2"/>
          </rPr>
          <t>8516806 (Mark Finnie):</t>
        </r>
        <r>
          <rPr>
            <sz val="9"/>
            <color indexed="81"/>
            <rFont val="Tahoma"/>
            <family val="2"/>
          </rPr>
          <t xml:space="preserve">
If the field data type is analogous to a number type, then this column will hold the number of digits allowed on the right-hand-side of the decimal place. The value shown here has been sourced from configuration data extracted from DEVPOC1 after it was configured to mirror the detail documented in the version of the Master Data Workbook which was frozen at the start of the current PI. </t>
        </r>
      </text>
    </comment>
    <comment ref="N2" authorId="0" shapeId="0" xr:uid="{C1B8CC50-C02F-4C5B-B448-813AF6A3E949}">
      <text>
        <r>
          <rPr>
            <b/>
            <sz val="9"/>
            <color indexed="81"/>
            <rFont val="Tahoma"/>
            <family val="2"/>
          </rPr>
          <t>8516806 (Mark Finnie):</t>
        </r>
        <r>
          <rPr>
            <sz val="9"/>
            <color indexed="81"/>
            <rFont val="Tahoma"/>
            <family val="2"/>
          </rPr>
          <t xml:space="preserve">
This column contains a concatination of the values contained in the 4 preceding columns.  It forms a key which has been replicated on the "Data Type Conversion Lookup" worksheet.  It is used as a convenient way to cross reference equivalent BigQuery data type information defined on that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8516806</author>
  </authors>
  <commentList>
    <comment ref="A4" authorId="0" shapeId="0" xr:uid="{25132323-32F6-4E54-8605-FAE02A93166A}">
      <text>
        <r>
          <rPr>
            <b/>
            <sz val="9"/>
            <color indexed="81"/>
            <rFont val="Tahoma"/>
            <family val="2"/>
          </rPr>
          <t>Flag indicating if field exists in the "Field Mappings" sheet</t>
        </r>
        <r>
          <rPr>
            <sz val="9"/>
            <color indexed="81"/>
            <rFont val="Tahoma"/>
            <family val="2"/>
          </rPr>
          <t xml:space="preserve">
</t>
        </r>
      </text>
    </comment>
    <comment ref="B4" authorId="0" shapeId="0" xr:uid="{83579447-D1AB-4ED7-84AB-1E879492C812}">
      <text>
        <r>
          <rPr>
            <b/>
            <sz val="9"/>
            <color indexed="81"/>
            <rFont val="Tahoma"/>
            <family val="2"/>
          </rPr>
          <t>Description of any changes made to correct issues with detail provided on this sheet</t>
        </r>
      </text>
    </comment>
  </commentList>
</comments>
</file>

<file path=xl/sharedStrings.xml><?xml version="1.0" encoding="utf-8"?>
<sst xmlns="http://schemas.openxmlformats.org/spreadsheetml/2006/main" count="19992" uniqueCount="3294">
  <si>
    <t>Downstream Mapping - Collateral Data (v1.0)</t>
  </si>
  <si>
    <t>Date</t>
  </si>
  <si>
    <t>Name</t>
  </si>
  <si>
    <t>Role</t>
  </si>
  <si>
    <t>Version</t>
  </si>
  <si>
    <t>Change</t>
  </si>
  <si>
    <t>Sarah Keane</t>
  </si>
  <si>
    <t>Data Analyst</t>
  </si>
  <si>
    <t>v1.0</t>
  </si>
  <si>
    <t>Initial work-in-progress version using PI4 object baseline</t>
  </si>
  <si>
    <t>Purpose of this mapping document:</t>
  </si>
  <si>
    <t>1) Document dowstream data mappings for Facilities &amp; Limits Data from nCino to dependent source systems</t>
  </si>
  <si>
    <t>Review</t>
  </si>
  <si>
    <t>This document must be signed off by the following stakeholders (this list can be amended depending on system):</t>
  </si>
  <si>
    <t>1) CCS</t>
  </si>
  <si>
    <t>2) Source System SME</t>
  </si>
  <si>
    <t>3) Solutions architect</t>
  </si>
  <si>
    <t>4) Other Stakeholders</t>
  </si>
  <si>
    <t>Please Note:</t>
  </si>
  <si>
    <t>The following objects are not identified as required. However if we end up migrating data to them, or CBDW determine that they require them, they will need to come back in scope:
LLC_BI__Policy_Exception__c
LLC_BI__Policy_Exception_Mitigation_Reason__c
LLC_BI__Policy_Exception_Template__c</t>
  </si>
  <si>
    <t xml:space="preserve"> • This template has been reviewed and agreed between the DA Team and the Dev team, any changes to this template are subject to change control. If you have any suggested changes, please contact Nicole Roberts</t>
  </si>
  <si>
    <t xml:space="preserve"> • This template can be found @ https://confluence.devops.lloydsbanking.com/display/CCTR/Reference+Material</t>
  </si>
  <si>
    <t>Sheet</t>
  </si>
  <si>
    <t>Descripton</t>
  </si>
  <si>
    <t>nCino | Object-Level Info</t>
  </si>
  <si>
    <t>This worksheet details which nCino objects this mapping document covers alongside key details associated with those objects.
Much of this detail is referenced on the main "nCino | Field Mappings" sheet via VLOOKUP (target BigQuery Table/View names, etc).  
Many of the column headers on this sheet contain notes that provide further information about the data contained in that column.</t>
  </si>
  <si>
    <t>nCino | Field Mappings</t>
  </si>
  <si>
    <t>This worksheet contains the actual field mapping data.  
It lists the fields that belong to each nCINO Collateral object and how they should be processed as part of their downstream journey, including table/view names, field names and appropriate data types.   
This data has been sourced from configuration data extracted from DEVPOC1 after it was configured to mirror the detail documented in the version of the Master Data Workbook which was frozen at the start of the current PI - the "Exists in DMW?" column indicates if a given field is documented in the Data Master Workbook (not all of them are).
Many of the column headers on this sheet contain notes that provide further information about the data contained in that column.</t>
  </si>
  <si>
    <t>Kafka | Field Mappings</t>
  </si>
  <si>
    <r>
      <t xml:space="preserve">This worksheet contains additional field mappings covering data attributes supplied by the Kafka service when it sends nCino object data to the downstream pipeline. 
These mappings should be considered </t>
    </r>
    <r>
      <rPr>
        <b/>
        <u/>
        <sz val="11"/>
        <color theme="1"/>
        <rFont val="Calibri"/>
        <family val="2"/>
        <scheme val="minor"/>
      </rPr>
      <t>in addition</t>
    </r>
    <r>
      <rPr>
        <sz val="11"/>
        <color theme="1"/>
        <rFont val="Calibri"/>
        <family val="2"/>
        <scheme val="minor"/>
      </rPr>
      <t xml:space="preserve"> to the mappings detailed on the "nCino | Field Mappings" sheet and apply to each and every object type (all 9 Collateral objects in this instance).</t>
    </r>
  </si>
  <si>
    <t>nCino | BigQuery Type Lookup</t>
  </si>
  <si>
    <t>This sheet details how to covert to the equivalent BigQuery data type attributes from  a given set of nCINO data type attributes. 
The main "nCino | Field Mappings" sheet references this detail via VLOOKUP to the shared "Data Type Conversion Key" value.</t>
  </si>
  <si>
    <t>nCino | Pick List Values</t>
  </si>
  <si>
    <t>This sheet contains the values configured for each nCino field of type "PickList".
This data has been sourced from configuration data extracted from DEVPOC1 after it was configured to mirror the detail documented in the version of the Master Data Workbook which was frozen at the start of the current PI.</t>
  </si>
  <si>
    <t>DMW | Collateral Fields</t>
  </si>
  <si>
    <t xml:space="preserve">This worksheet contains  the Collateral field information provided in the Data Master Workbook that was frozen at the start of the current PI.   
The first couple of columns were added by Mark Finnie as part of a reconciliation exercise to check the fields in the DMW exist on DEVPOC1  (none were missing but some of the names weren't 100% correct so had to be slightly altered to get things fully matched).
</t>
  </si>
  <si>
    <t>DMW | Collateral Types</t>
  </si>
  <si>
    <t xml:space="preserve">This worksheet contains additional Collateral Type information provided in the Data Master Workbook that was frozen at the start of the current PI.   </t>
  </si>
  <si>
    <t xml:space="preserve">Note: </t>
  </si>
  <si>
    <t>All objects are included in the mappings, however the following objects are not identified as required for IRIS. Although if we end up migrating data to them, or CBDW determines that they require them, they will need to come back in scope:
LLC_BI__Policy_Exception__c
LLC_BI__Policy_Exception_Mitigation_Reason__c
LLC_BI__Policy_Exception_Template__c</t>
  </si>
  <si>
    <t>nCino Name</t>
  </si>
  <si>
    <t>nCino Label</t>
  </si>
  <si>
    <t>Display Order</t>
  </si>
  <si>
    <t>DMW Sheet Name</t>
  </si>
  <si>
    <t>Raw Table  Name</t>
  </si>
  <si>
    <t>Staging Table Name</t>
  </si>
  <si>
    <t>Curated Table Name</t>
  </si>
  <si>
    <t>Consumption View Name</t>
  </si>
  <si>
    <t>Description</t>
  </si>
  <si>
    <t>LLC_BI__Loan__c</t>
  </si>
  <si>
    <t>Facility</t>
  </si>
  <si>
    <t>Facility (Loan)</t>
  </si>
  <si>
    <t>The Loan Object captures facility or mutiple facilities information which can then be aggregated to a deal level</t>
  </si>
  <si>
    <t>LLC_BI__Legal_Entities__c</t>
  </si>
  <si>
    <t>Entity Involvement</t>
  </si>
  <si>
    <t>The Entity Involvement Object contains information about the associations between relationships and loans.</t>
  </si>
  <si>
    <t>LLC_BI__Policy_Exception__c</t>
  </si>
  <si>
    <t>Policy Exception</t>
  </si>
  <si>
    <t>LLC_BI__Policy_Exception_Mitigation_Reason__c</t>
  </si>
  <si>
    <t>Policy Exception Mitigation Reason</t>
  </si>
  <si>
    <t>PolicyExceptionMitigationReason</t>
  </si>
  <si>
    <t>The Policy Exception Mitigation Reason Object is used to store the Policy Exception Mitigation Reasons that will be presented to the user during the policy exception process.</t>
  </si>
  <si>
    <t>LLC_BI__Policy_Exception_Template__c</t>
  </si>
  <si>
    <t>Policy Exception Template</t>
  </si>
  <si>
    <t>The Policy Exception Object is used to store Policy Exception templates. The content of the object is created by an Administrator. The template defines the options that are available when a policy exception is added by a user.</t>
  </si>
  <si>
    <t>CCS_Cardholder__c</t>
  </si>
  <si>
    <t>Cardholder</t>
  </si>
  <si>
    <t>The Cardholder Object is used to capture the cardholder's details of a card facility</t>
  </si>
  <si>
    <t>CCS_Limit__c</t>
  </si>
  <si>
    <t>Limit</t>
  </si>
  <si>
    <t>nCINO</t>
  </si>
  <si>
    <t>Raw Table</t>
  </si>
  <si>
    <t>Staging Table</t>
  </si>
  <si>
    <t>Curated Table</t>
  </si>
  <si>
    <t>Consumption View</t>
  </si>
  <si>
    <t>Object Name</t>
  </si>
  <si>
    <t>Object Label</t>
  </si>
  <si>
    <t>Field Long Name</t>
  </si>
  <si>
    <t>Field Short Name</t>
  </si>
  <si>
    <t>Field Label</t>
  </si>
  <si>
    <t>Exists in DMW?</t>
  </si>
  <si>
    <t>DMW Field Description</t>
  </si>
  <si>
    <t>Key Type</t>
  </si>
  <si>
    <t>Nullable?</t>
  </si>
  <si>
    <t>Field Type</t>
  </si>
  <si>
    <t>String Length</t>
  </si>
  <si>
    <t>Numeric Precision</t>
  </si>
  <si>
    <t>Numeric Scale</t>
  </si>
  <si>
    <t>Data Type Conversion Key</t>
  </si>
  <si>
    <t xml:space="preserve">Table Name </t>
  </si>
  <si>
    <t>Field Name</t>
  </si>
  <si>
    <t>Table Name</t>
  </si>
  <si>
    <t>View Name</t>
  </si>
  <si>
    <t>Max Elements in Array</t>
  </si>
  <si>
    <t>CCS_Cardholder__c.CCS_Country_Code__c</t>
  </si>
  <si>
    <t>CCS_Country_Code__c</t>
  </si>
  <si>
    <t>Country Code</t>
  </si>
  <si>
    <t>yes</t>
  </si>
  <si>
    <t>double</t>
  </si>
  <si>
    <t>CCS_Cardholder__c.CCS_Date_of_Birth__c</t>
  </si>
  <si>
    <t>CCS_Date_of_Birth__c</t>
  </si>
  <si>
    <t>Date of Birth</t>
  </si>
  <si>
    <t>date</t>
  </si>
  <si>
    <t>CCS_Cardholder__c.CCS_Email__c</t>
  </si>
  <si>
    <t>CCS_Email__c</t>
  </si>
  <si>
    <t>Email</t>
  </si>
  <si>
    <t>email</t>
  </si>
  <si>
    <t>CCS_Cardholder__c.CCS_Facility_ID__c</t>
  </si>
  <si>
    <t>CCS_Facility_ID__c</t>
  </si>
  <si>
    <t>Facility ID</t>
  </si>
  <si>
    <t>no</t>
  </si>
  <si>
    <t>reference(LLC_BI__Loan__c)</t>
  </si>
  <si>
    <t>CCS_Cardholder__c.CCS_First_Name__c</t>
  </si>
  <si>
    <t>CCS_First_Name__c</t>
  </si>
  <si>
    <t>First Name</t>
  </si>
  <si>
    <t>string</t>
  </si>
  <si>
    <t>CCS_Cardholder__c.CCS_Is_Card_Needed__c</t>
  </si>
  <si>
    <t>CCS_Is_Card_Needed__c</t>
  </si>
  <si>
    <t>Is Card Needed?</t>
  </si>
  <si>
    <t>picklist</t>
  </si>
  <si>
    <t>CCS_Cardholder__c.CCS_Last_Name__c</t>
  </si>
  <si>
    <t>CCS_Last_Name__c</t>
  </si>
  <si>
    <t>Last Name</t>
  </si>
  <si>
    <t>CCS_Cardholder__c.CCS_Level_of_Control__c</t>
  </si>
  <si>
    <t>CCS_Level_of_Control__c</t>
  </si>
  <si>
    <t>Level of Control</t>
  </si>
  <si>
    <t>CCS_Cardholder__c.CCS_Limit__c</t>
  </si>
  <si>
    <t>Limit (Â£)</t>
  </si>
  <si>
    <t>currency</t>
  </si>
  <si>
    <t>CCS_Cardholder__c.CCS_Mobile_Number__c</t>
  </si>
  <si>
    <t>CCS_Mobile_Number__c</t>
  </si>
  <si>
    <t>Mobile Number</t>
  </si>
  <si>
    <t>phone</t>
  </si>
  <si>
    <t>CCS_Cardholder__c.CCS_Number_of_Cards__c</t>
  </si>
  <si>
    <t>CCS_Number_of_Cards__c</t>
  </si>
  <si>
    <t>Number of Cards</t>
  </si>
  <si>
    <t>CCS_Cardholder__c.CCS_Title__c</t>
  </si>
  <si>
    <t>CCS_Title__c</t>
  </si>
  <si>
    <t>Title</t>
  </si>
  <si>
    <t>CCS_Cardholder__c.ConnectionReceivedId</t>
  </si>
  <si>
    <t>ConnectionReceivedId</t>
  </si>
  <si>
    <t>Received Connection ID</t>
  </si>
  <si>
    <t>reference(PartnerNetworkConnection)</t>
  </si>
  <si>
    <t>CCS_Cardholder__c.ConnectionSentId</t>
  </si>
  <si>
    <t>ConnectionSentId</t>
  </si>
  <si>
    <t>Sent Connection ID</t>
  </si>
  <si>
    <t>CCS_Cardholder__c.CreatedById</t>
  </si>
  <si>
    <t>CreatedById</t>
  </si>
  <si>
    <t>Created By ID</t>
  </si>
  <si>
    <t>reference(User)</t>
  </si>
  <si>
    <t>CCS_Cardholder__c.CreatedDate</t>
  </si>
  <si>
    <t>CreatedDate</t>
  </si>
  <si>
    <t>Created Date</t>
  </si>
  <si>
    <t>datetime</t>
  </si>
  <si>
    <t>CCS_Cardholder__c.CurrencyIsoCode</t>
  </si>
  <si>
    <t>CurrencyIsoCode</t>
  </si>
  <si>
    <t>Currency ISO Code</t>
  </si>
  <si>
    <t>CCS_Cardholder__c.Id</t>
  </si>
  <si>
    <t>Id</t>
  </si>
  <si>
    <t>Record ID</t>
  </si>
  <si>
    <t>id</t>
  </si>
  <si>
    <t>CCS_Cardholder__c.IsDeleted</t>
  </si>
  <si>
    <t>IsDeleted</t>
  </si>
  <si>
    <t>Deleted</t>
  </si>
  <si>
    <t>boolean</t>
  </si>
  <si>
    <t>CCS_Cardholder__c.LastActivityDate</t>
  </si>
  <si>
    <t>LastActivityDate</t>
  </si>
  <si>
    <t>Last Activity Date</t>
  </si>
  <si>
    <t>CCS_Cardholder__c.LastModifiedById</t>
  </si>
  <si>
    <t>LastModifiedById</t>
  </si>
  <si>
    <t>Last Modified By ID</t>
  </si>
  <si>
    <t>CCS_Cardholder__c.LastModifiedDate</t>
  </si>
  <si>
    <t>LastModifiedDate</t>
  </si>
  <si>
    <t>Last Modified Date</t>
  </si>
  <si>
    <t>CCS_Cardholder__c.LastReferencedDate</t>
  </si>
  <si>
    <t>LastReferencedDate</t>
  </si>
  <si>
    <t>Last Referenced Date</t>
  </si>
  <si>
    <t>CCS_Cardholder__c.LastViewedDate</t>
  </si>
  <si>
    <t>LastViewedDate</t>
  </si>
  <si>
    <t>Last Viewed Date</t>
  </si>
  <si>
    <t>CCS_Cardholder__c.Name</t>
  </si>
  <si>
    <t>CCS_Cardholder__c.SystemModstamp</t>
  </si>
  <si>
    <t>SystemModstamp</t>
  </si>
  <si>
    <t>System Modstamp</t>
  </si>
  <si>
    <t>CCS_Limit__c.CCS_Amount__c</t>
  </si>
  <si>
    <t>CCS_Amount__c</t>
  </si>
  <si>
    <t>Amount</t>
  </si>
  <si>
    <t>CCS_Limit__c.CCS_Current_Limit__c</t>
  </si>
  <si>
    <t>CCS_Current_Limit__c</t>
  </si>
  <si>
    <t>Current Limit</t>
  </si>
  <si>
    <t>CCS_Limit__c.CCS_Expiry_Date__c</t>
  </si>
  <si>
    <t>CCS_Expiry_Date__c</t>
  </si>
  <si>
    <t>Expiry Date</t>
  </si>
  <si>
    <t>CCS_Limit__c.CCS_Facility__c</t>
  </si>
  <si>
    <t>CCS_Facility__c</t>
  </si>
  <si>
    <t>CCS_Limit__c.CCS_Is_this_a_Temporary_Amendment__c</t>
  </si>
  <si>
    <t>CCS_Is_this_a_Temporary_Amendment__c</t>
  </si>
  <si>
    <t>Is this a Temporary Amendment</t>
  </si>
  <si>
    <t>CCS_Limit__c.CCS_Proposed_Limit__c</t>
  </si>
  <si>
    <t>CCS_Proposed_Limit__c</t>
  </si>
  <si>
    <t>Proposed Limit</t>
  </si>
  <si>
    <t>CCS_Limit__c.CCS_Start_Date__c</t>
  </si>
  <si>
    <t>CCS_Start_Date__c</t>
  </si>
  <si>
    <t>Start Date</t>
  </si>
  <si>
    <t>CCS_Limit__c.CCS_Tenor__c</t>
  </si>
  <si>
    <t>CCS_Tenor__c</t>
  </si>
  <si>
    <t>Tenor</t>
  </si>
  <si>
    <t>CCS_Limit__c.CCS_Utilisation__c</t>
  </si>
  <si>
    <t>CCS_Utilisation__c</t>
  </si>
  <si>
    <t>Utilisation</t>
  </si>
  <si>
    <t>CCS_Limit__c.ConnectionReceivedId</t>
  </si>
  <si>
    <t>CCS_Limit__c.ConnectionSentId</t>
  </si>
  <si>
    <t>CCS_Limit__c.CreatedById</t>
  </si>
  <si>
    <t>CCS_Limit__c.CreatedDate</t>
  </si>
  <si>
    <t>CCS_Limit__c.CurrencyIsoCode</t>
  </si>
  <si>
    <t>CCS_Limit__c.Id</t>
  </si>
  <si>
    <t>CCS_Limit__c.IsDeleted</t>
  </si>
  <si>
    <t>CCS_Limit__c.LastModifiedById</t>
  </si>
  <si>
    <t>CCS_Limit__c.LastModifiedDate</t>
  </si>
  <si>
    <t>CCS_Limit__c.Name</t>
  </si>
  <si>
    <t>Limit Name</t>
  </si>
  <si>
    <t>CCS_Limit__c.SystemModstamp</t>
  </si>
  <si>
    <t>LLC_BI__Legal_Entities__c.cm_Has_Deposit__c</t>
  </si>
  <si>
    <t>cm_Has_Deposit__c</t>
  </si>
  <si>
    <t>Has Deposit</t>
  </si>
  <si>
    <t>LLC_BI__Legal_Entities__c.ConnectionReceivedId</t>
  </si>
  <si>
    <t>LLC_BI__Legal_Entities__c.ConnectionSentId</t>
  </si>
  <si>
    <t>LLC_BI__Legal_Entities__c.CreatedById</t>
  </si>
  <si>
    <t>LLC_BI__Legal_Entities__c.CreatedDate</t>
  </si>
  <si>
    <t>LLC_BI__Legal_Entities__c.CurrencyIsoCode</t>
  </si>
  <si>
    <t>LLC_BI__Legal_Entities__c.Id</t>
  </si>
  <si>
    <t>LLC_BI__Legal_Entities__c.Integration_Source__c</t>
  </si>
  <si>
    <t>Integration_Source__c</t>
  </si>
  <si>
    <t>Integration Source</t>
  </si>
  <si>
    <t>LLC_BI__Legal_Entities__c.IsDeleted</t>
  </si>
  <si>
    <t>LLC_BI__Legal_Entities__c.LastModifiedById</t>
  </si>
  <si>
    <t>LLC_BI__Legal_Entities__c.LastModifiedDate</t>
  </si>
  <si>
    <t>LLC_BI__Legal_Entities__c.LLC_BI__Account__c</t>
  </si>
  <si>
    <t>LLC_BI__Account__c</t>
  </si>
  <si>
    <t>Relationship Name</t>
  </si>
  <si>
    <t>reference(Account)</t>
  </si>
  <si>
    <t>LLC_BI__Legal_Entities__c.LLC_BI__Address__c</t>
  </si>
  <si>
    <t>LLC_BI__Address__c</t>
  </si>
  <si>
    <t>Address</t>
  </si>
  <si>
    <t>LLC_BI__Legal_Entities__c.LLC_BI__Borrower_Type__c</t>
  </si>
  <si>
    <t>LLC_BI__Borrower_Type__c</t>
  </si>
  <si>
    <t>Borrower Type</t>
  </si>
  <si>
    <t>LLC_BI__Legal_Entities__c.LLC_BI__Contingent_Amount__c</t>
  </si>
  <si>
    <t>LLC_BI__Contingent_Amount__c</t>
  </si>
  <si>
    <t>Contingent Amount</t>
  </si>
  <si>
    <t>LLC_BI__Legal_Entities__c.LLC_BI__Contingent_Type__c</t>
  </si>
  <si>
    <t>LLC_BI__Contingent_Type__c</t>
  </si>
  <si>
    <t>Contingent Type</t>
  </si>
  <si>
    <t>LLC_BI__Legal_Entities__c.LLC_BI__Deposit__c</t>
  </si>
  <si>
    <t>LLC_BI__Deposit__c</t>
  </si>
  <si>
    <t>Deposit</t>
  </si>
  <si>
    <t>reference(LLC_BI__Deposit__c)</t>
  </si>
  <si>
    <t>LLC_BI__Legal_Entities__c.LLC_BI__Doing_Business_As__c</t>
  </si>
  <si>
    <t>LLC_BI__Doing_Business_As__c</t>
  </si>
  <si>
    <t>Doing Business As</t>
  </si>
  <si>
    <t>LLC_BI__Legal_Entities__c.LLC_BI__Entity_Type__c</t>
  </si>
  <si>
    <t>LLC_BI__Entity_Type__c</t>
  </si>
  <si>
    <t>Entity Type</t>
  </si>
  <si>
    <t>LLC_BI__Legal_Entities__c.LLC_BI__Exclude_From_Account_Exposure__c</t>
  </si>
  <si>
    <t>LLC_BI__Exclude_From_Account_Exposure__c</t>
  </si>
  <si>
    <t>-D Exclude From Account Exposure</t>
  </si>
  <si>
    <t>LLC_BI__Legal_Entities__c.LLC_BI__Exclude_From_Product_Package_Exposure__c</t>
  </si>
  <si>
    <t>LLC_BI__Exclude_From_Product_Package_Exposure__c</t>
  </si>
  <si>
    <t>-D Exclude From Product Package Exposure</t>
  </si>
  <si>
    <t>LLC_BI__Legal_Entities__c.LLC_BI__Guarantee_Effective_Date__c</t>
  </si>
  <si>
    <t>LLC_BI__Guarantee_Effective_Date__c</t>
  </si>
  <si>
    <t>Guarantee Effective Date</t>
  </si>
  <si>
    <t>LLC_BI__Legal_Entities__c.LLC_BI__Guarantee_End_Date__c</t>
  </si>
  <si>
    <t>LLC_BI__Guarantee_End_Date__c</t>
  </si>
  <si>
    <t>Guarantee End Date</t>
  </si>
  <si>
    <t>LLC_BI__Legal_Entities__c.LLC_BI__Guarantee_Limit__c</t>
  </si>
  <si>
    <t>LLC_BI__Guarantee_Limit__c</t>
  </si>
  <si>
    <t>Limited Guarantee Amount</t>
  </si>
  <si>
    <t>LLC_BI__Legal_Entities__c.LLC_BI__Guaranty_Amount__c</t>
  </si>
  <si>
    <t>LLC_BI__Guaranty_Amount__c</t>
  </si>
  <si>
    <t>Guarantee Type</t>
  </si>
  <si>
    <t>LLC_BI__Legal_Entities__c.LLC_BI__HMDA_Applicant_Type__c</t>
  </si>
  <si>
    <t>LLC_BI__HMDA_Applicant_Type__c</t>
  </si>
  <si>
    <t>HMDA Applicant</t>
  </si>
  <si>
    <t>LLC_BI__Legal_Entities__c.LLC_BI__HMDA_Ethnicity__c</t>
  </si>
  <si>
    <t>LLC_BI__HMDA_Ethnicity__c</t>
  </si>
  <si>
    <t>Ethnicity</t>
  </si>
  <si>
    <t>LLC_BI__Legal_Entities__c.LLC_BI__HMDA_Income__c</t>
  </si>
  <si>
    <t>LLC_BI__HMDA_Income__c</t>
  </si>
  <si>
    <t>Income of Applicant (In Thousands)</t>
  </si>
  <si>
    <t>LLC_BI__Legal_Entities__c.LLC_BI__HMDA_Not_Provided__c</t>
  </si>
  <si>
    <t>LLC_BI__HMDA_Not_Provided__c</t>
  </si>
  <si>
    <t>I do not wish to supply this information</t>
  </si>
  <si>
    <t>LLC_BI__Legal_Entities__c.LLC_BI__HMDA_Race__c</t>
  </si>
  <si>
    <t>LLC_BI__HMDA_Race__c</t>
  </si>
  <si>
    <t>Race - May select up to five</t>
  </si>
  <si>
    <t>multipicklist</t>
  </si>
  <si>
    <t>LLC_BI__Legal_Entities__c.LLC_BI__HMDA_Sex__c</t>
  </si>
  <si>
    <t>LLC_BI__HMDA_Sex__c</t>
  </si>
  <si>
    <t>Sex of the Applicant</t>
  </si>
  <si>
    <t>LLC_BI__Legal_Entities__c.LLC_BI__Is_Borrower__c</t>
  </si>
  <si>
    <t>LLC_BI__Is_Borrower__c</t>
  </si>
  <si>
    <t>Is Borrower</t>
  </si>
  <si>
    <t>LLC_BI__Legal_Entities__c.LLC_BI__Is_CoBorrower__c</t>
  </si>
  <si>
    <t>LLC_BI__Is_CoBorrower__c</t>
  </si>
  <si>
    <t>Is CoBorrower</t>
  </si>
  <si>
    <t>LLC_BI__Legal_Entities__c.LLC_BI__Is_Grantor__c</t>
  </si>
  <si>
    <t>LLC_BI__Is_Grantor__c</t>
  </si>
  <si>
    <t>Is Grantor</t>
  </si>
  <si>
    <t>LLC_BI__Legal_Entities__c.LLC_BI__Is_Guarantor__c</t>
  </si>
  <si>
    <t>LLC_BI__Is_Guarantor__c</t>
  </si>
  <si>
    <t>Is Guarantor</t>
  </si>
  <si>
    <t>LLC_BI__Legal_Entities__c.LLC_BI__Is_Included_In_Global_Analysis__c</t>
  </si>
  <si>
    <t>LLC_BI__Is_Included_In_Global_Analysis__c</t>
  </si>
  <si>
    <t>Is Included in Global Analysis</t>
  </si>
  <si>
    <t>LLC_BI__Legal_Entities__c.LLC_BI__Is_Related_Entity__c</t>
  </si>
  <si>
    <t>LLC_BI__Is_Related_Entity__c</t>
  </si>
  <si>
    <t>Is Related Entity</t>
  </si>
  <si>
    <t>LLC_BI__Legal_Entities__c.LLC_BI__Limited_Guaranty_Amount__c</t>
  </si>
  <si>
    <t>LLC_BI__Limited_Guaranty_Amount__c</t>
  </si>
  <si>
    <t>-D Limited Guaranty Amount</t>
  </si>
  <si>
    <t>LLC_BI__Legal_Entities__c.LLC_BI__Loan__c</t>
  </si>
  <si>
    <t>LLC_BI__Legal_Entities__c.LLC_BI__Loan_Collateral__c</t>
  </si>
  <si>
    <t>LLC_BI__Loan_Collateral__c</t>
  </si>
  <si>
    <t>Loan Collateral</t>
  </si>
  <si>
    <t>reference(LLC_BI__Loan_Collateral__c)</t>
  </si>
  <si>
    <t>LLC_BI__Legal_Entities__c.LLC_BI__lookupKey__c</t>
  </si>
  <si>
    <t>LLC_BI__lookupKey__c</t>
  </si>
  <si>
    <t>lookupKey</t>
  </si>
  <si>
    <t>LLC_BI__Legal_Entities__c.LLC_BI__Monthly_Debt_Service__c</t>
  </si>
  <si>
    <t>LLC_BI__Monthly_Debt_Service__c</t>
  </si>
  <si>
    <t>Monthly Debt Service</t>
  </si>
  <si>
    <t>LLC_BI__Legal_Entities__c.LLC_BI__Notes__c</t>
  </si>
  <si>
    <t>LLC_BI__Notes__c</t>
  </si>
  <si>
    <t>Notes</t>
  </si>
  <si>
    <t>textarea</t>
  </si>
  <si>
    <t>LLC_BI__Legal_Entities__c.LLC_BI__Order__c</t>
  </si>
  <si>
    <t>LLC_BI__Order__c</t>
  </si>
  <si>
    <t>Borrower Order</t>
  </si>
  <si>
    <t>LLC_BI__Legal_Entities__c.LLC_BI__Ownership__c</t>
  </si>
  <si>
    <t>LLC_BI__Ownership__c</t>
  </si>
  <si>
    <t>Contingent Percentage</t>
  </si>
  <si>
    <t>percent</t>
  </si>
  <si>
    <t>LLC_BI__Legal_Entities__c.LLC_BI__Product_Package__c</t>
  </si>
  <si>
    <t>LLC_BI__Product_Package__c</t>
  </si>
  <si>
    <t>Product Package</t>
  </si>
  <si>
    <t>reference(LLC_BI__Product_Package__c)</t>
  </si>
  <si>
    <t>LLC_BI__Legal_Entities__c.LLC_BI__Realestate__c</t>
  </si>
  <si>
    <t>LLC_BI__Realestate__c</t>
  </si>
  <si>
    <t>Realestate</t>
  </si>
  <si>
    <t>LLC_BI__Legal_Entities__c.LLC_BI__Relationship_Type__c</t>
  </si>
  <si>
    <t>LLC_BI__Relationship_Type__c</t>
  </si>
  <si>
    <t>Ownership Type</t>
  </si>
  <si>
    <t>LLC_BI__Legal_Entities__c.LLC_BI__Route_Agreement__c</t>
  </si>
  <si>
    <t>LLC_BI__Route_Agreement__c</t>
  </si>
  <si>
    <t>Route Agreement</t>
  </si>
  <si>
    <t>reference(nFORCE__Route_Agreement__c)</t>
  </si>
  <si>
    <t>LLC_BI__Legal_Entities__c.LLC_BI__Tax_ID__c</t>
  </si>
  <si>
    <t>LLC_BI__Tax_ID__c</t>
  </si>
  <si>
    <t>Tax ID or SSN -D</t>
  </si>
  <si>
    <t>LLC_BI__Legal_Entities__c.LLC_BI__Treasury_Service__c</t>
  </si>
  <si>
    <t>LLC_BI__Treasury_Service__c</t>
  </si>
  <si>
    <t>Treasury Service</t>
  </si>
  <si>
    <t>reference(LLC_BI__Treasury_Service__c)</t>
  </si>
  <si>
    <t>LLC_BI__Legal_Entities__c.Migration_ID__c</t>
  </si>
  <si>
    <t>Migration_ID__c</t>
  </si>
  <si>
    <t>Migration ID</t>
  </si>
  <si>
    <t>LLC_BI__Legal_Entities__c.Name</t>
  </si>
  <si>
    <t>Entity Auto Number</t>
  </si>
  <si>
    <t>LLC_BI__Legal_Entities__c.RecordTypeId</t>
  </si>
  <si>
    <t>RecordTypeId</t>
  </si>
  <si>
    <t>Record Type ID</t>
  </si>
  <si>
    <t>reference(RecordType)</t>
  </si>
  <si>
    <t>LLC_BI__Legal_Entities__c.SystemModstamp</t>
  </si>
  <si>
    <t>Loan</t>
  </si>
  <si>
    <t>LLC_BI__Loan__c.Application_Date__c</t>
  </si>
  <si>
    <t>Application_Date__c</t>
  </si>
  <si>
    <t>Application Date</t>
  </si>
  <si>
    <t>LLC_BI__Loan__c.Business_Charge_Card_Sanctioned_Limit__c</t>
  </si>
  <si>
    <t>Business_Charge_Card_Sanctioned_Limit__c</t>
  </si>
  <si>
    <t>Business Charge Card Sanctioned Limit</t>
  </si>
  <si>
    <t>LLC_BI__Loan__c.CCS_50_of_Security_LV_from_Land_Property__c</t>
  </si>
  <si>
    <t>CCS_50_of_Security_LV_from_Land_Property__c</t>
  </si>
  <si>
    <t>&gt; 50% of Security LV from Land/Property?</t>
  </si>
  <si>
    <t>LLC_BI__Loan__c.CCS_Account_a_Discounted_Account__c</t>
  </si>
  <si>
    <t>CCS_Account_a_Discounted_Account__c</t>
  </si>
  <si>
    <t>Account a Discounted Account?</t>
  </si>
  <si>
    <t>LLC_BI__Loan__c.CCS_AccountNumber__c</t>
  </si>
  <si>
    <t>CCS_AccountNumber__c</t>
  </si>
  <si>
    <t>Account Number</t>
  </si>
  <si>
    <t>LLC_BI__Loan__c.CCS_All_In_Rate__c</t>
  </si>
  <si>
    <t>CCS_All_In_Rate__c</t>
  </si>
  <si>
    <t>All-In Rate (%)</t>
  </si>
  <si>
    <t>LLC_BI__Loan__c.CCS_Amend_Margin__c</t>
  </si>
  <si>
    <t>CCS_Amend_Margin__c</t>
  </si>
  <si>
    <t>Amend Margin?</t>
  </si>
  <si>
    <t>LLC_BI__Loan__c.CCS_Amend_Returned_Margin__c</t>
  </si>
  <si>
    <t>CCS_Amend_Returned_Margin__c</t>
  </si>
  <si>
    <t>Amend Returned Margin?</t>
  </si>
  <si>
    <t>LLC_BI__Loan__c.CCS_AmountPerEncashment__c</t>
  </si>
  <si>
    <t>CCS_AmountPerEncashment__c</t>
  </si>
  <si>
    <t>Amount Per Encashment</t>
  </si>
  <si>
    <t>LLC_BI__Loan__c.CCS_Annual_Repayment__c</t>
  </si>
  <si>
    <t>CCS_Annual_Repayment__c</t>
  </si>
  <si>
    <t>Annual Repayment</t>
  </si>
  <si>
    <t>CCTUC-5887 | Spreads - Repayment Details in Facility Record.</t>
  </si>
  <si>
    <t>LLC_BI__Loan__c.CCS_Annual_Repayment_Stressed__c</t>
  </si>
  <si>
    <t>CCS_Annual_Repayment_Stressed__c</t>
  </si>
  <si>
    <t>Annual Repayment (Stressed)</t>
  </si>
  <si>
    <t>LLC_BI__Loan__c.CCS_Apply_CRH__c</t>
  </si>
  <si>
    <t>CCS_Apply_CRH__c</t>
  </si>
  <si>
    <t>Apply CRH?</t>
  </si>
  <si>
    <t>LLC_BI__Loan__c.CCS_Apply_Tranche_Drawdown__c</t>
  </si>
  <si>
    <t>CCS_Apply_Tranche_Drawdown__c</t>
  </si>
  <si>
    <t>Apply Tranche Drawdown?</t>
  </si>
  <si>
    <t>LLC_BI__Loan__c.CCS_Approval_Status__c</t>
  </si>
  <si>
    <t>CCS_Approval_Status__c</t>
  </si>
  <si>
    <t>Approval Status</t>
  </si>
  <si>
    <t>LLC_BI__Loan__c.CCS_APR__c</t>
  </si>
  <si>
    <t>CCS_APR__c</t>
  </si>
  <si>
    <t>APR</t>
  </si>
  <si>
    <t>LLC_BI__Loan__c.CCS_Base_Rate__c</t>
  </si>
  <si>
    <t>CCS_Base_Rate__c</t>
  </si>
  <si>
    <t>Base Rate</t>
  </si>
  <si>
    <t>LLC_BI__Loan__c.CCS_Base_Rate_Duration_Months__c</t>
  </si>
  <si>
    <t>CCS_Base_Rate_Duration_Months__c</t>
  </si>
  <si>
    <t>Base Rate Duration (Months)</t>
  </si>
  <si>
    <t>LLC_BI__Loan__c.CCS_Base_Rate_Margin__c</t>
  </si>
  <si>
    <t>CCS_Base_Rate_Margin__c</t>
  </si>
  <si>
    <t>Base Rate Margin (%)</t>
  </si>
  <si>
    <t>LLC_BI__Loan__c.CCS_BOE_Base_Rate__c</t>
  </si>
  <si>
    <t>CCS_BOE_Base_Rate__c</t>
  </si>
  <si>
    <t>BOE Base Rate</t>
  </si>
  <si>
    <t>LLC_BI__Loan__c.CCS_Borrowing_Structure_Route__c</t>
  </si>
  <si>
    <t>CCS_Borrowing_Structure_Route__c</t>
  </si>
  <si>
    <t>Borrowing Structure Route</t>
  </si>
  <si>
    <t>LLC_BI__Loan__c.CCS_Broker_Intermediaries_Deal__c</t>
  </si>
  <si>
    <t>CCS_Broker_Intermediaries_Deal__c</t>
  </si>
  <si>
    <t>Broker/Intermediaries Deal?</t>
  </si>
  <si>
    <t>LLC_BI__Loan__c.CCS_CardScheme__c</t>
  </si>
  <si>
    <t>CCS_CardScheme__c</t>
  </si>
  <si>
    <t>Card Scheme</t>
  </si>
  <si>
    <t>LLC_BI__Loan__c.CCS_CCA__c</t>
  </si>
  <si>
    <t>CCS_CCA__c</t>
  </si>
  <si>
    <t>CCA?</t>
  </si>
  <si>
    <t>LLC_BI__Loan__c.CCS_CFGICleanGrowthFinanceInitiative__c</t>
  </si>
  <si>
    <t>CCS_CFGICleanGrowthFinanceInitiative__c</t>
  </si>
  <si>
    <t>CGFI (Clean Growth Finance Initiative)</t>
  </si>
  <si>
    <t>LLC_BI__Loan__c.CCS_Change__c</t>
  </si>
  <si>
    <t>CCS_Change__c</t>
  </si>
  <si>
    <t>LLC_BI__Loan__c.CCS_Change_Fixed_Rate_Duration__c</t>
  </si>
  <si>
    <t>CCS_Change_Fixed_Rate_Duration__c</t>
  </si>
  <si>
    <t>Change Fixed Rate Duration?</t>
  </si>
  <si>
    <t>LLC_BI__Loan__c.CCS_Change_Per_Step_Amount__c</t>
  </si>
  <si>
    <t>CCS_Change_Per_Step_Amount__c</t>
  </si>
  <si>
    <t>Change Per Step Amount</t>
  </si>
  <si>
    <t>LLC_BI__Loan__c.CCS_Chosen_Rate__c</t>
  </si>
  <si>
    <t>CCS_Chosen_Rate__c</t>
  </si>
  <si>
    <t>Chosen Rate</t>
  </si>
  <si>
    <t>LLC_BI__Loan__c.CCS_Client_Choice_Rationale__c</t>
  </si>
  <si>
    <t>CCS_Client_Choice_Rationale__c</t>
  </si>
  <si>
    <t>Client Choice Rationale</t>
  </si>
  <si>
    <t>LLC_BI__Loan__c.CCS_CoF_Base_Rate__c</t>
  </si>
  <si>
    <t>CCS_CoF_Base_Rate__c</t>
  </si>
  <si>
    <t>Fixed Cost of Funds/Base Rate</t>
  </si>
  <si>
    <t>LLC_BI__Loan__c.CCS_CoF_Base_Rate_split__c</t>
  </si>
  <si>
    <t>CCS_CoF_Base_Rate_split__c</t>
  </si>
  <si>
    <t xml:space="preserve">LLC_BI__Loan__c.CCS_Commentary_on_Pricing__c </t>
  </si>
  <si>
    <t xml:space="preserve">CCS_Commentary_on_Pricing__c </t>
  </si>
  <si>
    <t>Commentary on Pricing</t>
  </si>
  <si>
    <t>CCTUC-5064 Credit Memo</t>
  </si>
  <si>
    <t>LLC_BI__Loan__c.CCS_ConfirmLegalAgreementsHeld__c</t>
  </si>
  <si>
    <t>CCS_ConfirmLegalAgreementsHeld__c</t>
  </si>
  <si>
    <t>Confirm legal agreements are held?</t>
  </si>
  <si>
    <t>LLC_BI__Loan__c.CCS_Converted_to_Base_Rate__c</t>
  </si>
  <si>
    <t>CCS_Converted_to_Base_Rate__c</t>
  </si>
  <si>
    <t>Converted to Base Rate</t>
  </si>
  <si>
    <t>LLC_BI__Loan__c.CCS_CRH_Monthly_or_Quarterly__c</t>
  </si>
  <si>
    <t>CCS_CRH_Monthly_or_Quarterly__c</t>
  </si>
  <si>
    <t>CRH Monthly or Quarterly?</t>
  </si>
  <si>
    <t>LLC_BI__Loan__c.CCS_Current__c</t>
  </si>
  <si>
    <t>CCS_Current__c</t>
  </si>
  <si>
    <t>Current</t>
  </si>
  <si>
    <t>LLC_BI__Loan__c.CCS_CurrentLimit__c</t>
  </si>
  <si>
    <t>CCS_CurrentLimit__c</t>
  </si>
  <si>
    <t>LLC_BI__Loan__c.CCS_Customer_documentation_preference__c</t>
  </si>
  <si>
    <t>CCS_Customer_documentation_preference__c</t>
  </si>
  <si>
    <t>Customer documentation preference</t>
  </si>
  <si>
    <t>LLC_BI__Loan__c.CCS_DateOfMarketLinksAgreement__c</t>
  </si>
  <si>
    <t>CCS_DateOfMarketLinksAgreement__c</t>
  </si>
  <si>
    <t>Date of MarketsLinks Agreement</t>
  </si>
  <si>
    <t>LLC_BI__Loan__c.CCS_DateOfMarketLinksAgreementKnown__c</t>
  </si>
  <si>
    <t>CCS_DateOfMarketLinksAgreementKnown__c</t>
  </si>
  <si>
    <t>Date of MarketsLinks Agreement Known?</t>
  </si>
  <si>
    <t>LLC_BI__Loan__c.CCS_DateOfTheTravelAgreement__c</t>
  </si>
  <si>
    <t>CCS_DateOfTheTravelAgreement__c</t>
  </si>
  <si>
    <t>Date Of The TravelLink Agreement</t>
  </si>
  <si>
    <t>LLC_BI__Loan__c.CCS_DateOfTravelLinkAgreement__c</t>
  </si>
  <si>
    <t>CCS_DateOfTravelLinkAgreement__c</t>
  </si>
  <si>
    <t>Date of TravelLink Agreement</t>
  </si>
  <si>
    <t>LLC_BI__Loan__c.CCS_DateOfTravelLinkAgreementKnown__c</t>
  </si>
  <si>
    <t>CCS_DateOfTravelLinkAgreementKnown__c</t>
  </si>
  <si>
    <t>Date of TravelLink Agreement Known?</t>
  </si>
  <si>
    <t>LLC_BI__Loan__c.CCS_Discount_to_be_applied_e_g_0_25__c</t>
  </si>
  <si>
    <t>CCS_Discount_to_be_applied_e_g_0_25__c</t>
  </si>
  <si>
    <t>Discount to be applied (% e.g. 0.25)</t>
  </si>
  <si>
    <t>LLC_BI__Loan__c.CCS_DoNotTrade__c</t>
  </si>
  <si>
    <t>CCS_DoNotTrade__c</t>
  </si>
  <si>
    <t>Do Not Trade</t>
  </si>
  <si>
    <t>LLC_BI__Loan__c.CCS_Duration__c</t>
  </si>
  <si>
    <t>CCS_Duration__c</t>
  </si>
  <si>
    <t>Duration</t>
  </si>
  <si>
    <t>LLC_BI__Loan__c.CCS_e_Loan_Product_Selection__c</t>
  </si>
  <si>
    <t>CCS_e_Loan_Product_Selection__c</t>
  </si>
  <si>
    <t>e-Loan Product Selection</t>
  </si>
  <si>
    <t>LLC_BI__Loan__c.CCS_Eligible_for_CRH__c</t>
  </si>
  <si>
    <t>CCS_Eligible_for_CRH__c</t>
  </si>
  <si>
    <t>Eligible for CRH?</t>
  </si>
  <si>
    <t>LLC_BI__Loan__c.CCS_Exception_Pricing_Discount_To_Apply__c</t>
  </si>
  <si>
    <t>CCS_Exception_Pricing_Discount_To_Apply__c</t>
  </si>
  <si>
    <t>Exception Pricing Discount To Apply</t>
  </si>
  <si>
    <t>LLC_BI__Loan__c.CCS_Exception_Pricing_Request__c</t>
  </si>
  <si>
    <t>CCS_Exception_Pricing_Request__c</t>
  </si>
  <si>
    <t>Exception Pricing Request?</t>
  </si>
  <si>
    <t>LLC_BI__Loan__c.CCS_Exclude_from_Change__c</t>
  </si>
  <si>
    <t>CCS_Exclude_from_Change__c</t>
  </si>
  <si>
    <t>Exclude from Change</t>
  </si>
  <si>
    <t>LLC_BI__Loan__c.CCS_Exclude_from_Exposure_Value__c</t>
  </si>
  <si>
    <t>CCS_Exclude_from_Exposure_Value__c</t>
  </si>
  <si>
    <t>Exclude from Exposure Value</t>
  </si>
  <si>
    <t>LLC_BI__Loan__c.CCS_Expiry_Renewal_Date__c</t>
  </si>
  <si>
    <t>CCS_Expiry_Renewal_Date__c</t>
  </si>
  <si>
    <t>Expiry/Renewal Date</t>
  </si>
  <si>
    <t>LLC_BI__Loan__c.CCS_Exposure_Value__c</t>
  </si>
  <si>
    <t>CCS_Exposure_Value__c</t>
  </si>
  <si>
    <t>Exposure Value</t>
  </si>
  <si>
    <t>LLC_BI__Loan__c.CCS_Facility_Amount_split1__c</t>
  </si>
  <si>
    <t>CCS_Facility_Amount_split1__c</t>
  </si>
  <si>
    <t>Facility Amount</t>
  </si>
  <si>
    <t>LLC_BI__Loan__c.CCS_Facility_Amount_split2__c</t>
  </si>
  <si>
    <t>CCS_Facility_Amount_split2__c</t>
  </si>
  <si>
    <t>LLC_BI__Loan__c.CCS_Final_Limit_Amount__c</t>
  </si>
  <si>
    <t>CCS_Final_Limit_Amount__c</t>
  </si>
  <si>
    <t>Final Limit Amount</t>
  </si>
  <si>
    <t>LLC_BI__Loan__c.CCS_Final_Limit_or_Change_per_Step__c</t>
  </si>
  <si>
    <t>CCS_Final_Limit_or_Change_per_Step__c</t>
  </si>
  <si>
    <t>Final Limit or Change per Step</t>
  </si>
  <si>
    <t>LLC_BI__Loan__c.CCS_Fixed_All_In_Rate__c</t>
  </si>
  <si>
    <t>CCS_Fixed_All_In_Rate__c</t>
  </si>
  <si>
    <t>Fixed All-In Rate (%)</t>
  </si>
  <si>
    <t>LLC_BI__Loan__c.CCS_Fixed_Rate_Duration_Months__c</t>
  </si>
  <si>
    <t>CCS_Fixed_Rate_Duration_Months__c</t>
  </si>
  <si>
    <t>Fixed Rate Duration (Months)</t>
  </si>
  <si>
    <t>LLC_BI__Loan__c.CCS_Fixed_Rate_Margin__c</t>
  </si>
  <si>
    <t>CCS_Fixed_Rate_Margin__c</t>
  </si>
  <si>
    <t>Fixed Rate Margin (%)</t>
  </si>
  <si>
    <t>LLC_BI__Loan__c.CCS_Fixed_Rate_Period_Months__c</t>
  </si>
  <si>
    <t>CCS_Fixed_Rate_Period_Months__c</t>
  </si>
  <si>
    <t>Fixed Rate Period</t>
  </si>
  <si>
    <t>LLC_BI__Loan__c.CCS_Fixed_Rate_Period_Months_split__c</t>
  </si>
  <si>
    <t>CCS_Fixed_Rate_Period_Months_split__c</t>
  </si>
  <si>
    <t>LLC_BI__Loan__c.CCS_FormFactor__c</t>
  </si>
  <si>
    <t>CCS_FormFactor__c</t>
  </si>
  <si>
    <t>Form Factor</t>
  </si>
  <si>
    <t>LLC_BI__Loan__c.CCS_Frequency__c</t>
  </si>
  <si>
    <t>CCS_Frequency__c</t>
  </si>
  <si>
    <t>Frequency</t>
  </si>
  <si>
    <t>LLC_BI__Loan__c.CCS_Front_Book_Back_Book__c</t>
  </si>
  <si>
    <t>CCS_Front_Book_Back_Book__c</t>
  </si>
  <si>
    <t>Front-Book/Back-Book</t>
  </si>
  <si>
    <t>LLC_BI__Loan__c.CCS_Hard_Bank_LCBM_Limits__c</t>
  </si>
  <si>
    <t>CCS_Hard_Bank_LCBM_Limits__c</t>
  </si>
  <si>
    <t>Hard Bank LCBM Limits</t>
  </si>
  <si>
    <t>LLC_BI__Loan__c.CCS_Hard_Bank_Limits__c</t>
  </si>
  <si>
    <t>CCS_Hard_Bank_Limits__c</t>
  </si>
  <si>
    <t>Hard Bank Limits</t>
  </si>
  <si>
    <t>LLC_BI__Loan__c.CCS_Hard_Soft__c</t>
  </si>
  <si>
    <t>CCS_Hard_Soft__c</t>
  </si>
  <si>
    <t>Hard/Soft</t>
  </si>
  <si>
    <t>LLC_BI__Loan__c.CCS_Heritage__c</t>
  </si>
  <si>
    <t>CCS_Heritage__c</t>
  </si>
  <si>
    <t>Heritage</t>
  </si>
  <si>
    <t>LLC_BI__Loan__c.CCS_How_much_to_pay_off_each_month__c</t>
  </si>
  <si>
    <t>CCS_How_much_to_pay_off_each_month__c</t>
  </si>
  <si>
    <t>How much to pay off each month?</t>
  </si>
  <si>
    <t>LLC_BI__Loan__c.CCS_How_much_would_you_like_to_pay__c</t>
  </si>
  <si>
    <t>CCS_How_much_would_you_like_to_pay__c</t>
  </si>
  <si>
    <t>How much would you like to pay?</t>
  </si>
  <si>
    <t>LLC_BI__Loan__c.CCS_Increase_to_be_applied_e_g_0_25__c</t>
  </si>
  <si>
    <t>CCS_Increase_to_be_applied_e_g_0_25__c</t>
  </si>
  <si>
    <t>Increase to be applied (% e.g. 0.25)</t>
  </si>
  <si>
    <t>LLC_BI__Loan__c.CCS_Indicative_Monthly_Payment_Amount__c</t>
  </si>
  <si>
    <t>CCS_Indicative_Monthly_Payment_Amount__c</t>
  </si>
  <si>
    <t>Indicative Monthly Payment Amount</t>
  </si>
  <si>
    <t>LLC_BI__Loan__c.CCS_Indicative_Total_Amount_Payable__c</t>
  </si>
  <si>
    <t>CCS_Indicative_Total_Amount_Payable__c</t>
  </si>
  <si>
    <t>Indicative Total Amount Payable</t>
  </si>
  <si>
    <t>LLC_BI__Loan__c.CCS_Indicative_Total_Payable_Arr_Fee__c</t>
  </si>
  <si>
    <t>CCS_Indicative_Total_Payable_Arr_Fee__c</t>
  </si>
  <si>
    <t>Indicative Total Payable (Arr. Fee)</t>
  </si>
  <si>
    <t>LLC_BI__Loan__c.CCS_INF_Proposed_Limit__c</t>
  </si>
  <si>
    <t>CCS_INF_Proposed_Limit__c</t>
  </si>
  <si>
    <t>INF Proposed Limit</t>
  </si>
  <si>
    <t>LLC_BI__Loan__c.CCS_Informed_Choice_Facility_Record__c</t>
  </si>
  <si>
    <t>CCS_Informed_Choice_Facility_Record__c</t>
  </si>
  <si>
    <t>Informed Choice Facility Record?</t>
  </si>
  <si>
    <t>LLC_BI__Loan__c.CCS_Initial_Monthly_Payments__c</t>
  </si>
  <si>
    <t>CCS_Initial_Monthly_Payments__c</t>
  </si>
  <si>
    <t>Indicative Monthly Payment</t>
  </si>
  <si>
    <t>LLC_BI__Loan__c.CCS_Initial_Monthly_Payments_split__c</t>
  </si>
  <si>
    <t>CCS_Initial_Monthly_Payments_split__c</t>
  </si>
  <si>
    <t>LLC_BI__Loan__c.CCS_Interest_Rate_Type__c</t>
  </si>
  <si>
    <t>CCS_Interest_Rate_Type__c</t>
  </si>
  <si>
    <t>Interest Rate Type</t>
  </si>
  <si>
    <t>LLC_BI__Loan__c.CCS_Interest_Rate_Type_Greater50NonSplit__c</t>
  </si>
  <si>
    <t>CCS_Interest_Rate_Type_Greater50NonSplit__c</t>
  </si>
  <si>
    <t>LLC_BI__Loan__c.CCS_Interest_Rate_Type_Greater50Split__c</t>
  </si>
  <si>
    <t>CCS_Interest_Rate_Type_Greater50Split__c</t>
  </si>
  <si>
    <t>LLC_BI__Loan__c.CCS_Interest_Rate_Type_split__c</t>
  </si>
  <si>
    <t>CCS_Interest_Rate_Type_split__c</t>
  </si>
  <si>
    <t>LLC_BI__Loan__c.CCS_InterestPaymentPer1000_used_for_1day__c</t>
  </si>
  <si>
    <t>CCS_InterestPaymentPer1000_used_for_1day__c</t>
  </si>
  <si>
    <t>Interest Payment per Â£1000 (1 day)</t>
  </si>
  <si>
    <t>LLC_BI__Loan__c.CCS_InterestPaymentPer1000_used_for_30__c</t>
  </si>
  <si>
    <t>CCS_InterestPaymentPer1000_used_for_30__c</t>
  </si>
  <si>
    <t>Interest Payment per Â£1000 (30 days)</t>
  </si>
  <si>
    <t>LLC_BI__Loan__c.CCS_Is_this_a_Temporary_Amendment__c</t>
  </si>
  <si>
    <t>LLC_BI__Loan__c.CCS_Is_this_Facility_LBCM__c</t>
  </si>
  <si>
    <t>CCS_Is_this_Facility_LBCM__c</t>
  </si>
  <si>
    <t>Is This Facility LBCM?</t>
  </si>
  <si>
    <t>LLC_BI__Loan__c.CCS_IsThisLimitCollateralised__c</t>
  </si>
  <si>
    <t>CCS_IsThisLimitCollateralised__c</t>
  </si>
  <si>
    <t>Is this limit collateralised?</t>
  </si>
  <si>
    <t>LLC_BI__Loan__c.CCS_Journey__c</t>
  </si>
  <si>
    <t>CCS_Journey__c</t>
  </si>
  <si>
    <t>Journey</t>
  </si>
  <si>
    <t>LLC_BI__Loan__c.CCS_LBCM_Facility_Validation__c</t>
  </si>
  <si>
    <t>CCS_LBCM_Facility_Validation__c</t>
  </si>
  <si>
    <t>LBCM Facility Validation</t>
  </si>
  <si>
    <t>LLC_BI__Loan__c.CCS_Limit_Amount__c</t>
  </si>
  <si>
    <t>CCS_Limit_Amount__c</t>
  </si>
  <si>
    <t>Limit Amount</t>
  </si>
  <si>
    <t>LLC_BI__Loan__c.CCS_Limit_Indicator__c</t>
  </si>
  <si>
    <t>CCS_Limit_Indicator__c</t>
  </si>
  <si>
    <t>Limit Indicator</t>
  </si>
  <si>
    <t>LLC_BI__Loan__c.CCS_Limit_Start_Date__c</t>
  </si>
  <si>
    <t>CCS_Limit_Start_Date__c</t>
  </si>
  <si>
    <t>Limit Start Date</t>
  </si>
  <si>
    <t>LLC_BI__Loan__c.CCS_Limit_Type__c</t>
  </si>
  <si>
    <t>CCS_Limit_Type__c</t>
  </si>
  <si>
    <t>Limit Type</t>
  </si>
  <si>
    <t>LLC_BI__Loan__c.CCS_LimitExpiryDate__c</t>
  </si>
  <si>
    <t>CCS_LimitExpiryDate__c</t>
  </si>
  <si>
    <t>Limit Expiry Date</t>
  </si>
  <si>
    <t>LLC_BI__Loan__c.CCS_Link__c</t>
  </si>
  <si>
    <t>CCS_Link__c</t>
  </si>
  <si>
    <t>Link</t>
  </si>
  <si>
    <t>LLC_BI__Loan__c.CCS_Loan_Repayment_Profile__c</t>
  </si>
  <si>
    <t>CCS_Loan_Repayment_Profile__c</t>
  </si>
  <si>
    <t>Loan Repayment Profile</t>
  </si>
  <si>
    <t>LLC_BI__Loan__c.CCS_Margin__c</t>
  </si>
  <si>
    <t>CCS_Margin__c</t>
  </si>
  <si>
    <t>Actual Margin</t>
  </si>
  <si>
    <t>LLC_BI__Loan__c.CCS_Margin_split__c</t>
  </si>
  <si>
    <t>CCS_Margin_split__c</t>
  </si>
  <si>
    <t>LLC_BI__Loan__c.CCS_Max_period_for_each_FX_contract__c</t>
  </si>
  <si>
    <t>CCS_Max_period_for_each_FX_contract__c</t>
  </si>
  <si>
    <t>Max Period For Each FX Contract?</t>
  </si>
  <si>
    <t>LLC_BI__Loan__c.CCS_MaximumCurrentLimit__c</t>
  </si>
  <si>
    <t>CCS_MaximumCurrentLimit__c</t>
  </si>
  <si>
    <t>Maximum Current Limit</t>
  </si>
  <si>
    <t>LLC_BI__Loan__c.CCS_MaximumProposedLimit__c</t>
  </si>
  <si>
    <t>CCS_MaximumProposedLimit__c</t>
  </si>
  <si>
    <t>Maximum Proposed Limit</t>
  </si>
  <si>
    <t>LLC_BI__Loan__c.CCS_MaxValueThroughOnlineBulkPayments__c</t>
  </si>
  <si>
    <t>CCS_MaxValueThroughOnlineBulkPayments__c</t>
  </si>
  <si>
    <t>Max Value Through Online Bulk Payments</t>
  </si>
  <si>
    <t>LLC_BI__Loan__c.CCS_Minimum_Amount_Per_Drawdown__c</t>
  </si>
  <si>
    <t>CCS_Minimum_Amount_Per_Drawdown__c</t>
  </si>
  <si>
    <t>Minimum Amount Per Drawdown</t>
  </si>
  <si>
    <t>LLC_BI__Loan__c.CCS_MoneyOutExtractionIntended__c</t>
  </si>
  <si>
    <t>CCS_MoneyOutExtractionIntended__c</t>
  </si>
  <si>
    <t>â€˜Money Outâ€™ extraction intended?</t>
  </si>
  <si>
    <t>LLC_BI__Loan__c.CCS_Monthly_Repayment__c</t>
  </si>
  <si>
    <t>CCS_Monthly_Repayment__c</t>
  </si>
  <si>
    <t>Monthly Repayment</t>
  </si>
  <si>
    <t>LLC_BI__Loan__c.CCS_Monthly_Repayment_Stressed__c</t>
  </si>
  <si>
    <t>CCS_Monthly_Repayment_Stressed__c</t>
  </si>
  <si>
    <t>Monthly Repayment (Stressed)</t>
  </si>
  <si>
    <t>LLC_BI__Loan__c.CCS_Number_of_Cards__c</t>
  </si>
  <si>
    <t>LLC_BI__Loan__c.CCS_Number_of_Fees__c</t>
  </si>
  <si>
    <t>CCS_Number_of_Fees__c</t>
  </si>
  <si>
    <t>Number of Fees</t>
  </si>
  <si>
    <t>LLC_BI__Loan__c.CCS_Number_of_Months_in_CRH__c</t>
  </si>
  <si>
    <t>CCS_Number_of_Months_in_CRH__c</t>
  </si>
  <si>
    <t>Number of Months in CRH</t>
  </si>
  <si>
    <t>LLC_BI__Loan__c.CCS_Number_of_Quarters_in_CRH__c</t>
  </si>
  <si>
    <t>CCS_Number_of_Quarters_in_CRH__c</t>
  </si>
  <si>
    <t>Number of Quarters in CRH</t>
  </si>
  <si>
    <t>LLC_BI__Loan__c.CCS_ODType__c</t>
  </si>
  <si>
    <t>CCS_ODType__c</t>
  </si>
  <si>
    <t>OD Type</t>
  </si>
  <si>
    <t>LLC_BI__Loan__c.CCS_Overdraft_Limit_Type__c</t>
  </si>
  <si>
    <t>CCS_Overdraft_Limit_Type__c</t>
  </si>
  <si>
    <t>Overdraft Limit Type</t>
  </si>
  <si>
    <t>LLC_BI__Loan__c.CCS_Overdraft_Request_Type__c</t>
  </si>
  <si>
    <t>CCS_Overdraft_Request_Type__c</t>
  </si>
  <si>
    <t>Overdraft Request Type</t>
  </si>
  <si>
    <t>LLC_BI__Loan__c.CCS_Partially_Amortising_Loan_Type__c</t>
  </si>
  <si>
    <t>CCS_Partially_Amortising_Loan_Type__c</t>
  </si>
  <si>
    <t>Partially Amortising Facility Type</t>
  </si>
  <si>
    <t>LLC_BI__Loan__c.CCS_Percentage__c</t>
  </si>
  <si>
    <t>CCS_Percentage__c</t>
  </si>
  <si>
    <t>Percentage</t>
  </si>
  <si>
    <t>LLC_BI__Loan__c.CCS_Potential_Lost_Income__c</t>
  </si>
  <si>
    <t>CCS_Potential_Lost_Income__c</t>
  </si>
  <si>
    <t>Potential Lost Income</t>
  </si>
  <si>
    <t>LLC_BI__Loan__c.CCS_PotentialFutureExposure__c</t>
  </si>
  <si>
    <t>CCS_PotentialFutureExposure__c</t>
  </si>
  <si>
    <t>Potential Future Exposure (PFE)</t>
  </si>
  <si>
    <t>LLC_BI__Loan__c.CCS_Previously_Sanctioned_Amount__c</t>
  </si>
  <si>
    <t>CCS_Previously_Sanctioned_Amount__c</t>
  </si>
  <si>
    <t>Previously Sanctioned Amount</t>
  </si>
  <si>
    <t>LLC_BI__Loan__c.CCS_Pricing_Date__c</t>
  </si>
  <si>
    <t>CCS_Pricing_Date__c</t>
  </si>
  <si>
    <t>Pricing Date</t>
  </si>
  <si>
    <t>LLC_BI__Loan__c.CCS_Pricing_Product__c</t>
  </si>
  <si>
    <t>CCS_Pricing_Product__c</t>
  </si>
  <si>
    <t>Pricing Product</t>
  </si>
  <si>
    <t>LLC_BI__Loan__c.CCS_Product_Approval_Rendering__c</t>
  </si>
  <si>
    <t>CCS_Product_Approval_Rendering__c</t>
  </si>
  <si>
    <t>Product Approval Rendering</t>
  </si>
  <si>
    <t>LLC_BI__Loan__c.CCS_Product_Rationale__c</t>
  </si>
  <si>
    <t>CCS_Product_Rationale__c</t>
  </si>
  <si>
    <t>Product Rationale</t>
  </si>
  <si>
    <t>LLC_BI__Loan__c.CCS_Proposed_Exception_Pricing_Margin__c</t>
  </si>
  <si>
    <t>CCS_Proposed_Exception_Pricing_Margin__c</t>
  </si>
  <si>
    <t>Proposed Exception Pricing Margin</t>
  </si>
  <si>
    <t>LLC_BI__Loan__c.CCS_Proposed_Exception_Pricing_Margin_de__c</t>
  </si>
  <si>
    <t>CCS_Proposed_Exception_Pricing_Margin_de__c</t>
  </si>
  <si>
    <t>LLC_BI__Loan__c.CCS_Proposed_Margin__c</t>
  </si>
  <si>
    <t>CCS_Proposed_Margin__c</t>
  </si>
  <si>
    <t>Proposed Margin</t>
  </si>
  <si>
    <t>LLC_BI__Loan__c.CCS_ProposedLimit__c</t>
  </si>
  <si>
    <t>CCS_ProposedLimit__c</t>
  </si>
  <si>
    <t>LLC_BI__Loan__c.CCS_Provide_Comparative_quote__c</t>
  </si>
  <si>
    <t>CCS_Provide_Comparative_quote__c</t>
  </si>
  <si>
    <t>Provide Comparative quote?</t>
  </si>
  <si>
    <t>LLC_BI__Loan__c.CCS_Purpose__c</t>
  </si>
  <si>
    <t>CCS_Purpose__c</t>
  </si>
  <si>
    <t>Purpose</t>
  </si>
  <si>
    <t>LLC_BI__Loan__c.CCS_Repayment_Frequency__c</t>
  </si>
  <si>
    <t>CCS_Repayment_Frequency__c</t>
  </si>
  <si>
    <t>Repayment Frequency</t>
  </si>
  <si>
    <t>LLC_BI__Loan__c.CCS_Returned_Base_Rate_Margin__c</t>
  </si>
  <si>
    <t>CCS_Returned_Base_Rate_Margin__c</t>
  </si>
  <si>
    <t>Returned Base Rate Margin (%)</t>
  </si>
  <si>
    <t>LLC_BI__Loan__c.CCS_Returned_Fixed_Rate_Margin__c</t>
  </si>
  <si>
    <t>CCS_Returned_Fixed_Rate_Margin__c</t>
  </si>
  <si>
    <t>Returned Fixed Rate Margin (%)</t>
  </si>
  <si>
    <t>LLC_BI__Loan__c.CCS_RightOfWithdrawalConfirmed__c</t>
  </si>
  <si>
    <t>CCS_RightOfWithdrawalConfirmed__c</t>
  </si>
  <si>
    <t>Right of withdrawal confirmed?</t>
  </si>
  <si>
    <t>LLC_BI__Loan__c.CCS_Sector__c</t>
  </si>
  <si>
    <t>CCS_Sector__c</t>
  </si>
  <si>
    <t>Sector</t>
  </si>
  <si>
    <t>LLC_BI__Loan__c.CCS_Security__c</t>
  </si>
  <si>
    <t>CCS_Security__c</t>
  </si>
  <si>
    <t>Security</t>
  </si>
  <si>
    <t>LLC_BI__Loan__c.CCS_Security_Validation_Check__c</t>
  </si>
  <si>
    <t>CCS_Security_Validation_Check__c</t>
  </si>
  <si>
    <t>Security Validation Check</t>
  </si>
  <si>
    <t>LLC_BI__Loan__c.CCS_Send_quote_to_client_before_sanction__c</t>
  </si>
  <si>
    <t>CCS_Send_quote_to_client_before_sanction__c</t>
  </si>
  <si>
    <t>Send quote to client before sanction?</t>
  </si>
  <si>
    <t>LLC_BI__Loan__c.CCS_Set_up_a_direct_debit_to_manage__c</t>
  </si>
  <si>
    <t>CCS_Set_up_a_direct_debit_to_manage__c</t>
  </si>
  <si>
    <t>Set up a direct debit to manage balance?</t>
  </si>
  <si>
    <t>LLC_BI__Loan__c.CCS_SetUpDisplayRatesActionProfiles__c</t>
  </si>
  <si>
    <t>CCS_SetUpDisplayRatesActionProfiles__c</t>
  </si>
  <si>
    <t>Set up Display Rates Action Profiles</t>
  </si>
  <si>
    <t>LLC_BI__Loan__c.CCS_Signatory_1__c</t>
  </si>
  <si>
    <t>CCS_Signatory_1__c</t>
  </si>
  <si>
    <t>Signatory 1</t>
  </si>
  <si>
    <t>LLC_BI__Loan__c.CCS_Signatory_2__c</t>
  </si>
  <si>
    <t>CCS_Signatory_2__c</t>
  </si>
  <si>
    <t>Signatory 2</t>
  </si>
  <si>
    <t>LLC_BI__Loan__c.CCS_Signatory_3__c</t>
  </si>
  <si>
    <t>CCS_Signatory_3__c</t>
  </si>
  <si>
    <t>Signatory 3</t>
  </si>
  <si>
    <t>LLC_BI__Loan__c.CCS_Signatory_4__c</t>
  </si>
  <si>
    <t>CCS_Signatory_4__c</t>
  </si>
  <si>
    <t>Signatory 4</t>
  </si>
  <si>
    <t>LLC_BI__Loan__c.CCS_Soft_Bank_LCBM_Limits__c</t>
  </si>
  <si>
    <t>CCS_Soft_Bank_LCBM_Limits__c</t>
  </si>
  <si>
    <t>Soft Bank LCBM Limits</t>
  </si>
  <si>
    <t>LLC_BI__Loan__c.CCS_Soft_Bank_Limits__c</t>
  </si>
  <si>
    <t>CCS_Soft_Bank_Limits__c</t>
  </si>
  <si>
    <t>Soft Bank Limits</t>
  </si>
  <si>
    <t>LLC_BI__Loan__c.CCS_SortCode__c</t>
  </si>
  <si>
    <t>CCS_SortCode__c</t>
  </si>
  <si>
    <t>Sort Code</t>
  </si>
  <si>
    <t>LLC_BI__Loan__c.CCS_Specific_1_Date__c</t>
  </si>
  <si>
    <t>CCS_Specific_1_Date__c</t>
  </si>
  <si>
    <t>Specific 1- Date</t>
  </si>
  <si>
    <t>LLC_BI__Loan__c.CCS_Specific_1_Number_of_Years__c</t>
  </si>
  <si>
    <t>CCS_Specific_1_Number_of_Years__c</t>
  </si>
  <si>
    <t>Specific 1- Number of Years</t>
  </si>
  <si>
    <t>LLC_BI__Loan__c.CCS_Specific_1_Period_End__c</t>
  </si>
  <si>
    <t>CCS_Specific_1_Period_End__c</t>
  </si>
  <si>
    <t>Specific 1- Period End</t>
  </si>
  <si>
    <t>LLC_BI__Loan__c.CCS_Specific_2_Date__c</t>
  </si>
  <si>
    <t>CCS_Specific_2_Date__c</t>
  </si>
  <si>
    <t>Specific 2- Date</t>
  </si>
  <si>
    <t>LLC_BI__Loan__c.CCS_Specific_2_Number_of_Years__c</t>
  </si>
  <si>
    <t>CCS_Specific_2_Number_of_Years__c</t>
  </si>
  <si>
    <t>Specific 2- Number of Years</t>
  </si>
  <si>
    <t>LLC_BI__Loan__c.CCS_Specific_2_Period_End__c</t>
  </si>
  <si>
    <t>CCS_Specific_2_Period_End__c</t>
  </si>
  <si>
    <t>Specific 2- Period End</t>
  </si>
  <si>
    <t>LLC_BI__Loan__c.CCS_Standard_Matrix_Pricing_Margin__c</t>
  </si>
  <si>
    <t>CCS_Standard_Matrix_Pricing_Margin__c</t>
  </si>
  <si>
    <t>Standard Matrix Pricing Margin</t>
  </si>
  <si>
    <t>LLC_BI__Loan__c.CCS_Standard_Rate__c</t>
  </si>
  <si>
    <t>CCS_Standard_Rate__c</t>
  </si>
  <si>
    <t>Standard Annual Interest Rate</t>
  </si>
  <si>
    <t>LLC_BI__Loan__c.CCS_Step_Frequency__c</t>
  </si>
  <si>
    <t>CCS_Step_Frequency__c</t>
  </si>
  <si>
    <t>Step Frequency</t>
  </si>
  <si>
    <t>LLC_BI__Loan__c.CCS_Step_Option__c</t>
  </si>
  <si>
    <t>CCS_Step_Option__c</t>
  </si>
  <si>
    <t>Step Option</t>
  </si>
  <si>
    <t>LLC_BI__Loan__c.CCS_Stressed_Rate__c</t>
  </si>
  <si>
    <t>CCS_Stressed_Rate__c</t>
  </si>
  <si>
    <t>Stressed Rate</t>
  </si>
  <si>
    <t>LLC_BI__Loan__c.CCS_SurroundServices__c</t>
  </si>
  <si>
    <t>CCS_SurroundServices__c</t>
  </si>
  <si>
    <t>Surround Services</t>
  </si>
  <si>
    <t>LLC_BI__Loan__c.CCS_Temporary_Limit_Amount__c</t>
  </si>
  <si>
    <t>CCS_Temporary_Limit_Amount__c</t>
  </si>
  <si>
    <t>Temporary Limit Amount</t>
  </si>
  <si>
    <t>LLC_BI__Loan__c.CCS_Temporary_Limit_Expiry_Date__c</t>
  </si>
  <si>
    <t>CCS_Temporary_Limit_Expiry_Date__c</t>
  </si>
  <si>
    <t>Temporary Limit Expiry Date</t>
  </si>
  <si>
    <t>LLC_BI__Loan__c.CCS_TenorRestriction__c</t>
  </si>
  <si>
    <t>CCS_TenorRestriction__c</t>
  </si>
  <si>
    <t>Tenor Restriction</t>
  </si>
  <si>
    <t>LLC_BI__Loan__c.CCS_Total_Exception_Proposed_Rate__c</t>
  </si>
  <si>
    <t>CCS_Total_Exception_Proposed_Rate__c</t>
  </si>
  <si>
    <t>Total Exception Proposed Rate</t>
  </si>
  <si>
    <t>LLC_BI__Loan__c.CCS_Total_Exception_Proposed_Rate_del__c</t>
  </si>
  <si>
    <t>CCS_Total_Exception_Proposed_Rate_del__c</t>
  </si>
  <si>
    <t>LLC_BI__Loan__c.CCS_Total_Fee_Amount__c</t>
  </si>
  <si>
    <t>CCS_Total_Fee_Amount__c</t>
  </si>
  <si>
    <t>Total Fee Amount</t>
  </si>
  <si>
    <t>LLC_BI__Loan__c.CCS_Total_Interest_Rate__c</t>
  </si>
  <si>
    <t>CCS_Total_Interest_Rate__c</t>
  </si>
  <si>
    <t>Total Interest Rate</t>
  </si>
  <si>
    <t>LLC_BI__Loan__c.CCS_Total_Interest_Rate_split__c</t>
  </si>
  <si>
    <t>CCS_Total_Interest_Rate_split__c</t>
  </si>
  <si>
    <t>LLC_BI__Loan__c.CCS_Total_Limit_for_Cardholders__c</t>
  </si>
  <si>
    <t>CCS_Total_Limit_for_Cardholders__c</t>
  </si>
  <si>
    <t>Total Limit for Cardholders</t>
  </si>
  <si>
    <t>LLC_BI__Loan__c.CCS_Total_Proposed_Rate__c</t>
  </si>
  <si>
    <t>CCS_Total_Proposed_Rate__c</t>
  </si>
  <si>
    <t>Total Proposed Rate</t>
  </si>
  <si>
    <t>LLC_BI__Loan__c.CCS_Traded_Non_Traded__c</t>
  </si>
  <si>
    <t>CCS_Traded_Non_Traded__c</t>
  </si>
  <si>
    <t>Traded/Non-Traded</t>
  </si>
  <si>
    <t>LLC_BI__Loan__c.CCS_TrancheDrawdown__c</t>
  </si>
  <si>
    <t>CCS_TrancheDrawdown__c</t>
  </si>
  <si>
    <t>Eligible for Tranche Drawdown?</t>
  </si>
  <si>
    <t>LLC_BI__Loan__c.CCS_Typical_APR__c</t>
  </si>
  <si>
    <t>CCS_Typical_APR__c</t>
  </si>
  <si>
    <t>Typical APR</t>
  </si>
  <si>
    <t>LLC_BI__Loan__c.CCS_Utilisation__c</t>
  </si>
  <si>
    <t>Balance</t>
  </si>
  <si>
    <t>LLC_BI__Loan__c.CCS_Utilisation_exceed_Current_Limit__c</t>
  </si>
  <si>
    <t>CCS_Utilisation_exceed_Current_Limit__c</t>
  </si>
  <si>
    <t>Does Utilisation exceed Current Limit?</t>
  </si>
  <si>
    <t>LLC_BI__Loan__c.CCS_Utilisations__c</t>
  </si>
  <si>
    <t>CCS_Utilisations__c</t>
  </si>
  <si>
    <t>LLC_BI__Loan__c.CCS_ValueOfDailyOrder__c</t>
  </si>
  <si>
    <t>CCS_ValueOfDailyOrder__c</t>
  </si>
  <si>
    <t>Value of Daily Order</t>
  </si>
  <si>
    <t>LLC_BI__Loan__c.CCS_What_percentage_like_to_pay__c</t>
  </si>
  <si>
    <t>CCS_What_percentage_like_to_pay__c</t>
  </si>
  <si>
    <t>What percentage would you like to pay?</t>
  </si>
  <si>
    <t>LLC_BI__Loan__c.CCS_WhatIsSecured__c</t>
  </si>
  <si>
    <t>CCS_WhatIsSecured__c</t>
  </si>
  <si>
    <t>What % is Secured?</t>
  </si>
  <si>
    <t>LLC_BI__Loan__c.CCS_Which_limits_apply_to_the_facility__c</t>
  </si>
  <si>
    <t>CCS_Which_limits_apply_to_the_facility__c</t>
  </si>
  <si>
    <t>Which limits apply to the facility?</t>
  </si>
  <si>
    <t>LLC_BI__Loan__c.cm_Closer__c</t>
  </si>
  <si>
    <t>cm_Closer__c</t>
  </si>
  <si>
    <t>Closer</t>
  </si>
  <si>
    <t>LLC_BI__Loan__c.cm_Completed_Application__c</t>
  </si>
  <si>
    <t>cm_Completed_Application__c</t>
  </si>
  <si>
    <t>Completed Application</t>
  </si>
  <si>
    <t>LLC_BI__Loan__c.cm_Credit_Analyst_Underwriter__c</t>
  </si>
  <si>
    <t>cm_Credit_Analyst_Underwriter__c</t>
  </si>
  <si>
    <t>Credit Analyst / Underwriter</t>
  </si>
  <si>
    <t>LLC_BI__Loan__c.cm_Loan_Assistant__c</t>
  </si>
  <si>
    <t>cm_Loan_Assistant__c</t>
  </si>
  <si>
    <t>Facility Assistant</t>
  </si>
  <si>
    <t>LLC_BI__Loan__c.cm_Loan_Ops__c</t>
  </si>
  <si>
    <t>cm_Loan_Ops__c</t>
  </si>
  <si>
    <t>Facility Ops</t>
  </si>
  <si>
    <t>LLC_BI__Loan__c.cm_Memo_Modification_Count__c</t>
  </si>
  <si>
    <t>cm_Memo_Modification_Count__c</t>
  </si>
  <si>
    <t>Memo Modification Count</t>
  </si>
  <si>
    <t>LLC_BI__Loan__c.cm_Method_of_Doc_Prep__c</t>
  </si>
  <si>
    <t>cm_Method_of_Doc_Prep__c</t>
  </si>
  <si>
    <t>Method of Doc Prep</t>
  </si>
  <si>
    <t>LLC_BI__Loan__c.cm_Portfolio_Manager__c</t>
  </si>
  <si>
    <t>cm_Portfolio_Manager__c</t>
  </si>
  <si>
    <t>Portfolio Manager</t>
  </si>
  <si>
    <t>LLC_BI__Loan__c.cm_Roll_Up_Adverse_Action__c</t>
  </si>
  <si>
    <t>cm_Roll_Up_Adverse_Action__c</t>
  </si>
  <si>
    <t>Roll Up Adverse Action</t>
  </si>
  <si>
    <t>LLC_BI__Loan__c.cm_Today_s_Date__c</t>
  </si>
  <si>
    <t>cm_Today_s_Date__c</t>
  </si>
  <si>
    <t>Today's Date</t>
  </si>
  <si>
    <t>LLC_BI__Loan__c.ConnectionReceivedId</t>
  </si>
  <si>
    <t>LLC_BI__Loan__c.ConnectionSentId</t>
  </si>
  <si>
    <t>LLC_BI__Loan__c.CreatedById</t>
  </si>
  <si>
    <t>LLC_BI__Loan__c.CreatedDate</t>
  </si>
  <si>
    <t>LLC_BI__Loan__c.CSS_Profile__c</t>
  </si>
  <si>
    <t>CSS_Profile__c</t>
  </si>
  <si>
    <t>Profile</t>
  </si>
  <si>
    <t>LLC_BI__Loan__c.CurrencyIsoCode</t>
  </si>
  <si>
    <t>LLC_BI__Loan__c.Full_Product_Name__c</t>
  </si>
  <si>
    <t>Full_Product_Name__c</t>
  </si>
  <si>
    <t>Full Product Name</t>
  </si>
  <si>
    <t>LLC_BI__Loan__c.Funding_Date__c</t>
  </si>
  <si>
    <t>Funding_Date__c</t>
  </si>
  <si>
    <t>Funding Date</t>
  </si>
  <si>
    <t>LLC_BI__Loan__c.HVCRE_Reportable__c</t>
  </si>
  <si>
    <t>HVCRE_Reportable__c</t>
  </si>
  <si>
    <t>HVCRE Reportable</t>
  </si>
  <si>
    <t>LLC_BI__Loan__c.Id</t>
  </si>
  <si>
    <t>LLC_BI__Loan__c.Integration_Source__c</t>
  </si>
  <si>
    <t>LLC_BI__Loan__c.Is_this_a_Test__c</t>
  </si>
  <si>
    <t>Is_this_a_Test__c</t>
  </si>
  <si>
    <t>Is this a Test?</t>
  </si>
  <si>
    <t>LLC_BI__Loan__c.IsDeleted</t>
  </si>
  <si>
    <t>LLC_BI__Loan__c.Journey__c</t>
  </si>
  <si>
    <t>Journey__c</t>
  </si>
  <si>
    <t>LLC_BI__Loan__c.LastActivityDate</t>
  </si>
  <si>
    <t>LLC_BI__Loan__c.LastModifiedById</t>
  </si>
  <si>
    <t>LLC_BI__Loan__c.LastModifiedDate</t>
  </si>
  <si>
    <t>LLC_BI__Loan__c.LastReferencedDate</t>
  </si>
  <si>
    <t>LLC_BI__Loan__c.LastViewedDate</t>
  </si>
  <si>
    <t>LLC_BI__Loan__c.Legal_Firm_Customer__c</t>
  </si>
  <si>
    <t>Legal_Firm_Customer__c</t>
  </si>
  <si>
    <t>Legal Firm</t>
  </si>
  <si>
    <t>LLC_BI__Loan__c.LLC_BI__Account__c</t>
  </si>
  <si>
    <t>Relationship</t>
  </si>
  <si>
    <t>LLC_BI__Loan__c.LLC_BI__Account_Officer__c</t>
  </si>
  <si>
    <t>LLC_BI__Account_Officer__c</t>
  </si>
  <si>
    <t>Account Officer</t>
  </si>
  <si>
    <t>LLC_BI__Loan__c.LLC_BI__Accrued_Interest__c</t>
  </si>
  <si>
    <t>LLC_BI__Accrued_Interest__c</t>
  </si>
  <si>
    <t>Accrued Interest</t>
  </si>
  <si>
    <t>LLC_BI__Loan__c.LLC_BI__Adverse_Action_Flag__c</t>
  </si>
  <si>
    <t>LLC_BI__Adverse_Action_Flag__c</t>
  </si>
  <si>
    <t>Adverse Action Flag</t>
  </si>
  <si>
    <t>LLC_BI__Loan__c.LLC_BI__Allocated_Facility_Amount__c</t>
  </si>
  <si>
    <t>LLC_BI__Allocated_Facility_Amount__c</t>
  </si>
  <si>
    <t>Allocated Facility Amount</t>
  </si>
  <si>
    <t>LLC_BI__Loan__c.LLC_BI__Amortized_Term__c</t>
  </si>
  <si>
    <t>LLC_BI__Amortized_Term__c</t>
  </si>
  <si>
    <t>Amortized Term (Months) - D</t>
  </si>
  <si>
    <t>LLC_BI__Loan__c.LLC_BI__Amortized_Term_Months__c</t>
  </si>
  <si>
    <t>LLC_BI__Amortized_Term_Months__c</t>
  </si>
  <si>
    <t>Amortized Term (Months)</t>
  </si>
  <si>
    <t>LLC_BI__Loan__c.LLC_BI__Amount__c</t>
  </si>
  <si>
    <t>LLC_BI__Amount__c</t>
  </si>
  <si>
    <t>LLC_BI__Loan__c.LLC_BI__Amount_Available__c</t>
  </si>
  <si>
    <t>LLC_BI__Amount_Available__c</t>
  </si>
  <si>
    <t>Amount Available</t>
  </si>
  <si>
    <t>LLC_BI__Loan__c.LLC_BI__Amount_New_Money__c</t>
  </si>
  <si>
    <t>LLC_BI__Amount_New_Money__c</t>
  </si>
  <si>
    <t>New Money</t>
  </si>
  <si>
    <t>LLC_BI__Loan__c.LLC_BI__Amount_Unused__c</t>
  </si>
  <si>
    <t>LLC_BI__Amount_Unused__c</t>
  </si>
  <si>
    <t>Amount Unused</t>
  </si>
  <si>
    <t>LLC_BI__Loan__c.LLC_BI__AmountOutstanding__c</t>
  </si>
  <si>
    <t>LLC_BI__AmountOutstanding__c</t>
  </si>
  <si>
    <t>Amount Outstanding</t>
  </si>
  <si>
    <t>LLC_BI__Loan__c.LLC_BI__Annual_Rate_Increase__c</t>
  </si>
  <si>
    <t>LLC_BI__Annual_Rate_Increase__c</t>
  </si>
  <si>
    <t>Annual Rate Increase</t>
  </si>
  <si>
    <t>LLC_BI__Loan__c.LLC_BI__Application__c</t>
  </si>
  <si>
    <t>LLC_BI__Application__c</t>
  </si>
  <si>
    <t>Application</t>
  </si>
  <si>
    <t>reference(LLC_BI__Application__c)</t>
  </si>
  <si>
    <t>LLC_BI__Loan__c.LLC_BI__Approved_Loan_Amount__c</t>
  </si>
  <si>
    <t>LLC_BI__Approved_Loan_Amount__c</t>
  </si>
  <si>
    <t>Approved For Amount</t>
  </si>
  <si>
    <t>LLC_BI__Loan__c.LLC_BI__APR__c</t>
  </si>
  <si>
    <t>LLC_BI__APR__c</t>
  </si>
  <si>
    <t>LLC_BI__Loan__c.LLC_BI__Attorney__c</t>
  </si>
  <si>
    <t>LLC_BI__Attorney__c</t>
  </si>
  <si>
    <t>Attorney</t>
  </si>
  <si>
    <t>LLC_BI__Loan__c.LLC_BI__Authorization_Date__c</t>
  </si>
  <si>
    <t>LLC_BI__Authorization_Date__c</t>
  </si>
  <si>
    <t>Authorization Date</t>
  </si>
  <si>
    <t>LLC_BI__Loan__c.LLC_BI__Auto_Decision_Status__c</t>
  </si>
  <si>
    <t>LLC_BI__Auto_Decision_Status__c</t>
  </si>
  <si>
    <t>Auto-Decision Status</t>
  </si>
  <si>
    <t>LLC_BI__Loan__c.LLC_BI__Auto_Pay__c</t>
  </si>
  <si>
    <t>LLC_BI__Auto_Pay__c</t>
  </si>
  <si>
    <t>Auto Pay</t>
  </si>
  <si>
    <t>LLC_BI__Loan__c.LLC_BI__Auto_Pay_Account__c</t>
  </si>
  <si>
    <t>LLC_BI__Auto_Pay_Account__c</t>
  </si>
  <si>
    <t>Auto Pay Account</t>
  </si>
  <si>
    <t>LLC_BI__Loan__c.LLC_BI__Availability_From_Core__c</t>
  </si>
  <si>
    <t>LLC_BI__Availability_From_Core__c</t>
  </si>
  <si>
    <t>Availability from Core</t>
  </si>
  <si>
    <t>LLC_BI__Loan__c.LLC_BI__Balloon__c</t>
  </si>
  <si>
    <t>LLC_BI__Balloon__c</t>
  </si>
  <si>
    <t>Balloon Facility</t>
  </si>
  <si>
    <t>LLC_BI__Loan__c.LLC_BI__Balloon_Payment__c</t>
  </si>
  <si>
    <t>LLC_BI__Balloon_Payment__c</t>
  </si>
  <si>
    <t>Balloon Payment</t>
  </si>
  <si>
    <t>LLC_BI__Loan__c.LLC_BI__Balloon_Product_Structure__c</t>
  </si>
  <si>
    <t>LLC_BI__Balloon_Product_Structure__c</t>
  </si>
  <si>
    <t>Balloon Product Structure</t>
  </si>
  <si>
    <t>LLC_BI__Loan__c.LLC_BI__Billing_Address__c</t>
  </si>
  <si>
    <t>LLC_BI__Billing_Address__c</t>
  </si>
  <si>
    <t>Billing City</t>
  </si>
  <si>
    <t>LLC_BI__Loan__c.LLC_BI__Billing_State__c</t>
  </si>
  <si>
    <t>LLC_BI__Billing_State__c</t>
  </si>
  <si>
    <t>Billing State</t>
  </si>
  <si>
    <t>LLC_BI__Loan__c.LLC_BI__Billing_Street__c</t>
  </si>
  <si>
    <t>LLC_BI__Billing_Street__c</t>
  </si>
  <si>
    <t>Billing Street</t>
  </si>
  <si>
    <t>LLC_BI__Loan__c.LLC_BI__Billing_Zipcode__c</t>
  </si>
  <si>
    <t>LLC_BI__Billing_Zipcode__c</t>
  </si>
  <si>
    <t>Billing Zipcode</t>
  </si>
  <si>
    <t>LLC_BI__Loan__c.LLC_BI__Booked_Date__c</t>
  </si>
  <si>
    <t>LLC_BI__Booked_Date__c</t>
  </si>
  <si>
    <t>Booked Date</t>
  </si>
  <si>
    <t>LLC_BI__Loan__c.LLC_BI__Booked_DateTime__c</t>
  </si>
  <si>
    <t>LLC_BI__Booked_DateTime__c</t>
  </si>
  <si>
    <t>Booked Date Time</t>
  </si>
  <si>
    <t>LLC_BI__Loan__c.LLC_BI__Borrower_City__c</t>
  </si>
  <si>
    <t>LLC_BI__Borrower_City__c</t>
  </si>
  <si>
    <t>Borrower City</t>
  </si>
  <si>
    <t>LLC_BI__Loan__c.LLC_BI__Borrower_GL_Balance__c</t>
  </si>
  <si>
    <t>LLC_BI__Borrower_GL_Balance__c</t>
  </si>
  <si>
    <t>Borrower GL Balance</t>
  </si>
  <si>
    <t>LLC_BI__Loan__c.LLC_BI__Borrower_State__c</t>
  </si>
  <si>
    <t>LLC_BI__Borrower_State__c</t>
  </si>
  <si>
    <t>Borrower State</t>
  </si>
  <si>
    <t>LLC_BI__Loan__c.LLC_BI__Branch__c</t>
  </si>
  <si>
    <t>LLC_BI__Branch__c</t>
  </si>
  <si>
    <t>Branch</t>
  </si>
  <si>
    <t>reference(LLC_BI__Branch__c)</t>
  </si>
  <si>
    <t>LLC_BI__Loan__c.LLC_BI__Broker_Fee__c</t>
  </si>
  <si>
    <t>LLC_BI__Broker_Fee__c</t>
  </si>
  <si>
    <t>Referral Fee</t>
  </si>
  <si>
    <t>LLC_BI__Loan__c.LLC_BI__Budget__c</t>
  </si>
  <si>
    <t>LLC_BI__Budget__c</t>
  </si>
  <si>
    <t>Budget</t>
  </si>
  <si>
    <t>reference(LLC_BI__Budget__c)</t>
  </si>
  <si>
    <t>LLC_BI__Loan__c.LLC_BI__Calculated_Balloon_Amount__c</t>
  </si>
  <si>
    <t>LLC_BI__Calculated_Balloon_Amount__c</t>
  </si>
  <si>
    <t>Calculated Balloon Amount</t>
  </si>
  <si>
    <t>LLC_BI__Loan__c.LLC_BI__Call_Report_Code__c</t>
  </si>
  <si>
    <t>LLC_BI__Call_Report_Code__c</t>
  </si>
  <si>
    <t>Call Report Code</t>
  </si>
  <si>
    <t>LLC_BI__Loan__c.LLC_BI__Census_Tract__c</t>
  </si>
  <si>
    <t>LLC_BI__Census_Tract__c</t>
  </si>
  <si>
    <t>-D Census Tract (####.## format)</t>
  </si>
  <si>
    <t>LLC_BI__Loan__c.LLC_BI__Class_Code__c</t>
  </si>
  <si>
    <t>LLC_BI__Class_Code__c</t>
  </si>
  <si>
    <t>Class Code</t>
  </si>
  <si>
    <t>LLC_BI__Loan__c.LLC_BI__Close_Date_Hard__c</t>
  </si>
  <si>
    <t>LLC_BI__Close_Date_Hard__c</t>
  </si>
  <si>
    <t>Closing Date Confirmed</t>
  </si>
  <si>
    <t>LLC_BI__Loan__c.LLC_BI__Close_Month__c</t>
  </si>
  <si>
    <t>LLC_BI__Close_Month__c</t>
  </si>
  <si>
    <t>Close Month</t>
  </si>
  <si>
    <t>LLC_BI__Loan__c.LLC_BI__Closed_Date__c</t>
  </si>
  <si>
    <t>LLC_BI__Closed_Date__c</t>
  </si>
  <si>
    <t>Closed Date</t>
  </si>
  <si>
    <t>LLC_BI__Loan__c.LLC_BI__CloseDate__c</t>
  </si>
  <si>
    <t>LLC_BI__CloseDate__c</t>
  </si>
  <si>
    <t>Projected Close Date</t>
  </si>
  <si>
    <t>LLC_BI__Loan__c.LLC_BI__Complete__c</t>
  </si>
  <si>
    <t>LLC_BI__Complete__c</t>
  </si>
  <si>
    <t>% Complete</t>
  </si>
  <si>
    <t>LLC_BI__Loan__c.LLC_BI__Compliance_Officer__c</t>
  </si>
  <si>
    <t>LLC_BI__Compliance_Officer__c</t>
  </si>
  <si>
    <t>Compliance Officer</t>
  </si>
  <si>
    <t>LLC_BI__Loan__c.LLC_BI__Consortium_Third_Party_Reportable__c</t>
  </si>
  <si>
    <t>LLC_BI__Consortium_Third_Party_Reportable__c</t>
  </si>
  <si>
    <t>Consortium/Third Party Reportable</t>
  </si>
  <si>
    <t>LLC_BI__Loan__c.LLC_BI__Construction_CO_Date__c</t>
  </si>
  <si>
    <t>LLC_BI__Construction_CO_Date__c</t>
  </si>
  <si>
    <t>Construction CO Date</t>
  </si>
  <si>
    <t>LLC_BI__Loan__c.LLC_BI__CRA_Action_Taken__c</t>
  </si>
  <si>
    <t>LLC_BI__CRA_Action_Taken__c</t>
  </si>
  <si>
    <t>Action Taken</t>
  </si>
  <si>
    <t>LLC_BI__Loan__c.LLC_BI__CRA_Affiliate__c</t>
  </si>
  <si>
    <t>LLC_BI__CRA_Affiliate__c</t>
  </si>
  <si>
    <t>Affiliate Code</t>
  </si>
  <si>
    <t>LLC_BI__Loan__c.LLC_BI__CRA_Amount__c</t>
  </si>
  <si>
    <t>LLC_BI__CRA_Amount__c</t>
  </si>
  <si>
    <t>Facility Amount (amount in thousands)</t>
  </si>
  <si>
    <t>LLC_BI__Loan__c.LLC_BI__CRA_Census_Tract_Text__c</t>
  </si>
  <si>
    <t>LLC_BI__CRA_Census_Tract_Text__c</t>
  </si>
  <si>
    <t>Census Tract (####.## format)</t>
  </si>
  <si>
    <t>LLC_BI__Loan__c.LLC_BI__CRA_Community_Development_Reportable__c</t>
  </si>
  <si>
    <t>LLC_BI__CRA_Community_Development_Reportable__c</t>
  </si>
  <si>
    <t>Community Development Reportable</t>
  </si>
  <si>
    <t>LLC_BI__Loan__c.LLC_BI__CRA_Consortium_Third_Party_Reportable__c</t>
  </si>
  <si>
    <t>LLC_BI__CRA_Consortium_Third_Party_Reportable__c</t>
  </si>
  <si>
    <t>LLC_BI__Loan__c.LLC_BI__CRA_Date_Action_Taken__c</t>
  </si>
  <si>
    <t>LLC_BI__CRA_Date_Action_Taken__c</t>
  </si>
  <si>
    <t>Date Action Taken</t>
  </si>
  <si>
    <t>LLC_BI__Loan__c.LLC_BI__CRA_FIPS_County_Code__c</t>
  </si>
  <si>
    <t>LLC_BI__CRA_FIPS_County_Code__c</t>
  </si>
  <si>
    <t>-D Three Digit County Code</t>
  </si>
  <si>
    <t>LLC_BI__Loan__c.LLC_BI__CRA_FIPS_County_Code_Text__c</t>
  </si>
  <si>
    <t>LLC_BI__CRA_FIPS_County_Code_Text__c</t>
  </si>
  <si>
    <t>Three Digit County Code</t>
  </si>
  <si>
    <t>LLC_BI__Loan__c.LLC_BI__CRA_FIPS_State_Code__c</t>
  </si>
  <si>
    <t>LLC_BI__CRA_FIPS_State_Code__c</t>
  </si>
  <si>
    <t>-D Two Digit State Code</t>
  </si>
  <si>
    <t>LLC_BI__Loan__c.LLC_BI__CRA_FIPS_State_Code_Text__c</t>
  </si>
  <si>
    <t>LLC_BI__CRA_FIPS_State_Code_Text__c</t>
  </si>
  <si>
    <t>Two Digit State Code</t>
  </si>
  <si>
    <t>LLC_BI__Loan__c.LLC_BI__CRA_Loan_ID__c</t>
  </si>
  <si>
    <t>LLC_BI__CRA_Loan_ID__c</t>
  </si>
  <si>
    <t>Facility Identification Number</t>
  </si>
  <si>
    <t>LLC_BI__Loan__c.LLC_BI__CRA_MSA_MD_Number__c</t>
  </si>
  <si>
    <t>LLC_BI__CRA_MSA_MD_Number__c</t>
  </si>
  <si>
    <t>-D Five Digit MSA/MD Number</t>
  </si>
  <si>
    <t>LLC_BI__Loan__c.LLC_BI__CRA_MSA_MD_Number_Text__c</t>
  </si>
  <si>
    <t>LLC_BI__CRA_MSA_MD_Number_Text__c</t>
  </si>
  <si>
    <t>Five Digit MSA/MD Number</t>
  </si>
  <si>
    <t>LLC_BI__Loan__c.LLC_BI__CRA_Reportable__c</t>
  </si>
  <si>
    <t>LLC_BI__CRA_Reportable__c</t>
  </si>
  <si>
    <t>CRA Reportable</t>
  </si>
  <si>
    <t>LLC_BI__Loan__c.LLC_BI__CRA_Revenue__c</t>
  </si>
  <si>
    <t>LLC_BI__CRA_Revenue__c</t>
  </si>
  <si>
    <t>Revenue Code</t>
  </si>
  <si>
    <t>LLC_BI__Loan__c.LLC_BI__CRA_Type_Code__c</t>
  </si>
  <si>
    <t>LLC_BI__CRA_Type_Code__c</t>
  </si>
  <si>
    <t>Facility Type</t>
  </si>
  <si>
    <t>LLC_BI__Loan__c.LLC_BI__Credit_Approval_Date__c</t>
  </si>
  <si>
    <t>LLC_BI__Credit_Approval_Date__c</t>
  </si>
  <si>
    <t>Credit Approval Date</t>
  </si>
  <si>
    <t>LLC_BI__Loan__c.LLC_BI__Credit_Memo__c</t>
  </si>
  <si>
    <t>LLC_BI__Credit_Memo__c</t>
  </si>
  <si>
    <t>Credit Memo</t>
  </si>
  <si>
    <t>reference(LLC_BI__Credit_Memo__c)</t>
  </si>
  <si>
    <t>LLC_BI__Loan__c.LLC_BI__Current_Gross_Lendable_Value_Collateral1__c</t>
  </si>
  <si>
    <t>LLC_BI__Current_Gross_Lendable_Value_Collateral1__c</t>
  </si>
  <si>
    <t>Current Gross Lendable Value</t>
  </si>
  <si>
    <t>LLC_BI__Loan__c.LLC_BI__Current_Interest_Rate__c</t>
  </si>
  <si>
    <t>LLC_BI__Current_Interest_Rate__c</t>
  </si>
  <si>
    <t>Current Interest Rate</t>
  </si>
  <si>
    <t>LLC_BI__Loan__c.LLC_BI__Current_LTV__c</t>
  </si>
  <si>
    <t>LLC_BI__Current_LTV__c</t>
  </si>
  <si>
    <t>Current LTV</t>
  </si>
  <si>
    <t>LLC_BI__Loan__c.LLC_BI__Current_LTV_Collateral1__c</t>
  </si>
  <si>
    <t>LLC_BI__Current_LTV_Collateral1__c</t>
  </si>
  <si>
    <t>LLC_BI__Loan__c.LLC_BI__Current_Total_Lendable_Value__c</t>
  </si>
  <si>
    <t>LLC_BI__Current_Total_Lendable_Value__c</t>
  </si>
  <si>
    <t>LLC_BI__Loan__c.LLC_BI__Days_to_Close__c</t>
  </si>
  <si>
    <t>LLC_BI__Days_to_Close__c</t>
  </si>
  <si>
    <t>Days to Close</t>
  </si>
  <si>
    <t>LLC_BI__Loan__c.LLC_BI__Debt_To_Income_Ratio__c</t>
  </si>
  <si>
    <t>LLC_BI__Debt_To_Income_Ratio__c</t>
  </si>
  <si>
    <t>Debt to Income Ratio</t>
  </si>
  <si>
    <t>LLC_BI__Loan__c.LLC_BI__Default_App__c</t>
  </si>
  <si>
    <t>LLC_BI__Default_App__c</t>
  </si>
  <si>
    <t>Default App</t>
  </si>
  <si>
    <t>LLC_BI__Loan__c.LLC_BI__Depth__c</t>
  </si>
  <si>
    <t>LLC_BI__Depth__c</t>
  </si>
  <si>
    <t>Depth</t>
  </si>
  <si>
    <t>LLC_BI__Loan__c.LLC_BI__Description__c</t>
  </si>
  <si>
    <t>LLC_BI__Description__c</t>
  </si>
  <si>
    <t>Facility Purpose</t>
  </si>
  <si>
    <t>LLC_BI__Loan__c.LLC_BI__Disbursement_Description__c</t>
  </si>
  <si>
    <t>LLC_BI__Disbursement_Description__c</t>
  </si>
  <si>
    <t>Disbursement Description</t>
  </si>
  <si>
    <t>LLC_BI__Loan__c.LLC_BI__Employee_Loan__c</t>
  </si>
  <si>
    <t>LLC_BI__Employee_Loan__c</t>
  </si>
  <si>
    <t>Employee Facility</t>
  </si>
  <si>
    <t>LLC_BI__Loan__c.LLC_BI__Estimated_Property_Value_2__c</t>
  </si>
  <si>
    <t>LLC_BI__Estimated_Property_Value_2__c</t>
  </si>
  <si>
    <t>Estimated Property Value</t>
  </si>
  <si>
    <t>LLC_BI__Loan__c.LLC_BI__Fee_Loan_Aggregate__c</t>
  </si>
  <si>
    <t>LLC_BI__Fee_Loan_Aggregate__c</t>
  </si>
  <si>
    <t>Fee Facility Aggregate</t>
  </si>
  <si>
    <t>reference(LLC_BI__Fee_Loan_Aggregate__c)</t>
  </si>
  <si>
    <t>LLC_BI__Loan__c.LLC_BI__File_Number__c</t>
  </si>
  <si>
    <t>LLC_BI__File_Number__c</t>
  </si>
  <si>
    <t>File Number</t>
  </si>
  <si>
    <t>LLC_BI__Loan__c.LLC_BI__Financed_Fee_Calculations__c</t>
  </si>
  <si>
    <t>LLC_BI__Financed_Fee_Calculations__c</t>
  </si>
  <si>
    <t>Financed Fee Calculations</t>
  </si>
  <si>
    <t>LLC_BI__Loan__c.LLC_BI__First_Payment_Date__c</t>
  </si>
  <si>
    <t>LLC_BI__First_Payment_Date__c</t>
  </si>
  <si>
    <t>First Payment Date</t>
  </si>
  <si>
    <t>LLC_BI__Loan__c.LLC_BI__First_Rate_Increase__c</t>
  </si>
  <si>
    <t>LLC_BI__First_Rate_Increase__c</t>
  </si>
  <si>
    <t>First Rate Increase</t>
  </si>
  <si>
    <t>LLC_BI__Loan__c.LLC_BI__Funded__c</t>
  </si>
  <si>
    <t>LLC_BI__Funded__c</t>
  </si>
  <si>
    <t>% Funded</t>
  </si>
  <si>
    <t>LLC_BI__Loan__c.LLC_BI__Funding__c</t>
  </si>
  <si>
    <t>LLC_BI__Funding__c</t>
  </si>
  <si>
    <t>Funding %</t>
  </si>
  <si>
    <t>LLC_BI__Loan__c.LLC_BI__Funding_at_Close__c</t>
  </si>
  <si>
    <t>LLC_BI__Funding_at_Close__c</t>
  </si>
  <si>
    <t>Funding at Close</t>
  </si>
  <si>
    <t>LLC_BI__Loan__c.LLC_BI__Governing_Law_State__c</t>
  </si>
  <si>
    <t>LLC_BI__Governing_Law_State__c</t>
  </si>
  <si>
    <t>Governing Law State</t>
  </si>
  <si>
    <t>LLC_BI__Loan__c.LLC_BI__Gross_Collateral1_Value__c</t>
  </si>
  <si>
    <t>LLC_BI__Gross_Collateral1_Value__c</t>
  </si>
  <si>
    <t>Gross Security Value</t>
  </si>
  <si>
    <t>LLC_BI__Loan__c.LLC_BI__GTD_Balance__c</t>
  </si>
  <si>
    <t>LLC_BI__GTD_Balance__c</t>
  </si>
  <si>
    <t>GTD Balance</t>
  </si>
  <si>
    <t>LLC_BI__Loan__c.LLC_BI__GTD_Participated_Balance__c</t>
  </si>
  <si>
    <t>LLC_BI__GTD_Participated_Balance__c</t>
  </si>
  <si>
    <t>GTD Participated Balance</t>
  </si>
  <si>
    <t>LLC_BI__Loan__c.LLC_BI__GTD_Participated_Percent__c</t>
  </si>
  <si>
    <t>LLC_BI__GTD_Participated_Percent__c</t>
  </si>
  <si>
    <t>GTD Participated %</t>
  </si>
  <si>
    <t>LLC_BI__Loan__c.LLC_BI__Guarantee_Fee_Paid__c</t>
  </si>
  <si>
    <t>LLC_BI__Guarantee_Fee_Paid__c</t>
  </si>
  <si>
    <t>Guarantee Fee Paid</t>
  </si>
  <si>
    <t>LLC_BI__Loan__c.LLC_BI__hasRenewal__c</t>
  </si>
  <si>
    <t>LLC_BI__hasRenewal__c</t>
  </si>
  <si>
    <t>hasRenewal</t>
  </si>
  <si>
    <t>LLC_BI__Loan__c.LLC_BI__Highest__c</t>
  </si>
  <si>
    <t>LLC_BI__Highest__c</t>
  </si>
  <si>
    <t>Highest</t>
  </si>
  <si>
    <t>LLC_BI__Loan__c.LLC_BI__HMDA_Action_Taken__c</t>
  </si>
  <si>
    <t>LLC_BI__HMDA_Action_Taken__c</t>
  </si>
  <si>
    <t>-D Action Taken</t>
  </si>
  <si>
    <t>LLC_BI__Loan__c.LLC_BI__HMDA_Amount__c</t>
  </si>
  <si>
    <t>LLC_BI__HMDA_Amount__c</t>
  </si>
  <si>
    <t>-D Facility Amount (Amount in Thousands)</t>
  </si>
  <si>
    <t>LLC_BI__Loan__c.LLC_BI__HMDA_Census_Tract__c</t>
  </si>
  <si>
    <t>LLC_BI__HMDA_Census_Tract__c</t>
  </si>
  <si>
    <t>LLC_BI__Loan__c.LLC_BI__HMDA_Census_Tract_Text__c</t>
  </si>
  <si>
    <t>LLC_BI__HMDA_Census_Tract_Text__c</t>
  </si>
  <si>
    <t>LLC_BI__Loan__c.LLC_BI__HMDA_Co_Applicant__c</t>
  </si>
  <si>
    <t>LLC_BI__HMDA_Co_Applicant__c</t>
  </si>
  <si>
    <t>-D Co-Applicant</t>
  </si>
  <si>
    <t>LLC_BI__Loan__c.LLC_BI__HMDA_Date_Action_Taken__c</t>
  </si>
  <si>
    <t>LLC_BI__HMDA_Date_Action_Taken__c</t>
  </si>
  <si>
    <t>LLC_BI__Loan__c.LLC_BI__HMDA_Date_Application_Received__c</t>
  </si>
  <si>
    <t>LLC_BI__HMDA_Date_Application_Received__c</t>
  </si>
  <si>
    <t>-D Date Application Received</t>
  </si>
  <si>
    <t>LLC_BI__Loan__c.LLC_BI__HMDA_Date_Rate_Set__c</t>
  </si>
  <si>
    <t>LLC_BI__HMDA_Date_Rate_Set__c</t>
  </si>
  <si>
    <t>-D Date Interest Rate Set</t>
  </si>
  <si>
    <t>LLC_BI__Loan__c.LLC_BI__HMDA_Denial_Reasons__c</t>
  </si>
  <si>
    <t>LLC_BI__HMDA_Denial_Reasons__c</t>
  </si>
  <si>
    <t>-D Denial Reasons (Select up to three)</t>
  </si>
  <si>
    <t>LLC_BI__Loan__c.LLC_BI__HMDA_FIPS_County_Code__c</t>
  </si>
  <si>
    <t>LLC_BI__HMDA_FIPS_County_Code__c</t>
  </si>
  <si>
    <t>LLC_BI__Loan__c.LLC_BI__HMDA_FIPS_County_Code_Text__c</t>
  </si>
  <si>
    <t>LLC_BI__HMDA_FIPS_County_Code_Text__c</t>
  </si>
  <si>
    <t>LLC_BI__Loan__c.LLC_BI__HMDA_FIPS_State_Code__c</t>
  </si>
  <si>
    <t>LLC_BI__HMDA_FIPS_State_Code__c</t>
  </si>
  <si>
    <t>LLC_BI__Loan__c.LLC_BI__HMDA_FIPS_State_Code_Text__c</t>
  </si>
  <si>
    <t>LLC_BI__HMDA_FIPS_State_Code_Text__c</t>
  </si>
  <si>
    <t>LLC_BI__Loan__c.LLC_BI__HMDA_HOEPA_Status__c</t>
  </si>
  <si>
    <t>LLC_BI__HMDA_HOEPA_Status__c</t>
  </si>
  <si>
    <t>-D HOEPA Status</t>
  </si>
  <si>
    <t>LLC_BI__Loan__c.LLC_BI__HMDA_Lien_Status__c</t>
  </si>
  <si>
    <t>LLC_BI__HMDA_Lien_Status__c</t>
  </si>
  <si>
    <t>-D Lien Status</t>
  </si>
  <si>
    <t>LLC_BI__Loan__c.LLC_BI__HMDA_Loan_ID__c</t>
  </si>
  <si>
    <t>LLC_BI__HMDA_Loan_ID__c</t>
  </si>
  <si>
    <t>-D Facility Identification Number</t>
  </si>
  <si>
    <t>LLC_BI__Loan__c.LLC_BI__HMDA_MSA_MD_Number__c</t>
  </si>
  <si>
    <t>LLC_BI__HMDA_MSA_MD_Number__c</t>
  </si>
  <si>
    <t>LLC_BI__Loan__c.LLC_BI__HMDA_MSA_MD_Number_Text__c</t>
  </si>
  <si>
    <t>LLC_BI__HMDA_MSA_MD_Number_Text__c</t>
  </si>
  <si>
    <t>LLC_BI__Loan__c.LLC_BI__HMDA_Occupancy__c</t>
  </si>
  <si>
    <t>LLC_BI__HMDA_Occupancy__c</t>
  </si>
  <si>
    <t>-D Occupancy</t>
  </si>
  <si>
    <t>LLC_BI__Loan__c.LLC_BI__HMDA_Preapproval_Requested__c</t>
  </si>
  <si>
    <t>LLC_BI__HMDA_Preapproval_Requested__c</t>
  </si>
  <si>
    <t>-D Request for Preapproval</t>
  </si>
  <si>
    <t>LLC_BI__Loan__c.LLC_BI__HMDA_Property_Type__c</t>
  </si>
  <si>
    <t>LLC_BI__HMDA_Property_Type__c</t>
  </si>
  <si>
    <t>-D Property Type</t>
  </si>
  <si>
    <t>LLC_BI__Loan__c.LLC_BI__HMDA_Purchaser_Type__c</t>
  </si>
  <si>
    <t>LLC_BI__HMDA_Purchaser_Type__c</t>
  </si>
  <si>
    <t>-D Type of Purchase</t>
  </si>
  <si>
    <t>LLC_BI__Loan__c.LLC_BI__HMDA_Purpose__c</t>
  </si>
  <si>
    <t>LLC_BI__HMDA_Purpose__c</t>
  </si>
  <si>
    <t>-D Purpose of Facility</t>
  </si>
  <si>
    <t>LLC_BI__Loan__c.LLC_BI__HMDA_Rate_Spread__c</t>
  </si>
  <si>
    <t>LLC_BI__HMDA_Rate_Spread__c</t>
  </si>
  <si>
    <t>-D Rate Spread (##.## format)</t>
  </si>
  <si>
    <t>LLC_BI__Loan__c.LLC_BI__HMDA_Record_Type__c</t>
  </si>
  <si>
    <t>LLC_BI__HMDA_Record_Type__c</t>
  </si>
  <si>
    <t>HMDA Record Type</t>
  </si>
  <si>
    <t>LLC_BI__Loan__c.LLC_BI__HMDA_Reportable__c</t>
  </si>
  <si>
    <t>LLC_BI__HMDA_Reportable__c</t>
  </si>
  <si>
    <t>HMDA Reportable</t>
  </si>
  <si>
    <t>LLC_BI__Loan__c.LLC_BI__HMDA_Type__c</t>
  </si>
  <si>
    <t>LLC_BI__HMDA_Type__c</t>
  </si>
  <si>
    <t>-D Type of Facility</t>
  </si>
  <si>
    <t>LLC_BI__Loan__c.LLC_BI__Imported__c</t>
  </si>
  <si>
    <t>LLC_BI__Imported__c</t>
  </si>
  <si>
    <t>Imported</t>
  </si>
  <si>
    <t>LLC_BI__Loan__c.LLC_BI__Index__c</t>
  </si>
  <si>
    <t>LLC_BI__Index__c</t>
  </si>
  <si>
    <t>Index</t>
  </si>
  <si>
    <t>LLC_BI__Loan__c.LLC_BI__Index_Value__c</t>
  </si>
  <si>
    <t>LLC_BI__Index_Value__c</t>
  </si>
  <si>
    <t>Index Value</t>
  </si>
  <si>
    <t>LLC_BI__Loan__c.LLC_BI__Initial_Advance__c</t>
  </si>
  <si>
    <t>LLC_BI__Initial_Advance__c</t>
  </si>
  <si>
    <t>Initial Advance</t>
  </si>
  <si>
    <t>LLC_BI__Loan__c.LLC_BI__Interest_Accrual_Method__c</t>
  </si>
  <si>
    <t>LLC_BI__Interest_Accrual_Method__c</t>
  </si>
  <si>
    <t>Interest Accrual Method</t>
  </si>
  <si>
    <t>LLC_BI__Loan__c.LLC_BI__Interest_Amount_Paid__c</t>
  </si>
  <si>
    <t>LLC_BI__Interest_Amount_Paid__c</t>
  </si>
  <si>
    <t>Interest (Amt) Paid to Date</t>
  </si>
  <si>
    <t>LLC_BI__Loan__c.LLC_BI__Interest_Only_Months__c</t>
  </si>
  <si>
    <t>LLC_BI__Interest_Only_Months__c</t>
  </si>
  <si>
    <t>Interest Only Months</t>
  </si>
  <si>
    <t>LLC_BI__Loan__c.LLC_BI__Interest_Paid_To_Date__c</t>
  </si>
  <si>
    <t>LLC_BI__Interest_Paid_To_Date__c</t>
  </si>
  <si>
    <t>Interest Paid To Date</t>
  </si>
  <si>
    <t>LLC_BI__Loan__c.LLC_BI__Interest_Rate_Adjustment_Frequency__c</t>
  </si>
  <si>
    <t>LLC_BI__Interest_Rate_Adjustment_Frequency__c</t>
  </si>
  <si>
    <t>Interest Rate Adjustment Frequency</t>
  </si>
  <si>
    <t>LLC_BI__Loan__c.LLC_BI__Interest_Rate_Margin_Percent__c</t>
  </si>
  <si>
    <t>LLC_BI__Interest_Rate_Margin_Percent__c</t>
  </si>
  <si>
    <t>Interest Rate Margin Percent</t>
  </si>
  <si>
    <t>LLC_BI__Loan__c.LLC_BI__InterestRate__c</t>
  </si>
  <si>
    <t>LLC_BI__InterestRate__c</t>
  </si>
  <si>
    <t>Interest Rate</t>
  </si>
  <si>
    <t>LLC_BI__Loan__c.LLC_BI__Is_Approved__c</t>
  </si>
  <si>
    <t>LLC_BI__Is_Approved__c</t>
  </si>
  <si>
    <t>ApprovalTriggerField</t>
  </si>
  <si>
    <t>LLC_BI__Loan__c.LLC_BI__Is_Booked__c</t>
  </si>
  <si>
    <t>LLC_BI__Is_Booked__c</t>
  </si>
  <si>
    <t>Is Booked</t>
  </si>
  <si>
    <t>LLC_BI__Loan__c.LLC_BI__Is_Closed__c</t>
  </si>
  <si>
    <t>LLC_BI__Is_Closed__c</t>
  </si>
  <si>
    <t>Is Closed</t>
  </si>
  <si>
    <t>LLC_BI__Loan__c.LLC_BI__Is_Copy__c</t>
  </si>
  <si>
    <t>LLC_BI__Is_Copy__c</t>
  </si>
  <si>
    <t>Is Copy</t>
  </si>
  <si>
    <t>LLC_BI__Loan__c.LLC_BI__Is_Current_Takedown__c</t>
  </si>
  <si>
    <t>LLC_BI__Is_Current_Takedown__c</t>
  </si>
  <si>
    <t>Is Current Takedown</t>
  </si>
  <si>
    <t>LLC_BI__Loan__c.LLC_BI__Is_ELOC__c</t>
  </si>
  <si>
    <t>LLC_BI__Is_ELOC__c</t>
  </si>
  <si>
    <t>Is ELOC</t>
  </si>
  <si>
    <t>LLC_BI__Loan__c.LLC_BI__Is_Excluded__c</t>
  </si>
  <si>
    <t>LLC_BI__Is_Excluded__c</t>
  </si>
  <si>
    <t>Is Excluded</t>
  </si>
  <si>
    <t>LLC_BI__Loan__c.LLC_BI__Is_In_Review__c</t>
  </si>
  <si>
    <t>LLC_BI__Is_In_Review__c</t>
  </si>
  <si>
    <t>In Review</t>
  </si>
  <si>
    <t>LLC_BI__Loan__c.LLC_BI__Is_Jumbo__c</t>
  </si>
  <si>
    <t>LLC_BI__Is_Jumbo__c</t>
  </si>
  <si>
    <t>Is Jumbo</t>
  </si>
  <si>
    <t>LLC_BI__Loan__c.LLC_BI__Is_Lease__c</t>
  </si>
  <si>
    <t>LLC_BI__Is_Lease__c</t>
  </si>
  <si>
    <t>Is Lease</t>
  </si>
  <si>
    <t>LLC_BI__Loan__c.LLC_BI__Is_Letter_of_Credit__c</t>
  </si>
  <si>
    <t>LLC_BI__Is_Letter_of_Credit__c</t>
  </si>
  <si>
    <t>Is Letter of Credit</t>
  </si>
  <si>
    <t>LLC_BI__Loan__c.LLC_BI__Is_Limit__c</t>
  </si>
  <si>
    <t>LLC_BI__Is_Limit__c</t>
  </si>
  <si>
    <t>Is Limit</t>
  </si>
  <si>
    <t>LLC_BI__Loan__c.LLC_BI__Is_Locked__c</t>
  </si>
  <si>
    <t>LLC_BI__Is_Locked__c</t>
  </si>
  <si>
    <t>Is Locked</t>
  </si>
  <si>
    <t>LLC_BI__Loan__c.LLC_BI__Is_Main__c</t>
  </si>
  <si>
    <t>LLC_BI__Is_Main__c</t>
  </si>
  <si>
    <t>Is Main</t>
  </si>
  <si>
    <t>LLC_BI__Loan__c.LLC_BI__Is_Modification__c</t>
  </si>
  <si>
    <t>LLC_BI__Is_Modification__c</t>
  </si>
  <si>
    <t>Is_Modification</t>
  </si>
  <si>
    <t>LLC_BI__Loan__c.LLC_BI__Is_Multi_Level_Future__c</t>
  </si>
  <si>
    <t>LLC_BI__Is_Multi_Level_Future__c</t>
  </si>
  <si>
    <t>Is Multi Level Future</t>
  </si>
  <si>
    <t>LLC_BI__Loan__c.LLC_BI__Is_No_Action_Placeholder__c</t>
  </si>
  <si>
    <t>LLC_BI__Is_No_Action_Placeholder__c</t>
  </si>
  <si>
    <t>Is No Action Placeholder</t>
  </si>
  <si>
    <t>LLC_BI__Loan__c.LLC_BI__Is_Original_Inactive_Loan__c</t>
  </si>
  <si>
    <t>LLC_BI__Is_Original_Inactive_Loan__c</t>
  </si>
  <si>
    <t>Is Original Declined Facility</t>
  </si>
  <si>
    <t>LLC_BI__Loan__c.LLC_BI__Is_Paid_Off__c</t>
  </si>
  <si>
    <t>LLC_BI__Is_Paid_Off__c</t>
  </si>
  <si>
    <t>Is_Paid_Off</t>
  </si>
  <si>
    <t>LLC_BI__Loan__c.LLC_BI__Is_Participation__c</t>
  </si>
  <si>
    <t>LLC_BI__Is_Participation__c</t>
  </si>
  <si>
    <t>Is Participation</t>
  </si>
  <si>
    <t>LLC_BI__Loan__c.LLC_BI__Is_Ready_To_Transmit__c</t>
  </si>
  <si>
    <t>LLC_BI__Is_Ready_To_Transmit__c</t>
  </si>
  <si>
    <t>Is Ready to Transmit</t>
  </si>
  <si>
    <t>LLC_BI__Loan__c.LLC_BI__Is_Regular_Future__c</t>
  </si>
  <si>
    <t>LLC_BI__Is_Regular_Future__c</t>
  </si>
  <si>
    <t>Is Regular Future</t>
  </si>
  <si>
    <t>LLC_BI__Loan__c.LLC_BI__Is_Review_Ready__c</t>
  </si>
  <si>
    <t>LLC_BI__Is_Review_Ready__c</t>
  </si>
  <si>
    <t>Is Review Ready</t>
  </si>
  <si>
    <t>LLC_BI__Loan__c.LLC_BI__Is_SBA__c</t>
  </si>
  <si>
    <t>LLC_BI__Is_SBA__c</t>
  </si>
  <si>
    <t>Is SBA</t>
  </si>
  <si>
    <t>LLC_BI__Loan__c.LLC_BI__Is_Secured__c</t>
  </si>
  <si>
    <t>LLC_BI__Is_Secured__c</t>
  </si>
  <si>
    <t>Is Secured</t>
  </si>
  <si>
    <t>LLC_BI__Loan__c.LLC_BI__Is_Sublimit__c</t>
  </si>
  <si>
    <t>LLC_BI__Is_Sublimit__c</t>
  </si>
  <si>
    <t>Is Sublimit</t>
  </si>
  <si>
    <t>LLC_BI__Loan__c.LLC_BI__Is_Syndication__c</t>
  </si>
  <si>
    <t>LLC_BI__Is_Syndication__c</t>
  </si>
  <si>
    <t>Is Syndication</t>
  </si>
  <si>
    <t>LLC_BI__Loan__c.LLC_BI__Is_Term_Loan_Current__c</t>
  </si>
  <si>
    <t>LLC_BI__Is_Term_Loan_Current__c</t>
  </si>
  <si>
    <t>Is Term Facility/Current</t>
  </si>
  <si>
    <t>LLC_BI__Loan__c.LLC_BI__isClosed__c</t>
  </si>
  <si>
    <t>LLC_BI__isClosed__c</t>
  </si>
  <si>
    <t>isClosed</t>
  </si>
  <si>
    <t>LLC_BI__Loan__c.LLC_BI__isConvert__c</t>
  </si>
  <si>
    <t>LLC_BI__isConvert__c</t>
  </si>
  <si>
    <t>isConvert</t>
  </si>
  <si>
    <t>LLC_BI__Loan__c.LLC_BI__isRenewal__c</t>
  </si>
  <si>
    <t>LLC_BI__isRenewal__c</t>
  </si>
  <si>
    <t>isRenewal</t>
  </si>
  <si>
    <t>LLC_BI__Loan__c.LLC_BI__Last_Pay_Date__c</t>
  </si>
  <si>
    <t>LLC_BI__Last_Pay_Date__c</t>
  </si>
  <si>
    <t>Last Pay Date</t>
  </si>
  <si>
    <t>LLC_BI__Loan__c.LLC_BI__Lead_Detail__c</t>
  </si>
  <si>
    <t>LLC_BI__Lead_Detail__c</t>
  </si>
  <si>
    <t>Lead Source Details</t>
  </si>
  <si>
    <t>LLC_BI__Loan__c.LLC_BI__Lead_Specifics__c</t>
  </si>
  <si>
    <t>LLC_BI__Lead_Specifics__c</t>
  </si>
  <si>
    <t>Lead Specifics</t>
  </si>
  <si>
    <t>LLC_BI__Loan__c.LLC_BI__LeadSource__c</t>
  </si>
  <si>
    <t>LLC_BI__LeadSource__c</t>
  </si>
  <si>
    <t>Lead Source</t>
  </si>
  <si>
    <t>LLC_BI__Loan__c.LLC_BI__Legal_Firm__c</t>
  </si>
  <si>
    <t>LLC_BI__Legal_Firm__c</t>
  </si>
  <si>
    <t>LLC_BI__Loan__c.LLC_BI__Loan_Class__c</t>
  </si>
  <si>
    <t>LLC_BI__Loan_Class__c</t>
  </si>
  <si>
    <t>Facility Class</t>
  </si>
  <si>
    <t>LLC_BI__Loan__c.LLC_BI__Loan_Collateral_Aggregate__c</t>
  </si>
  <si>
    <t>LLC_BI__Loan_Collateral_Aggregate__c</t>
  </si>
  <si>
    <t>Facility Security Aggregate</t>
  </si>
  <si>
    <t>reference(LLC_BI__Loan_Collateral_Aggregate__c)</t>
  </si>
  <si>
    <t>LLC_BI__Loan__c.LLC_BI__Loan_Detail__c</t>
  </si>
  <si>
    <t>LLC_BI__Loan_Detail__c</t>
  </si>
  <si>
    <t>Facility Detail</t>
  </si>
  <si>
    <t>reference(LLC_BI__Loan_Detail__c)</t>
  </si>
  <si>
    <t>LLC_BI__Loan__c.LLC_BI__Loan_Number__c</t>
  </si>
  <si>
    <t>LLC_BI__Loan_Number__c</t>
  </si>
  <si>
    <t>Facility Number - D</t>
  </si>
  <si>
    <t>LLC_BI__Loan__c.LLC_BI__Loan_Officer__c</t>
  </si>
  <si>
    <t>LLC_BI__Loan_Officer__c</t>
  </si>
  <si>
    <t>Facility Officer</t>
  </si>
  <si>
    <t>LLC_BI__Loan__c.LLC_BI__Loan_Type_Code__c</t>
  </si>
  <si>
    <t>LLC_BI__Loan_Type_Code__c</t>
  </si>
  <si>
    <t>Facility Type Code</t>
  </si>
  <si>
    <t>LLC_BI__Loan__c.LLC_BI__lookupKey__c</t>
  </si>
  <si>
    <t>Facility Number</t>
  </si>
  <si>
    <t>LLC_BI__Loan__c.LLC_BI__Lost_Detail__c</t>
  </si>
  <si>
    <t>LLC_BI__Lost_Detail__c</t>
  </si>
  <si>
    <t>Lost Detail</t>
  </si>
  <si>
    <t>LLC_BI__Loan__c.LLC_BI__Lost_To__c</t>
  </si>
  <si>
    <t>LLC_BI__Lost_To__c</t>
  </si>
  <si>
    <t>Lost To</t>
  </si>
  <si>
    <t>LLC_BI__Loan__c.LLC_BI__MailerTeamKey__c</t>
  </si>
  <si>
    <t>LLC_BI__MailerTeamKey__c</t>
  </si>
  <si>
    <t>Team Alerts</t>
  </si>
  <si>
    <t>LLC_BI__Loan__c.LLC_BI__MAPR__c</t>
  </si>
  <si>
    <t>LLC_BI__MAPR__c</t>
  </si>
  <si>
    <t>MAPR</t>
  </si>
  <si>
    <t>LLC_BI__Loan__c.LLC_BI__Maturity_Date__c</t>
  </si>
  <si>
    <t>LLC_BI__Maturity_Date__c</t>
  </si>
  <si>
    <t>Maturity Date</t>
  </si>
  <si>
    <t>LLC_BI__Loan__c.LLC_BI__Maximum_Availability__c</t>
  </si>
  <si>
    <t>LLC_BI__Maximum_Availability__c</t>
  </si>
  <si>
    <t>Maximum Availability</t>
  </si>
  <si>
    <t>LLC_BI__Loan__c.LLC_BI__Maximum_Rate_Increase__c</t>
  </si>
  <si>
    <t>LLC_BI__Maximum_Rate_Increase__c</t>
  </si>
  <si>
    <t>Maximum Rate Increase</t>
  </si>
  <si>
    <t>LLC_BI__Loan__c.LLC_BI__MLA_Status__c</t>
  </si>
  <si>
    <t>LLC_BI__MLA_Status__c</t>
  </si>
  <si>
    <t>MLA Status</t>
  </si>
  <si>
    <t>LLC_BI__Loan__c.LLC_BI__Modification_Description_Count__c</t>
  </si>
  <si>
    <t>LLC_BI__Modification_Description_Count__c</t>
  </si>
  <si>
    <t>Modification Description Count</t>
  </si>
  <si>
    <t>LLC_BI__Loan__c.LLC_BI__Modification_Number__c</t>
  </si>
  <si>
    <t>LLC_BI__Modification_Number__c</t>
  </si>
  <si>
    <t>Modification Number</t>
  </si>
  <si>
    <t>LLC_BI__Loan__c.LLC_BI__Monthly_Payment__c</t>
  </si>
  <si>
    <t>LLC_BI__Monthly_Payment__c</t>
  </si>
  <si>
    <t>Monthly Payment</t>
  </si>
  <si>
    <t>LLC_BI__Loan__c.LLC_BI__nCino_Loan_Number__c</t>
  </si>
  <si>
    <t>LLC_BI__nCino_Loan_Number__c</t>
  </si>
  <si>
    <t>nCino Facility Number</t>
  </si>
  <si>
    <t>LLC_BI__Loan__c.LLC_BI__Near_Term_Value__c</t>
  </si>
  <si>
    <t>LLC_BI__Near_Term_Value__c</t>
  </si>
  <si>
    <t>Near Term Value</t>
  </si>
  <si>
    <t>LLC_BI__Loan__c.LLC_BI__Net_Charge_Offs__c</t>
  </si>
  <si>
    <t>LLC_BI__Net_Charge_Offs__c</t>
  </si>
  <si>
    <t>Net Charge Offs</t>
  </si>
  <si>
    <t>LLC_BI__Loan__c.LLC_BI__Net_Gain_on_Sale__c</t>
  </si>
  <si>
    <t>LLC_BI__Net_Gain_on_Sale__c</t>
  </si>
  <si>
    <t>Net Gain on Sale</t>
  </si>
  <si>
    <t>LLC_BI__Loan__c.LLC_BI__Net_New_Funds__c</t>
  </si>
  <si>
    <t>LLC_BI__Net_New_Funds__c</t>
  </si>
  <si>
    <t>Net New Funds</t>
  </si>
  <si>
    <t>LLC_BI__Loan__c.LLC_BI__Net_Worth__c</t>
  </si>
  <si>
    <t>LLC_BI__Net_Worth__c</t>
  </si>
  <si>
    <t>Net Worth</t>
  </si>
  <si>
    <t>LLC_BI__Loan__c.LLC_BI__Next_Interest_Payment_Date__c</t>
  </si>
  <si>
    <t>LLC_BI__Next_Interest_Payment_Date__c</t>
  </si>
  <si>
    <t>Next Interest Payment Date</t>
  </si>
  <si>
    <t>LLC_BI__Loan__c.LLC_BI__Next_Payment_Due__c</t>
  </si>
  <si>
    <t>LLC_BI__Next_Payment_Due__c</t>
  </si>
  <si>
    <t>Next Payment Due</t>
  </si>
  <si>
    <t>LLC_BI__Loan__c.LLC_BI__Next_Rate_Change_Date__c</t>
  </si>
  <si>
    <t>LLC_BI__Next_Rate_Change_Date__c</t>
  </si>
  <si>
    <t>Next Interest Rate Change Date</t>
  </si>
  <si>
    <t>LLC_BI__Loan__c.LLC_BI__Non_Accrual__c</t>
  </si>
  <si>
    <t>LLC_BI__Non_Accrual__c</t>
  </si>
  <si>
    <t>Non-Accrual</t>
  </si>
  <si>
    <t>LLC_BI__Loan__c.LLC_BI__Number_Of_No_Action_Placeholders__c</t>
  </si>
  <si>
    <t>LLC_BI__Number_Of_No_Action_Placeholders__c</t>
  </si>
  <si>
    <t>Number Of No Action Placeholders</t>
  </si>
  <si>
    <t>LLC_BI__Loan__c.LLC_BI__Number_Of_Renewals__c</t>
  </si>
  <si>
    <t>LLC_BI__Number_Of_Renewals__c</t>
  </si>
  <si>
    <t>Number Of Renewals</t>
  </si>
  <si>
    <t>LLC_BI__Loan__c.LLC_BI__Officer_Comments__c</t>
  </si>
  <si>
    <t>LLC_BI__Officer_Comments__c</t>
  </si>
  <si>
    <t>Officer Comments</t>
  </si>
  <si>
    <t>LLC_BI__Loan__c.LLC_BI__Original_Guaranteed_Amount__c</t>
  </si>
  <si>
    <t>LLC_BI__Original_Guaranteed_Amount__c</t>
  </si>
  <si>
    <t>Original Guaranteed Amount</t>
  </si>
  <si>
    <t>LLC_BI__Loan__c.LLC_BI__Original_LTV__c</t>
  </si>
  <si>
    <t>LLC_BI__Original_LTV__c</t>
  </si>
  <si>
    <t>Original LTV</t>
  </si>
  <si>
    <t>LLC_BI__Loan__c.LLC_BI__Original_Total_Lendable_Value__c</t>
  </si>
  <si>
    <t>LLC_BI__Original_Total_Lendable_Value__c</t>
  </si>
  <si>
    <t>Original Total Lendable Value</t>
  </si>
  <si>
    <t>LLC_BI__Loan__c.LLC_BI__Original_UNGTD_Amount__c</t>
  </si>
  <si>
    <t>LLC_BI__Original_UNGTD_Amount__c</t>
  </si>
  <si>
    <t>Original Note Amount (Net)</t>
  </si>
  <si>
    <t>LLC_BI__Loan__c.LLC_BI__OriginalParentLoan__c</t>
  </si>
  <si>
    <t>LLC_BI__OriginalParentLoan__c</t>
  </si>
  <si>
    <t>Original Parent Facility</t>
  </si>
  <si>
    <t>LLC_BI__Loan__c.LLC_BI__ParentLoan__c</t>
  </si>
  <si>
    <t>LLC_BI__ParentLoan__c</t>
  </si>
  <si>
    <t>Parent Facility</t>
  </si>
  <si>
    <t>LLC_BI__Loan__c.LLC_BI__Participation_Date__c</t>
  </si>
  <si>
    <t>LLC_BI__Participation_Date__c</t>
  </si>
  <si>
    <t>Participation Date</t>
  </si>
  <si>
    <t>LLC_BI__Loan__c.LLC_BI__Participation_Type__c</t>
  </si>
  <si>
    <t>LLC_BI__Participation_Type__c</t>
  </si>
  <si>
    <t>Participation Type</t>
  </si>
  <si>
    <t>LLC_BI__Loan__c.LLC_BI__Partner_GTD_Left_to_Fund__c</t>
  </si>
  <si>
    <t>LLC_BI__Partner_GTD_Left_to_Fund__c</t>
  </si>
  <si>
    <t>Partner GTD Left to Fund</t>
  </si>
  <si>
    <t>LLC_BI__Loan__c.LLC_BI__Partner_Spread_Over_Base__c</t>
  </si>
  <si>
    <t>LLC_BI__Partner_Spread_Over_Base__c</t>
  </si>
  <si>
    <t>Partner Spread Over Base</t>
  </si>
  <si>
    <t>LLC_BI__Loan__c.LLC_BI__Partner_UNGTD_Left_to_Fund__c</t>
  </si>
  <si>
    <t>LLC_BI__Partner_UNGTD_Left_to_Fund__c</t>
  </si>
  <si>
    <t>Partner UNGTD Left to Fund</t>
  </si>
  <si>
    <t>LLC_BI__Loan__c.LLC_BI__Past_Due_Days__c</t>
  </si>
  <si>
    <t>LLC_BI__Past_Due_Days__c</t>
  </si>
  <si>
    <t>Days Past Due</t>
  </si>
  <si>
    <t>LLC_BI__Loan__c.LLC_BI__Payment_Begin_Date__c</t>
  </si>
  <si>
    <t>LLC_BI__Payment_Begin_Date__c</t>
  </si>
  <si>
    <t>Payment Begin Date</t>
  </si>
  <si>
    <t>LLC_BI__Loan__c.LLC_BI__Payment_Schedule__c</t>
  </si>
  <si>
    <t>LLC_BI__Payment_Schedule__c</t>
  </si>
  <si>
    <t>Payment Schedule</t>
  </si>
  <si>
    <t>LLC_BI__Loan__c.LLC_BI__Payment_Type__c</t>
  </si>
  <si>
    <t>LLC_BI__Payment_Type__c</t>
  </si>
  <si>
    <t>Payment Type</t>
  </si>
  <si>
    <t>LLC_BI__Loan__c.LLC_BI__Payoff_Date__c</t>
  </si>
  <si>
    <t>LLC_BI__Payoff_Date__c</t>
  </si>
  <si>
    <t>Payoff Date</t>
  </si>
  <si>
    <t>LLC_BI__Loan__c.LLC_BI__Portfolio_Number__c</t>
  </si>
  <si>
    <t>LLC_BI__Portfolio_Number__c</t>
  </si>
  <si>
    <t>Portfolio Number</t>
  </si>
  <si>
    <t>LLC_BI__Loan__c.LLC_BI__Post_Closing_Items__c</t>
  </si>
  <si>
    <t>LLC_BI__Post_Closing_Items__c</t>
  </si>
  <si>
    <t>Post Closing Items</t>
  </si>
  <si>
    <t>LLC_BI__Loan__c.LLC_BI__Postal_Code__c</t>
  </si>
  <si>
    <t>LLC_BI__Postal_Code__c</t>
  </si>
  <si>
    <t>Postal Code</t>
  </si>
  <si>
    <t>LLC_BI__Loan__c.LLC_BI__Pre_Close_Call_Date__c</t>
  </si>
  <si>
    <t>LLC_BI__Pre_Close_Call_Date__c</t>
  </si>
  <si>
    <t>Pre Close Call Date</t>
  </si>
  <si>
    <t>LLC_BI__Loan__c.LLC_BI__Prepayment_Penalty__c</t>
  </si>
  <si>
    <t>LLC_BI__Prepayment_Penalty__c</t>
  </si>
  <si>
    <t>Prepayment Penalty?</t>
  </si>
  <si>
    <t>LLC_BI__Loan__c.LLC_BI__Prepayment_Penalty_Description__c</t>
  </si>
  <si>
    <t>LLC_BI__Prepayment_Penalty_Description__c</t>
  </si>
  <si>
    <t>Prepayment Penalty Description</t>
  </si>
  <si>
    <t>LLC_BI__Loan__c.LLC_BI__Pricing_Basis__c</t>
  </si>
  <si>
    <t>LLC_BI__Pricing_Basis__c</t>
  </si>
  <si>
    <t>Pricing Basis</t>
  </si>
  <si>
    <t>LLC_BI__Loan__c.LLC_BI__Pricing_Option__c</t>
  </si>
  <si>
    <t>LLC_BI__Pricing_Option__c</t>
  </si>
  <si>
    <t>Applied Pricing Option</t>
  </si>
  <si>
    <t>reference(LLC_BI__Pricing_Option__c)</t>
  </si>
  <si>
    <t>LLC_BI__Loan__c.LLC_BI__Principal_Balance__c</t>
  </si>
  <si>
    <t>LLC_BI__Principal_Balance__c</t>
  </si>
  <si>
    <t>LLC_BI__Loan__c.LLC_BI__Probabilty__c</t>
  </si>
  <si>
    <t>LLC_BI__Probabilty__c</t>
  </si>
  <si>
    <t>Probability (%)</t>
  </si>
  <si>
    <t>LLC_BI__Loan__c.LLC_BI__Processor_Name__c</t>
  </si>
  <si>
    <t>LLC_BI__Processor_Name__c</t>
  </si>
  <si>
    <t>Facility Processor</t>
  </si>
  <si>
    <t>LLC_BI__Loan__c.LLC_BI__Product__c</t>
  </si>
  <si>
    <t>LLC_BI__Product__c</t>
  </si>
  <si>
    <t>Product</t>
  </si>
  <si>
    <t>LLC_BI__Loan__c.LLC_BI__Product_Line__c</t>
  </si>
  <si>
    <t>LLC_BI__Product_Line__c</t>
  </si>
  <si>
    <t>Product Line</t>
  </si>
  <si>
    <t>LLC_BI__Loan__c.LLC_BI__Product_Package__c</t>
  </si>
  <si>
    <t>LLC_BI__Loan__c.LLC_BI__Product_Reference__c</t>
  </si>
  <si>
    <t>LLC_BI__Product_Reference__c</t>
  </si>
  <si>
    <t>Product Reference</t>
  </si>
  <si>
    <t>reference(LLC_BI__Product__c)</t>
  </si>
  <si>
    <t>LLC_BI__Loan__c.LLC_BI__Product_Type__c</t>
  </si>
  <si>
    <t>LLC_BI__Product_Type__c</t>
  </si>
  <si>
    <t>Product Type</t>
  </si>
  <si>
    <t>LLC_BI__Loan__c.LLC_BI__Proposal_Accepted__c</t>
  </si>
  <si>
    <t>LLC_BI__Proposal_Accepted__c</t>
  </si>
  <si>
    <t>Proposal Accepted</t>
  </si>
  <si>
    <t>LLC_BI__Loan__c.LLC_BI__Rate_Ceiling__c</t>
  </si>
  <si>
    <t>LLC_BI__Rate_Ceiling__c</t>
  </si>
  <si>
    <t>Rate Ceiling</t>
  </si>
  <si>
    <t>LLC_BI__Loan__c.LLC_BI__Rate_Discount__c</t>
  </si>
  <si>
    <t>LLC_BI__Rate_Discount__c</t>
  </si>
  <si>
    <t>Rate Discount</t>
  </si>
  <si>
    <t>LLC_BI__Loan__c.LLC_BI__Rate_Floor__c</t>
  </si>
  <si>
    <t>LLC_BI__Rate_Floor__c</t>
  </si>
  <si>
    <t>Rate Floor</t>
  </si>
  <si>
    <t>LLC_BI__Loan__c.LLC_BI__Real_Estate__c</t>
  </si>
  <si>
    <t>LLC_BI__Real_Estate__c</t>
  </si>
  <si>
    <t>Real Estate</t>
  </si>
  <si>
    <t>LLC_BI__Loan__c.LLC_BI__Real_Estate_Value__c</t>
  </si>
  <si>
    <t>LLC_BI__Real_Estate_Value__c</t>
  </si>
  <si>
    <t>-D Real Estate Value</t>
  </si>
  <si>
    <t>LLC_BI__Loan__c.LLC_BI__Referred_To__c</t>
  </si>
  <si>
    <t>LLC_BI__Referred_To__c</t>
  </si>
  <si>
    <t>Referred To</t>
  </si>
  <si>
    <t>LLC_BI__Loan__c.LLC_BI__Reg_O_Loan__c</t>
  </si>
  <si>
    <t>LLC_BI__Reg_O_Loan__c</t>
  </si>
  <si>
    <t>Reg O Facility</t>
  </si>
  <si>
    <t>LLC_BI__Loan__c.LLC_BI__Regulator_Loan_Share__c</t>
  </si>
  <si>
    <t>LLC_BI__Regulator_Loan_Share__c</t>
  </si>
  <si>
    <t>Regulator Facility Share</t>
  </si>
  <si>
    <t>LLC_BI__Loan__c.LLC_BI__Renewal_Number__c</t>
  </si>
  <si>
    <t>LLC_BI__Renewal_Number__c</t>
  </si>
  <si>
    <t>Renewal Number</t>
  </si>
  <si>
    <t>LLC_BI__Loan__c.LLC_BI__Retained__c</t>
  </si>
  <si>
    <t>LLC_BI__Retained__c</t>
  </si>
  <si>
    <t>% Retained</t>
  </si>
  <si>
    <t>LLC_BI__Loan__c.LLC_BI__Retained_Balance__c</t>
  </si>
  <si>
    <t>LLC_BI__Retained_Balance__c</t>
  </si>
  <si>
    <t>Retained Balance</t>
  </si>
  <si>
    <t>LLC_BI__Loan__c.LLC_BI__Retained_Servicing_Spread__c</t>
  </si>
  <si>
    <t>LLC_BI__Retained_Servicing_Spread__c</t>
  </si>
  <si>
    <t>Retained Servicing Spread</t>
  </si>
  <si>
    <t>LLC_BI__Loan__c.LLC_BI__Reviewed_by_Compliance__c</t>
  </si>
  <si>
    <t>LLC_BI__Reviewed_by_Compliance__c</t>
  </si>
  <si>
    <t>Reviewed by Compliance</t>
  </si>
  <si>
    <t>LLC_BI__Loan__c.LLC_BI__Reviewed_by_Loan_Ops__c</t>
  </si>
  <si>
    <t>LLC_BI__Reviewed_by_Loan_Ops__c</t>
  </si>
  <si>
    <t>Reviewed by Facility Ops</t>
  </si>
  <si>
    <t>LLC_BI__Loan__c.LLC_BI__Risk_Grade__c</t>
  </si>
  <si>
    <t>LLC_BI__Risk_Grade__c</t>
  </si>
  <si>
    <t>Risk Grade</t>
  </si>
  <si>
    <t>LLC_BI__Loan__c.LLC_BI__Risk_Grade_Template__c</t>
  </si>
  <si>
    <t>LLC_BI__Risk_Grade_Template__c</t>
  </si>
  <si>
    <t>Risk Grade Template</t>
  </si>
  <si>
    <t>reference(LLC_BI__Risk_Grade_Template__c)</t>
  </si>
  <si>
    <t>LLC_BI__Loan__c.LLC_BI__SBA__c</t>
  </si>
  <si>
    <t>LLC_BI__SBA__c</t>
  </si>
  <si>
    <t>SBA #</t>
  </si>
  <si>
    <t>LLC_BI__Loan__c.LLC_BI__SBA_Guarantee__c</t>
  </si>
  <si>
    <t>LLC_BI__SBA_Guarantee__c</t>
  </si>
  <si>
    <t>SBA Guarantee (%)</t>
  </si>
  <si>
    <t>LLC_BI__Loan__c.LLC_BI__SBA_Guarantee_Fee__c</t>
  </si>
  <si>
    <t>LLC_BI__SBA_Guarantee_Fee__c</t>
  </si>
  <si>
    <t>SBA Guarantee Fee</t>
  </si>
  <si>
    <t>LLC_BI__Loan__c.LLC_BI__Secondary_Market_Bid_Date__c</t>
  </si>
  <si>
    <t>LLC_BI__Secondary_Market_Bid_Date__c</t>
  </si>
  <si>
    <t>Secondary Market Bid Date</t>
  </si>
  <si>
    <t>LLC_BI__Loan__c.LLC_BI__Secondary_Market_Sold_Date__c</t>
  </si>
  <si>
    <t>LLC_BI__Secondary_Market_Sold_Date__c</t>
  </si>
  <si>
    <t>Secondary Market Sold Date</t>
  </si>
  <si>
    <t>LLC_BI__Loan__c.LLC_BI__Secondary_Market_Sold_To__c</t>
  </si>
  <si>
    <t>LLC_BI__Secondary_Market_Sold_To__c</t>
  </si>
  <si>
    <t>Sold To</t>
  </si>
  <si>
    <t>LLC_BI__Loan__c.LLC_BI__Secondary_Markt__c</t>
  </si>
  <si>
    <t>LLC_BI__Secondary_Markt__c</t>
  </si>
  <si>
    <t>Secondary Markt Sold %</t>
  </si>
  <si>
    <t>LLC_BI__Loan__c.LLC_BI__Secondary_Mkt_Sold__c</t>
  </si>
  <si>
    <t>LLC_BI__Secondary_Mkt_Sold__c</t>
  </si>
  <si>
    <t>Secondary Mkt Sold</t>
  </si>
  <si>
    <t>LLC_BI__Loan__c.LLC_BI__Secondary_Mkt_Sold_currency__c</t>
  </si>
  <si>
    <t>LLC_BI__Secondary_Mkt_Sold_currency__c</t>
  </si>
  <si>
    <t>Secondary Mkt Sold $</t>
  </si>
  <si>
    <t>LLC_BI__Loan__c.LLC_BI__Semimonthly_Day__c</t>
  </si>
  <si>
    <t>LLC_BI__Semimonthly_Day__c</t>
  </si>
  <si>
    <t>Semimonthly Day</t>
  </si>
  <si>
    <t>LLC_BI__Loan__c.LLC_BI__Site_Visit_Date__c</t>
  </si>
  <si>
    <t>LLC_BI__Site_Visit_Date__c</t>
  </si>
  <si>
    <t>Site Visit Date</t>
  </si>
  <si>
    <t>LLC_BI__Loan__c.LLC_BI__Site_Visit_Owner__c</t>
  </si>
  <si>
    <t>LLC_BI__Site_Visit_Owner__c</t>
  </si>
  <si>
    <t>Site Visit Owner</t>
  </si>
  <si>
    <t>LLC_BI__Loan__c.LLC_BI__SNC_Type__c</t>
  </si>
  <si>
    <t>LLC_BI__SNC_Type__c</t>
  </si>
  <si>
    <t>SNC Type</t>
  </si>
  <si>
    <t>LLC_BI__Loan__c.LLC_BI__Sold_Amount__c</t>
  </si>
  <si>
    <t>LLC_BI__Sold_Amount__c</t>
  </si>
  <si>
    <t>Sold Amount ($)</t>
  </si>
  <si>
    <t>LLC_BI__Loan__c.LLC_BI__Spread__c</t>
  </si>
  <si>
    <t>LLC_BI__Spread__c</t>
  </si>
  <si>
    <t>Spread (%)</t>
  </si>
  <si>
    <t>LLC_BI__Loan__c.LLC_BI__Stage__c</t>
  </si>
  <si>
    <t>LLC_BI__Stage__c</t>
  </si>
  <si>
    <t>Stage</t>
  </si>
  <si>
    <t>LLC_BI__Loan__c.LLC_BI__Stage_And_Status__c</t>
  </si>
  <si>
    <t>LLC_BI__Stage_And_Status__c</t>
  </si>
  <si>
    <t>Stage And Status</t>
  </si>
  <si>
    <t>LLC_BI__Loan__c.LLC_BI__Stage_Progress__c</t>
  </si>
  <si>
    <t>LLC_BI__Stage_Progress__c</t>
  </si>
  <si>
    <t>Stage Progress</t>
  </si>
  <si>
    <t>LLC_BI__Loan__c.LLC_BI__Stair_Step_Down__c</t>
  </si>
  <si>
    <t>LLC_BI__Stair_Step_Down__c</t>
  </si>
  <si>
    <t>Stair Step Down</t>
  </si>
  <si>
    <t>LLC_BI__Loan__c.LLC_BI__Status__c</t>
  </si>
  <si>
    <t>LLC_BI__Status__c</t>
  </si>
  <si>
    <t>Status</t>
  </si>
  <si>
    <t>LLC_BI__Loan__c.LLC_BI__Structure__c</t>
  </si>
  <si>
    <t>LLC_BI__Structure__c</t>
  </si>
  <si>
    <t>Structure</t>
  </si>
  <si>
    <t>LLC_BI__Loan__c.LLC_BI__Structure_Hierarchy__c</t>
  </si>
  <si>
    <t>LLC_BI__Structure_Hierarchy__c</t>
  </si>
  <si>
    <t>Structure Hierarchy</t>
  </si>
  <si>
    <t>LLC_BI__Loan__c.LLC_BI__Superceded_DateTime__c</t>
  </si>
  <si>
    <t>LLC_BI__Superceded_DateTime__c</t>
  </si>
  <si>
    <t>Superceded Date Time</t>
  </si>
  <si>
    <t>LLC_BI__Loan__c.LLC_BI__Syndication_Type__c</t>
  </si>
  <si>
    <t>LLC_BI__Syndication_Type__c</t>
  </si>
  <si>
    <t>Syndication Type</t>
  </si>
  <si>
    <t>LLC_BI__Loan__c.LLC_BI__TDR__c</t>
  </si>
  <si>
    <t>LLC_BI__TDR__c</t>
  </si>
  <si>
    <t>TDR</t>
  </si>
  <si>
    <t>LLC_BI__Loan__c.LLC_BI__Teaser_Rate__c</t>
  </si>
  <si>
    <t>LLC_BI__Teaser_Rate__c</t>
  </si>
  <si>
    <t>Teaser Rate</t>
  </si>
  <si>
    <t>LLC_BI__Loan__c.LLC_BI__Teaser_Term__c</t>
  </si>
  <si>
    <t>LLC_BI__Teaser_Term__c</t>
  </si>
  <si>
    <t>Teaser Term</t>
  </si>
  <si>
    <t>LLC_BI__Loan__c.LLC_BI__Term_Months__c</t>
  </si>
  <si>
    <t>LLC_BI__Term_Months__c</t>
  </si>
  <si>
    <t>Facility Term (Months)</t>
  </si>
  <si>
    <t>LLC_BI__Loan__c.LLC_BI__Total_Assets__c</t>
  </si>
  <si>
    <t>LLC_BI__Total_Assets__c</t>
  </si>
  <si>
    <t>Total Assets</t>
  </si>
  <si>
    <t>LLC_BI__Loan__c.LLC_BI__Total_Charge_Offs__c</t>
  </si>
  <si>
    <t>LLC_BI__Total_Charge_Offs__c</t>
  </si>
  <si>
    <t>Total Charge Offs</t>
  </si>
  <si>
    <t>LLC_BI__Loan__c.LLC_BI__Total_Collateral_Pledged__c</t>
  </si>
  <si>
    <t>LLC_BI__Total_Collateral_Pledged__c</t>
  </si>
  <si>
    <t>Total Security Pledged</t>
  </si>
  <si>
    <t>LLC_BI__Loan__c.LLC_BI__Total_Collateral_Value__c</t>
  </si>
  <si>
    <t>LLC_BI__Total_Collateral_Value__c</t>
  </si>
  <si>
    <t>LLC_BI__Loan__c.LLC_BI__Total_Current_Lien_Amount__c</t>
  </si>
  <si>
    <t>LLC_BI__Total_Current_Lien_Amount__c</t>
  </si>
  <si>
    <t>Current Prior Lien Amount</t>
  </si>
  <si>
    <t>LLC_BI__Loan__c.LLC_BI__Total_Debts__c</t>
  </si>
  <si>
    <t>LLC_BI__Total_Debts__c</t>
  </si>
  <si>
    <t>Total Debts</t>
  </si>
  <si>
    <t>LLC_BI__Loan__c.LLC_BI__Total_Disbursed__c</t>
  </si>
  <si>
    <t>LLC_BI__Total_Disbursed__c</t>
  </si>
  <si>
    <t>Total Disbursed</t>
  </si>
  <si>
    <t>LLC_BI__Loan__c.LLC_BI__Total_Facility_Amount__c</t>
  </si>
  <si>
    <t>LLC_BI__Total_Facility_Amount__c</t>
  </si>
  <si>
    <t>Total Facility Amount</t>
  </si>
  <si>
    <t>LLC_BI__Loan__c.LLC_BI__Total_Fee_Income__c</t>
  </si>
  <si>
    <t>LLC_BI__Total_Fee_Income__c</t>
  </si>
  <si>
    <t>Total Fee Income</t>
  </si>
  <si>
    <t>LLC_BI__Loan__c.LLC_BI__Total_Future_Adv__c</t>
  </si>
  <si>
    <t>LLC_BI__Total_Future_Adv__c</t>
  </si>
  <si>
    <t>Total GTD Future</t>
  </si>
  <si>
    <t>LLC_BI__Loan__c.LLC_BI__Total_Monthly_Debt__c</t>
  </si>
  <si>
    <t>LLC_BI__Total_Monthly_Debt__c</t>
  </si>
  <si>
    <t>Total Monthly Debt</t>
  </si>
  <si>
    <t>LLC_BI__Loan__c.LLC_BI__Total_Monthly_Expenses__c</t>
  </si>
  <si>
    <t>LLC_BI__Total_Monthly_Expenses__c</t>
  </si>
  <si>
    <t>Total Monthly Expenses</t>
  </si>
  <si>
    <t>LLC_BI__Loan__c.LLC_BI__Total_Monthly_Income__c</t>
  </si>
  <si>
    <t>LLC_BI__Total_Monthly_Income__c</t>
  </si>
  <si>
    <t>Total Monthly Income</t>
  </si>
  <si>
    <t>LLC_BI__Loan__c.LLC_BI__Total_Monthly_Payments__c</t>
  </si>
  <si>
    <t>LLC_BI__Total_Monthly_Payments__c</t>
  </si>
  <si>
    <t>Total Monthly Payments</t>
  </si>
  <si>
    <t>LLC_BI__Loan__c.LLC_BI__Total_Prior_Lien_Amount__c</t>
  </si>
  <si>
    <t>LLC_BI__Total_Prior_Lien_Amount__c</t>
  </si>
  <si>
    <t>Total Prior Lien Amount</t>
  </si>
  <si>
    <t>LLC_BI__Loan__c.LLC_BI__Total_Prior_Lien_Amount_Collateral1__c</t>
  </si>
  <si>
    <t>LLC_BI__Total_Prior_Lien_Amount_Collateral1__c</t>
  </si>
  <si>
    <t>Total Prior Lien Amount Security1</t>
  </si>
  <si>
    <t>LLC_BI__Loan__c.LLC_BI__Total_Real_Estate_Collateral__c</t>
  </si>
  <si>
    <t>LLC_BI__Total_Real_Estate_Collateral__c</t>
  </si>
  <si>
    <t>Total Security Value</t>
  </si>
  <si>
    <t>LLC_BI__Loan__c.LLC_BI__Total_Recovery__c</t>
  </si>
  <si>
    <t>LLC_BI__Total_Recovery__c</t>
  </si>
  <si>
    <t>Total Recoveries</t>
  </si>
  <si>
    <t>LLC_BI__Loan__c.LLC_BI__Total_Superior_Lien_Amount__c</t>
  </si>
  <si>
    <t>LLC_BI__Total_Superior_Lien_Amount__c</t>
  </si>
  <si>
    <t>Total Superior Lien Amount</t>
  </si>
  <si>
    <t>LLC_BI__Loan__c.LLC_BI__Total_Undisbursed__c</t>
  </si>
  <si>
    <t>LLC_BI__Total_Undisbursed__c</t>
  </si>
  <si>
    <t>Total Undisbursed</t>
  </si>
  <si>
    <t>LLC_BI__Loan__c.LLC_BI__UCC_County__c</t>
  </si>
  <si>
    <t>LLC_BI__UCC_County__c</t>
  </si>
  <si>
    <t>UCC Expiration (County)</t>
  </si>
  <si>
    <t>LLC_BI__Loan__c.LLC_BI__UCC_State__c</t>
  </si>
  <si>
    <t>LLC_BI__UCC_State__c</t>
  </si>
  <si>
    <t>UCC Expiration (State)</t>
  </si>
  <si>
    <t>LLC_BI__Loan__c.LLC_BI__Underwriting_Summary__c</t>
  </si>
  <si>
    <t>LLC_BI__Underwriting_Summary__c</t>
  </si>
  <si>
    <t>Underwriting Summary</t>
  </si>
  <si>
    <t>reference(LLC_BI__Underwriting_Summary__c)</t>
  </si>
  <si>
    <t>LLC_BI__Loan__c.LLC_BI__Undisbursed_GTD__c</t>
  </si>
  <si>
    <t>LLC_BI__Undisbursed_GTD__c</t>
  </si>
  <si>
    <t>Undisbursed GTD</t>
  </si>
  <si>
    <t>LLC_BI__Loan__c.LLC_BI__Undisbursed_UNGTD__c</t>
  </si>
  <si>
    <t>LLC_BI__Undisbursed_UNGTD__c</t>
  </si>
  <si>
    <t>Undisbursed UNGTD</t>
  </si>
  <si>
    <t>LLC_BI__Loan__c.LLC_BI__UNGTD_Balance__c</t>
  </si>
  <si>
    <t>LLC_BI__UNGTD_Balance__c</t>
  </si>
  <si>
    <t>UNGTD Balance</t>
  </si>
  <si>
    <t>LLC_BI__Loan__c.LLC_BI__UNGTD_Exposure__c</t>
  </si>
  <si>
    <t>LLC_BI__UNGTD_Exposure__c</t>
  </si>
  <si>
    <t>Net Exposure</t>
  </si>
  <si>
    <t>LLC_BI__Loan__c.LLC_BI__UNGTD_Participated_Balance__c</t>
  </si>
  <si>
    <t>LLC_BI__UNGTD_Participated_Balance__c</t>
  </si>
  <si>
    <t>UNGTD Participated Balance</t>
  </si>
  <si>
    <t>LLC_BI__Loan__c.LLC_BI__UNGTD_Participated_Percent__c</t>
  </si>
  <si>
    <t>LLC_BI__UNGTD_Participated_Percent__c</t>
  </si>
  <si>
    <t>UNGTD Participated %</t>
  </si>
  <si>
    <t>LLC_BI__Loan__c.LLC_BI__Watchlist_Date__c</t>
  </si>
  <si>
    <t>LLC_BI__Watchlist_Date__c</t>
  </si>
  <si>
    <t>Watchlist Date</t>
  </si>
  <si>
    <t>LLC_BI__Loan__c.LLC_BI__Wire_Date__c</t>
  </si>
  <si>
    <t>LLC_BI__Wire_Date__c</t>
  </si>
  <si>
    <t>Wire Date</t>
  </si>
  <si>
    <t>LLC_BI__Loan__c.Migration_ID__c</t>
  </si>
  <si>
    <t>LLC_BI__Loan__c.Name</t>
  </si>
  <si>
    <t>Loan Name</t>
  </si>
  <si>
    <t>LLC_BI__Loan__c.OwnerId</t>
  </si>
  <si>
    <t>OwnerId</t>
  </si>
  <si>
    <t>Owner ID</t>
  </si>
  <si>
    <t>reference(Group,User)</t>
  </si>
  <si>
    <t>LLC_BI__Loan__c.Post_Closing_Review_Comments__c</t>
  </si>
  <si>
    <t>Post_Closing_Review_Comments__c</t>
  </si>
  <si>
    <t>Post Closing Review Comments</t>
  </si>
  <si>
    <t>LLC_BI__Loan__c.Post_Closing_Review_Completed_By__c</t>
  </si>
  <si>
    <t>Post_Closing_Review_Completed_By__c</t>
  </si>
  <si>
    <t>Post Closing Review Completed By</t>
  </si>
  <si>
    <t>LLC_BI__Loan__c.Post_Closing_Review_Completed_Date__c</t>
  </si>
  <si>
    <t>Post_Closing_Review_Completed_Date__c</t>
  </si>
  <si>
    <t>Post Closing Review Completed Date</t>
  </si>
  <si>
    <t>LLC_BI__Loan__c.Primary_Source_of_Repayment__c</t>
  </si>
  <si>
    <t>Primary_Source_of_Repayment__c</t>
  </si>
  <si>
    <t>Primary Source of Repayment</t>
  </si>
  <si>
    <t>LLC_BI__Loan__c.PrincipalBalance__c</t>
  </si>
  <si>
    <t>PrincipalBalance__c</t>
  </si>
  <si>
    <t>Outstanding Balance</t>
  </si>
  <si>
    <t>LLC_BI__Loan__c.RecordTypeId</t>
  </si>
  <si>
    <t>LLC_BI__Loan__c.Reg_W_Reportable__c</t>
  </si>
  <si>
    <t>Reg_W_Reportable__c</t>
  </si>
  <si>
    <t>Reg W Reportable</t>
  </si>
  <si>
    <t>LLC_BI__Loan__c.Secondary_Market_Buyer__c</t>
  </si>
  <si>
    <t>Secondary_Market_Buyer__c</t>
  </si>
  <si>
    <t>Secondary Market Buyer</t>
  </si>
  <si>
    <t>LLC_BI__Loan__c.Secondary_Source_of_Repayment__c</t>
  </si>
  <si>
    <t>Secondary_Source_of_Repayment__c</t>
  </si>
  <si>
    <t>Secondary Source of Repayment</t>
  </si>
  <si>
    <t>LLC_BI__Loan__c.Step_Frequency__c</t>
  </si>
  <si>
    <t>Step_Frequency__c</t>
  </si>
  <si>
    <t>LLC_BI__Loan__c.Submitted_for_Approval_Date__c</t>
  </si>
  <si>
    <t>Submitted_for_Approval_Date__c</t>
  </si>
  <si>
    <t>Submitted for Approval Date</t>
  </si>
  <si>
    <t>LLC_BI__Loan__c.SystemModstamp</t>
  </si>
  <si>
    <t>LLC_BI__Loan__c.Tertiary_Source_of_Repayment__c</t>
  </si>
  <si>
    <t>Tertiary_Source_of_Repayment__c</t>
  </si>
  <si>
    <t>Tertiary Source of Repayment</t>
  </si>
  <si>
    <t>LLC_BI__Policy_Exception__c.CCS_LBG_Entity__c</t>
  </si>
  <si>
    <t>CCS_LBG_Entity__c</t>
  </si>
  <si>
    <t>LBG Entity</t>
  </si>
  <si>
    <t>LLC_BI__Policy_Exception__c.CCS_LBG_Entity_Facility__c</t>
  </si>
  <si>
    <t>CCS_LBG_Entity_Facility__c</t>
  </si>
  <si>
    <t>LLC_BI__Policy_Exception__c.ConnectionReceivedId</t>
  </si>
  <si>
    <t>LLC_BI__Policy_Exception__c.ConnectionSentId</t>
  </si>
  <si>
    <t>LLC_BI__Policy_Exception__c.CreatedById</t>
  </si>
  <si>
    <t>LLC_BI__Policy_Exception__c.CreatedDate</t>
  </si>
  <si>
    <t>LLC_BI__Policy_Exception__c.CurrencyIsoCode</t>
  </si>
  <si>
    <t>LLC_BI__Policy_Exception__c.Id</t>
  </si>
  <si>
    <t>LLC_BI__Policy_Exception__c.IsDeleted</t>
  </si>
  <si>
    <t>LLC_BI__Policy_Exception__c.LastActivityDate</t>
  </si>
  <si>
    <t>LLC_BI__Policy_Exception__c.LastModifiedById</t>
  </si>
  <si>
    <t>LLC_BI__Policy_Exception__c.LastModifiedDate</t>
  </si>
  <si>
    <t>LLC_BI__Policy_Exception__c.LLC_BI__Automatically_Added__c</t>
  </si>
  <si>
    <t>LLC_BI__Automatically_Added__c</t>
  </si>
  <si>
    <t>Generated</t>
  </si>
  <si>
    <t>LLC_BI__Policy_Exception__c.LLC_BI__Code__c</t>
  </si>
  <si>
    <t>LLC_BI__Code__c</t>
  </si>
  <si>
    <t>Code</t>
  </si>
  <si>
    <t>LLC_BI__Policy_Exception__c.LLC_BI__Collateral_Mgmt__c</t>
  </si>
  <si>
    <t>LLC_BI__Collateral_Mgmt__c</t>
  </si>
  <si>
    <t>Collateral Mgmt</t>
  </si>
  <si>
    <t>reference(LLC_BI__Collateral__c)</t>
  </si>
  <si>
    <t>LLC_BI__Policy_Exception__c.LLC_BI__Covenant_Mgmt__c</t>
  </si>
  <si>
    <t>LLC_BI__Covenant_Mgmt__c</t>
  </si>
  <si>
    <t>Covenant Mgmt</t>
  </si>
  <si>
    <t>reference(LLC_BI__Covenant2__c)</t>
  </si>
  <si>
    <t>LLC_BI__Policy_Exception__c.LLC_BI__Loan__c</t>
  </si>
  <si>
    <t>LLC_BI__Policy_Exception__c.LLC_BI__Mitigation_Reason_1__c</t>
  </si>
  <si>
    <t>LLC_BI__Mitigation_Reason_1__c</t>
  </si>
  <si>
    <t>Mitigation Reason 1</t>
  </si>
  <si>
    <t>LLC_BI__Policy_Exception__c.LLC_BI__Mitigation_Reason_2__c</t>
  </si>
  <si>
    <t>LLC_BI__Mitigation_Reason_2__c</t>
  </si>
  <si>
    <t>Mitigation Reason 2</t>
  </si>
  <si>
    <t>LLC_BI__Policy_Exception__c.LLC_BI__Mitigation_Reason_3__c</t>
  </si>
  <si>
    <t>LLC_BI__Mitigation_Reason_3__c</t>
  </si>
  <si>
    <t>Mitigation Reason 3</t>
  </si>
  <si>
    <t>LLC_BI__Policy_Exception__c.LLC_BI__Relationship__c</t>
  </si>
  <si>
    <t>LLC_BI__Relationship__c</t>
  </si>
  <si>
    <t>LLC_BI__Policy_Exception__c.LLC_BI__Severity__c</t>
  </si>
  <si>
    <t>LLC_BI__Severity__c</t>
  </si>
  <si>
    <t>Severity</t>
  </si>
  <si>
    <t>LLC_BI__Policy_Exception__c.LLC_BI__Severity_Value__c</t>
  </si>
  <si>
    <t>LLC_BI__Severity_Value__c</t>
  </si>
  <si>
    <t>Severity Value</t>
  </si>
  <si>
    <t>LLC_BI__Policy_Exception__c.LLC_BI__Status__c</t>
  </si>
  <si>
    <t>Exception status</t>
  </si>
  <si>
    <t>LLC_BI__Policy_Exception__c.LLC_BI__Type__c</t>
  </si>
  <si>
    <t>LLC_BI__Type__c</t>
  </si>
  <si>
    <t>Type</t>
  </si>
  <si>
    <t>LLC_BI__Policy_Exception__c.Name</t>
  </si>
  <si>
    <t>Policy Exception Name</t>
  </si>
  <si>
    <t>LLC_BI__Policy_Exception__c.OwnerId</t>
  </si>
  <si>
    <t>LLC_BI__Policy_Exception__c.RM_Mitigation_Comments__c</t>
  </si>
  <si>
    <t>RM_Mitigation_Comments__c</t>
  </si>
  <si>
    <t>RM Mitigation Comments</t>
  </si>
  <si>
    <t>LLC_BI__Policy_Exception__c.SystemModstamp</t>
  </si>
  <si>
    <t>LLC_BI__Policy_Exception_Mitigation_Reason__c.ConnectionReceivedId</t>
  </si>
  <si>
    <t>LLC_BI__Policy_Exception_Mitigation_Reason__c.ConnectionSentId</t>
  </si>
  <si>
    <t>LLC_BI__Policy_Exception_Mitigation_Reason__c.CreatedById</t>
  </si>
  <si>
    <t>LLC_BI__Policy_Exception_Mitigation_Reason__c.CreatedDate</t>
  </si>
  <si>
    <t>LLC_BI__Policy_Exception_Mitigation_Reason__c.CurrencyIsoCode</t>
  </si>
  <si>
    <t>LLC_BI__Policy_Exception_Mitigation_Reason__c.Id</t>
  </si>
  <si>
    <t>LLC_BI__Policy_Exception_Mitigation_Reason__c.IsDeleted</t>
  </si>
  <si>
    <t>LLC_BI__Policy_Exception_Mitigation_Reason__c.LastModifiedById</t>
  </si>
  <si>
    <t>LLC_BI__Policy_Exception_Mitigation_Reason__c.LastModifiedDate</t>
  </si>
  <si>
    <t>LLC_BI__Policy_Exception_Mitigation_Reason__c.LLC_BI__Comment_Required__c</t>
  </si>
  <si>
    <t>LLC_BI__Comment_Required__c</t>
  </si>
  <si>
    <t>Comment Required</t>
  </si>
  <si>
    <t>LLC_BI__Policy_Exception_Mitigation_Reason__c.LLC_BI__lookupKey__c</t>
  </si>
  <si>
    <t>LLC_BI__Policy_Exception_Mitigation_Reason__c.LLC_BI__Policy_Exception_Template__c</t>
  </si>
  <si>
    <t>reference(LLC_BI__Policy_Exception_Template__c)</t>
  </si>
  <si>
    <t>LLC_BI__Policy_Exception_Mitigation_Reason__c.LLC_BI__Reason__c</t>
  </si>
  <si>
    <t>LLC_BI__Reason__c</t>
  </si>
  <si>
    <t>Reason</t>
  </si>
  <si>
    <t>LLC_BI__Policy_Exception_Mitigation_Reason__c.Name</t>
  </si>
  <si>
    <t>Policy Exception Mitigation Reason Numbe</t>
  </si>
  <si>
    <t>LLC_BI__Policy_Exception_Mitigation_Reason__c.SystemModstamp</t>
  </si>
  <si>
    <t>LLC_BI__Policy_Exception_Template__c.ConnectionReceivedId</t>
  </si>
  <si>
    <t>LLC_BI__Policy_Exception_Template__c.ConnectionSentId</t>
  </si>
  <si>
    <t>LLC_BI__Policy_Exception_Template__c.CreatedById</t>
  </si>
  <si>
    <t>LLC_BI__Policy_Exception_Template__c.CreatedDate</t>
  </si>
  <si>
    <t>LLC_BI__Policy_Exception_Template__c.CurrencyIsoCode</t>
  </si>
  <si>
    <t>LLC_BI__Policy_Exception_Template__c.Id</t>
  </si>
  <si>
    <t>LLC_BI__Policy_Exception_Template__c.IsDeleted</t>
  </si>
  <si>
    <t>LLC_BI__Policy_Exception_Template__c.LastActivityDate</t>
  </si>
  <si>
    <t>LLC_BI__Policy_Exception_Template__c.LastModifiedById</t>
  </si>
  <si>
    <t>LLC_BI__Policy_Exception_Template__c.LastModifiedDate</t>
  </si>
  <si>
    <t>LLC_BI__Policy_Exception_Template__c.LastReferencedDate</t>
  </si>
  <si>
    <t>LLC_BI__Policy_Exception_Template__c.LastViewedDate</t>
  </si>
  <si>
    <t>LLC_BI__Policy_Exception_Template__c.LLC_BI__Active__c</t>
  </si>
  <si>
    <t>LLC_BI__Active__c</t>
  </si>
  <si>
    <t>Active</t>
  </si>
  <si>
    <t>LLC_BI__Policy_Exception_Template__c.LLC_BI__Code__c</t>
  </si>
  <si>
    <t>LLC_BI__Policy_Exception_Template__c.LLC_BI__Description__c</t>
  </si>
  <si>
    <t>LLC_BI__Policy_Exception_Template__c.LLC_BI__End_Date__c</t>
  </si>
  <si>
    <t>LLC_BI__End_Date__c</t>
  </si>
  <si>
    <t>End Date</t>
  </si>
  <si>
    <t>LLC_BI__Policy_Exception_Template__c.LLC_BI__lookupKey__c</t>
  </si>
  <si>
    <t>LLC_BI__Policy_Exception_Template__c.LLC_BI__Severities__c</t>
  </si>
  <si>
    <t>LLC_BI__Severities__c</t>
  </si>
  <si>
    <t>Severities</t>
  </si>
  <si>
    <t>LLC_BI__Policy_Exception_Template__c.LLC_BI__Start_Date__c</t>
  </si>
  <si>
    <t>LLC_BI__Start_Date__c</t>
  </si>
  <si>
    <t>LLC_BI__Policy_Exception_Template__c.LLC_BI__Type__c</t>
  </si>
  <si>
    <t>LLC_BI__Policy_Exception_Template__c.Name</t>
  </si>
  <si>
    <t>Policy Exception Template Name</t>
  </si>
  <si>
    <t>LLC_BI__Policy_Exception_Template__c.OwnerId</t>
  </si>
  <si>
    <t>LLC_BI__Policy_Exception_Template__c.SystemModstamp</t>
  </si>
  <si>
    <t>Kafka Message</t>
  </si>
  <si>
    <t>Field Description</t>
  </si>
  <si>
    <t>Data Type</t>
  </si>
  <si>
    <t>ReplayId</t>
  </si>
  <si>
    <t>Found intermingled with nCINO object field data</t>
  </si>
  <si>
    <t>EventMessage_ReplayId</t>
  </si>
  <si>
    <t>INT64</t>
  </si>
  <si>
    <t>n/a</t>
  </si>
  <si>
    <t>Field not mapped beyond staging</t>
  </si>
  <si>
    <t>entityName</t>
  </si>
  <si>
    <t>Found inside the "ChangeEventHeader" section</t>
  </si>
  <si>
    <t>EventMessage_EntityName</t>
  </si>
  <si>
    <t>STRING</t>
  </si>
  <si>
    <t>recordsIds</t>
  </si>
  <si>
    <t>EventMessage_RecordIds</t>
  </si>
  <si>
    <t>ARRAY&lt;STRING&gt;</t>
  </si>
  <si>
    <t>changeType</t>
  </si>
  <si>
    <t>EventMessage_ChangeType</t>
  </si>
  <si>
    <t>If change type of earliest message for object is "CREATE" value stored in curated table should be "CREATE" even if subsequent update events exist</t>
  </si>
  <si>
    <t>changeFields</t>
  </si>
  <si>
    <t>EventMessage_ChangeFields</t>
  </si>
  <si>
    <t>changeOrigin</t>
  </si>
  <si>
    <t>EventMessage_ChangeOrigin</t>
  </si>
  <si>
    <t>transactionKey</t>
  </si>
  <si>
    <t>EventMessage_TransactionKey</t>
  </si>
  <si>
    <t>sequenceNumber</t>
  </si>
  <si>
    <t>EventMessage_Sequencenumber</t>
  </si>
  <si>
    <t>commitTimestamp</t>
  </si>
  <si>
    <t>commitUser</t>
  </si>
  <si>
    <t>EventMessage_Commituser</t>
  </si>
  <si>
    <t>commitNumber</t>
  </si>
  <si>
    <t>EventMessage_CommitNumber</t>
  </si>
  <si>
    <t>_ObjectType</t>
  </si>
  <si>
    <t>EventMessage_ObjectType</t>
  </si>
  <si>
    <t>_EventType</t>
  </si>
  <si>
    <t>EventMessage_EventType</t>
  </si>
  <si>
    <t>loadTimestamp</t>
  </si>
  <si>
    <t>DATETIME</t>
  </si>
  <si>
    <t>Timestamp for when the record is loaded from RAW into STAGING. If there are multiple records for an ID in Staging, all updates are consolidated into one record based on the commitTimestamp</t>
  </si>
  <si>
    <t>Data Type Conversion Key (composite of field type info from nCINO)</t>
  </si>
  <si>
    <t>Raw Layer String Length</t>
  </si>
  <si>
    <t>BigQuery Data Type</t>
  </si>
  <si>
    <t>BigQuery String Length</t>
  </si>
  <si>
    <t>BigQuery Numeric Precision</t>
  </si>
  <si>
    <t>BigQuery Numeric Scale</t>
  </si>
  <si>
    <t>boolean|0|0|0</t>
  </si>
  <si>
    <t>BOOL</t>
  </si>
  <si>
    <t>Have assumed a boolean value will come into raw as a single character indicatory (like "1" or "0", or "Y" or "N") vs something longer (like "True" or "False", or "Yes" or "No"):  required staging field length should be expanded if the value is longer!</t>
  </si>
  <si>
    <t>currency|0|16|0</t>
  </si>
  <si>
    <t>Taking the view that any nCINO number field that doesn't allow digits to the right-hand-side of the decimal place should be stored as INT64 rather than NUMERIC</t>
  </si>
  <si>
    <t>currency|0|18|0</t>
  </si>
  <si>
    <t>currency|0|18|2</t>
  </si>
  <si>
    <t>NUMERIC</t>
  </si>
  <si>
    <t>date|0|0|0</t>
  </si>
  <si>
    <t>DATE</t>
  </si>
  <si>
    <t>datetime|0|0|0</t>
  </si>
  <si>
    <t>double|0|18|0</t>
  </si>
  <si>
    <t>double|0|4|2</t>
  </si>
  <si>
    <t>double|0|6|0</t>
  </si>
  <si>
    <t>double|0|8|0</t>
  </si>
  <si>
    <t>double|0|9|6</t>
  </si>
  <si>
    <t>email|80|0|0</t>
  </si>
  <si>
    <t>id|18|0|0</t>
  </si>
  <si>
    <t xml:space="preserve">It seems like ID fields are alpha-numeric so will need to be stored as a STRING. </t>
  </si>
  <si>
    <t>location|0|0|0</t>
  </si>
  <si>
    <t>tbc</t>
  </si>
  <si>
    <t>GEOGRAPHY</t>
  </si>
  <si>
    <t>We will need to see an example of what this looks like when it hits Raw to determine downstream type  (couldn't find example anywhere online)</t>
  </si>
  <si>
    <t>multipicklist|4099|8|0</t>
  </si>
  <si>
    <t>percent|0|18|0</t>
  </si>
  <si>
    <t>percent|0|18|2</t>
  </si>
  <si>
    <t>percent|0|5|2</t>
  </si>
  <si>
    <t>percent|0|6|3</t>
  </si>
  <si>
    <t>phone|40|0|0</t>
  </si>
  <si>
    <t>picklist|255|0|0</t>
  </si>
  <si>
    <t>picklist|3|0|0</t>
  </si>
  <si>
    <t>reference(Account)|18|0|0</t>
  </si>
  <si>
    <t>reference(CCS_Security_Case__c)|18|0|0</t>
  </si>
  <si>
    <t>reference(Group,User)|18|0|0</t>
  </si>
  <si>
    <t>reference(LLC_BI__Branch__c)|18|0|0</t>
  </si>
  <si>
    <t>reference(LLC_BI__Collateral__c)|18|0|0</t>
  </si>
  <si>
    <t>reference(LLC_BI__Collateral_Type__c)|18|0|0</t>
  </si>
  <si>
    <t>reference(LLC_BI__Loan__c)|18|0|0</t>
  </si>
  <si>
    <t>reference(LLC_BI__Loan_Collateral__c)|18|0|0</t>
  </si>
  <si>
    <t>reference(LLC_BI__Loan_Collateral_Aggregate__c)|18|0|0</t>
  </si>
  <si>
    <t>reference(LLC_BI__Other_Property_Details__c)|18|0|0</t>
  </si>
  <si>
    <t>reference(LLC_BI__Possessory_Property_Details__c)|18|0|0</t>
  </si>
  <si>
    <t>reference(LLC_BI__Product_Package__c)|18|0|0</t>
  </si>
  <si>
    <t>reference(LLC_BI__Real_Estate_Property_Details__c)|18|0|0</t>
  </si>
  <si>
    <t>reference(LLC_BI__Titled_Property_Details__c)|18|0|0</t>
  </si>
  <si>
    <t>reference(LLC_BI__UCC_Property_Details__c)|18|0|0</t>
  </si>
  <si>
    <t>reference(nFORCE__Screen__c)|18|0|0</t>
  </si>
  <si>
    <t>reference(PartnerNetworkConnection)|18|0|0</t>
  </si>
  <si>
    <t>reference(RecordType)|18|0|0</t>
  </si>
  <si>
    <t>reference(User)|18|0|0</t>
  </si>
  <si>
    <t>string|10|0|0</t>
  </si>
  <si>
    <t>string|1300|0|0</t>
  </si>
  <si>
    <t>string|150|0|0</t>
  </si>
  <si>
    <t>string|18|0|0</t>
  </si>
  <si>
    <t>string|19|0|0</t>
  </si>
  <si>
    <t>string|20|0|0</t>
  </si>
  <si>
    <t>string|25|0|0</t>
  </si>
  <si>
    <t>string|255|0|0</t>
  </si>
  <si>
    <t>string|4|0|0</t>
  </si>
  <si>
    <t>string|40|0|0</t>
  </si>
  <si>
    <t>string|6|0|0</t>
  </si>
  <si>
    <t>string|8|0|0</t>
  </si>
  <si>
    <t>string|80|0|0</t>
  </si>
  <si>
    <t>textarea|255|0|0</t>
  </si>
  <si>
    <t>textarea|32768|0|0</t>
  </si>
  <si>
    <t>textarea|4000|0|0</t>
  </si>
  <si>
    <t>string|30|0|0</t>
  </si>
  <si>
    <t>reference(LLC_BI__Deposit__c)|18|0|0</t>
  </si>
  <si>
    <t>textarea|32000|0|0</t>
  </si>
  <si>
    <t>multipicklist|4099|4|0</t>
  </si>
  <si>
    <t>reference(LLC_BI__Treasury_Service__c)|18|0|0</t>
  </si>
  <si>
    <t>reference(nFORCE__Route_Agreement__c)|18|0|0</t>
  </si>
  <si>
    <t>double|0|3|0</t>
  </si>
  <si>
    <t>reference(LLC_BI__Application__c)|18|0|0</t>
  </si>
  <si>
    <t>string|5|0|0</t>
  </si>
  <si>
    <t>double|0|17|2</t>
  </si>
  <si>
    <t>reference(LLC_BI__Credit_Memo__c)|18|0|0</t>
  </si>
  <si>
    <t>percent|0|11|8</t>
  </si>
  <si>
    <t>currency|0|12|2</t>
  </si>
  <si>
    <t>currency|0|11|2</t>
  </si>
  <si>
    <t>double|0|10|0</t>
  </si>
  <si>
    <t>reference(LLC_BI__Product__c)|18|0|0</t>
  </si>
  <si>
    <t>double|0|18|3</t>
  </si>
  <si>
    <t>double|0|4|0</t>
  </si>
  <si>
    <t>reference(LLC_BI__Underwriting_Summary__c)|18|0|0</t>
  </si>
  <si>
    <t>currency|0|14|2</t>
  </si>
  <si>
    <t>double|0|2|0</t>
  </si>
  <si>
    <t>double|0|5|0</t>
  </si>
  <si>
    <t>double|0|6|2</t>
  </si>
  <si>
    <t>reference(LLC_BI__Fee_Loan_Aggregate__c)|18|0|0</t>
  </si>
  <si>
    <t>string|100|0|0</t>
  </si>
  <si>
    <t>reference(LLC_BI__Budget__c)|18|0|0</t>
  </si>
  <si>
    <t>string|7|0|0</t>
  </si>
  <si>
    <t>string|3|0|0</t>
  </si>
  <si>
    <t>string|2|0|0</t>
  </si>
  <si>
    <t>reference(LLC_BI__Pricing_Option__c)|18|0|0</t>
  </si>
  <si>
    <t>percent|0|18|4</t>
  </si>
  <si>
    <t>percent|0|18|3</t>
  </si>
  <si>
    <t>reference(LLC_BI__Risk_Grade_Template__c)|18|0|0</t>
  </si>
  <si>
    <t>reference(LLC_BI__Loan_Detail__c)|18|0|0</t>
  </si>
  <si>
    <t>textarea|120000|0|0</t>
  </si>
  <si>
    <t>reference(LLC_BI__Policy_Exception_Template__c)|18|0|0</t>
  </si>
  <si>
    <t>string|50|0|0</t>
  </si>
  <si>
    <t>reference(LLC_BI__Covenant2__c)|18|0|0</t>
  </si>
  <si>
    <t>double|0|5|2</t>
  </si>
  <si>
    <t>Currency|0|16|2</t>
  </si>
  <si>
    <t>Long Name</t>
  </si>
  <si>
    <t>Short Name</t>
  </si>
  <si>
    <t>Label</t>
  </si>
  <si>
    <t>Value</t>
  </si>
  <si>
    <t>Default Value</t>
  </si>
  <si>
    <t>Valid For</t>
  </si>
  <si>
    <t>Australian Dollar</t>
  </si>
  <si>
    <t>AUD</t>
  </si>
  <si>
    <t>British Pound</t>
  </si>
  <si>
    <t>GBP</t>
  </si>
  <si>
    <t>Canadian Dollar</t>
  </si>
  <si>
    <t>CAD</t>
  </si>
  <si>
    <t>Czech Koruna</t>
  </si>
  <si>
    <t>CZK</t>
  </si>
  <si>
    <t>Danish Krone</t>
  </si>
  <si>
    <t>DKK</t>
  </si>
  <si>
    <t>Euro</t>
  </si>
  <si>
    <t>EUR</t>
  </si>
  <si>
    <t>Hong Kong Dollar</t>
  </si>
  <si>
    <t>HKD</t>
  </si>
  <si>
    <t>Hungarian Forint</t>
  </si>
  <si>
    <t>HUF</t>
  </si>
  <si>
    <t>Israeli Shekel</t>
  </si>
  <si>
    <t>ILS</t>
  </si>
  <si>
    <t>Japanese Yen</t>
  </si>
  <si>
    <t>JPY</t>
  </si>
  <si>
    <t>Mexican Peso</t>
  </si>
  <si>
    <t>MXN</t>
  </si>
  <si>
    <t>Moroccan Dirham</t>
  </si>
  <si>
    <t>MAD</t>
  </si>
  <si>
    <t>New Zealand Dollar</t>
  </si>
  <si>
    <t>NZD</t>
  </si>
  <si>
    <t>Norwegian Krone</t>
  </si>
  <si>
    <t>NOK</t>
  </si>
  <si>
    <t>Polish Zloty</t>
  </si>
  <si>
    <t>PLN</t>
  </si>
  <si>
    <t>Qatar Rial</t>
  </si>
  <si>
    <t>QAR</t>
  </si>
  <si>
    <t>Saudi Arabian Riyal</t>
  </si>
  <si>
    <t>SAR</t>
  </si>
  <si>
    <t>Singapore Dollar</t>
  </si>
  <si>
    <t>SGD</t>
  </si>
  <si>
    <t>South African Rand</t>
  </si>
  <si>
    <t>ZAR</t>
  </si>
  <si>
    <t>Swedish Krona</t>
  </si>
  <si>
    <t>SEK</t>
  </si>
  <si>
    <t>Swiss Franc</t>
  </si>
  <si>
    <t>CHF</t>
  </si>
  <si>
    <t>Thai Baht</t>
  </si>
  <si>
    <t>THB</t>
  </si>
  <si>
    <t>Turkish Lira (New)</t>
  </si>
  <si>
    <t>TRY</t>
  </si>
  <si>
    <t>U.S. Dollar</t>
  </si>
  <si>
    <t>USD</t>
  </si>
  <si>
    <t>UAE Dirham</t>
  </si>
  <si>
    <t>AED</t>
  </si>
  <si>
    <t>Yes</t>
  </si>
  <si>
    <t>No</t>
  </si>
  <si>
    <t>Business Representative</t>
  </si>
  <si>
    <t>Standard</t>
  </si>
  <si>
    <t>Mr</t>
  </si>
  <si>
    <t>Mrs</t>
  </si>
  <si>
    <t>Ms</t>
  </si>
  <si>
    <t>Miss</t>
  </si>
  <si>
    <t>Brigadier</t>
  </si>
  <si>
    <t>Commander</t>
  </si>
  <si>
    <t>Dame</t>
  </si>
  <si>
    <t>Dr</t>
  </si>
  <si>
    <t>Father</t>
  </si>
  <si>
    <t>Honourable</t>
  </si>
  <si>
    <t>Lady</t>
  </si>
  <si>
    <t>Lord</t>
  </si>
  <si>
    <t>Major</t>
  </si>
  <si>
    <t>Professor</t>
  </si>
  <si>
    <t>Reverend</t>
  </si>
  <si>
    <t>Sergeant</t>
  </si>
  <si>
    <t>Sir</t>
  </si>
  <si>
    <t>Borrower</t>
  </si>
  <si>
    <t>Joint &amp; Several</t>
  </si>
  <si>
    <t>Pro Rata</t>
  </si>
  <si>
    <t>Assign Specific</t>
  </si>
  <si>
    <t>Operating Company</t>
  </si>
  <si>
    <t>Sole Proprietorship</t>
  </si>
  <si>
    <t>EPC</t>
  </si>
  <si>
    <t>Individual</t>
  </si>
  <si>
    <t>Primary Owner</t>
  </si>
  <si>
    <t>Limited Liability Partnership</t>
  </si>
  <si>
    <t>Joint Owner</t>
  </si>
  <si>
    <t>Unlimited</t>
  </si>
  <si>
    <t>Amount of Note</t>
  </si>
  <si>
    <t>Limited</t>
  </si>
  <si>
    <t>Applicant</t>
  </si>
  <si>
    <t>Co-Applicant</t>
  </si>
  <si>
    <t>Code 1â€”Hispanic or Latino</t>
  </si>
  <si>
    <t>Code 2â€”Not Hispanic or Latino</t>
  </si>
  <si>
    <t>Code 3â€”Information not provided by applicant in mail, internet, or telephone application</t>
  </si>
  <si>
    <t>Code 4â€”Not applicable</t>
  </si>
  <si>
    <t>Code 5â€”No co-applicant</t>
  </si>
  <si>
    <t>Code 1â€”American Indian or Alaska Native</t>
  </si>
  <si>
    <t>Code 2â€”Asian</t>
  </si>
  <si>
    <t>Code 3â€”Black or African American</t>
  </si>
  <si>
    <t>Code 4â€”Native Hawaiian/Pacific Islander</t>
  </si>
  <si>
    <t>Code 5â€”White</t>
  </si>
  <si>
    <t>Code 6â€”Info not proÂ­vided by applicant</t>
  </si>
  <si>
    <t>Code 7â€”Not applicable</t>
  </si>
  <si>
    <t>Code 8â€”No co-applicant</t>
  </si>
  <si>
    <t>Code 1â€”Male</t>
  </si>
  <si>
    <t>Code 2â€”Female</t>
  </si>
  <si>
    <t>Code 5â€”No co-applicant or co-borrower</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</si>
  <si>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</si>
  <si>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</si>
  <si>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</si>
  <si>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</si>
  <si>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</si>
  <si>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</si>
  <si>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</si>
  <si>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</si>
  <si>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</si>
  <si>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</si>
  <si>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</si>
  <si>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</si>
  <si>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</si>
  <si>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</si>
  <si>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</si>
  <si>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</si>
  <si>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</si>
  <si>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</si>
  <si>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</si>
  <si>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</si>
  <si>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</si>
  <si>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</si>
  <si>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</si>
  <si>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</si>
  <si>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</si>
  <si>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</si>
  <si>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</si>
  <si>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</si>
  <si>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</si>
  <si>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</si>
  <si>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</si>
  <si>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</si>
  <si>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</si>
  <si>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</si>
  <si>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</si>
  <si>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</si>
  <si>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</si>
  <si>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</si>
  <si>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</si>
  <si>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</si>
  <si>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</si>
  <si>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</si>
  <si>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</si>
  <si>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</si>
  <si>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</si>
  <si>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</si>
  <si>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</si>
  <si>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</si>
  <si>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</si>
  <si>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</si>
  <si>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</si>
  <si>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ARM</t>
  </si>
  <si>
    <t>Fixed</t>
  </si>
  <si>
    <t>LIBOR</t>
  </si>
  <si>
    <t>Treasury Constant Maturity - 1 Year +</t>
  </si>
  <si>
    <t>Treasury Constant Maturity - 2 Year +</t>
  </si>
  <si>
    <t>Treasury Constant Maturity - 3 Year +</t>
  </si>
  <si>
    <t>Treasury Constant Maturity - 5 Year +</t>
  </si>
  <si>
    <t>Treasury Constant Maturity - 7 Year +</t>
  </si>
  <si>
    <t>Treasury Constant Maturity - 10 Year +</t>
  </si>
  <si>
    <t>WSJ Prime</t>
  </si>
  <si>
    <t>Treasury Constant Maturity - 1 Year %2B</t>
  </si>
  <si>
    <t>Daily</t>
  </si>
  <si>
    <t>Monthly</t>
  </si>
  <si>
    <t>Quarterly</t>
  </si>
  <si>
    <t>Biannual</t>
  </si>
  <si>
    <t>Annual</t>
  </si>
  <si>
    <t>Every Two Years</t>
  </si>
  <si>
    <t>Every Three Years</t>
  </si>
  <si>
    <t>Every Five Years</t>
  </si>
  <si>
    <t>Other</t>
  </si>
  <si>
    <t>Advertisement</t>
  </si>
  <si>
    <t>Association</t>
  </si>
  <si>
    <t>Broker</t>
  </si>
  <si>
    <t>Current Customer</t>
  </si>
  <si>
    <t>Direct Call</t>
  </si>
  <si>
    <t>Email Campaign</t>
  </si>
  <si>
    <t>Employee Referral</t>
  </si>
  <si>
    <t>Industry Professional</t>
  </si>
  <si>
    <t>Magazine</t>
  </si>
  <si>
    <t>Prior Origination</t>
  </si>
  <si>
    <t>Trade Show</t>
  </si>
  <si>
    <t>Web</t>
  </si>
  <si>
    <t>Wholesaler</t>
  </si>
  <si>
    <t>Word of Mouth</t>
  </si>
  <si>
    <t>IAAA</t>
  </si>
  <si>
    <t>Sample Firm</t>
  </si>
  <si>
    <t>Sample Firm 2</t>
  </si>
  <si>
    <t>Bank of America</t>
  </si>
  <si>
    <t>BB&amp;T</t>
  </si>
  <si>
    <t>Capital One</t>
  </si>
  <si>
    <t>Citi</t>
  </si>
  <si>
    <t>Fifth Third Bank</t>
  </si>
  <si>
    <t>JP Morgan Chase</t>
  </si>
  <si>
    <t>PNC Bank</t>
  </si>
  <si>
    <t>Regions Financial</t>
  </si>
  <si>
    <t>Suntrust</t>
  </si>
  <si>
    <t>US Bank</t>
  </si>
  <si>
    <t>Wells Fargo</t>
  </si>
  <si>
    <t>Weekly</t>
  </si>
  <si>
    <t>Bi-Monthly</t>
  </si>
  <si>
    <t>Semi-Annual</t>
  </si>
  <si>
    <t>Single Pay</t>
  </si>
  <si>
    <t>Installment</t>
  </si>
  <si>
    <t>Balloon</t>
  </si>
  <si>
    <t>Draw Down Line Of Credit</t>
  </si>
  <si>
    <t>Principal+Interest</t>
  </si>
  <si>
    <t>Irregular</t>
  </si>
  <si>
    <t>Generic Non-Disclosable</t>
  </si>
  <si>
    <t>Construction Permanent</t>
  </si>
  <si>
    <t>Revolving Line Of Credit</t>
  </si>
  <si>
    <t>Variable</t>
  </si>
  <si>
    <t>Preferred Fixed</t>
  </si>
  <si>
    <t>Preferred Variable</t>
  </si>
  <si>
    <t>BB</t>
  </si>
  <si>
    <t>SME</t>
  </si>
  <si>
    <t>Lex auto</t>
  </si>
  <si>
    <t>Blackhorse Finance</t>
  </si>
  <si>
    <t>Cardnet</t>
  </si>
  <si>
    <t>Asset Finance</t>
  </si>
  <si>
    <t>Invoice Finance</t>
  </si>
  <si>
    <t>Overdraft</t>
  </si>
  <si>
    <t>wAAA</t>
  </si>
  <si>
    <t>Cards</t>
  </si>
  <si>
    <t>Ancillary Limits</t>
  </si>
  <si>
    <t>Specialised Cards</t>
  </si>
  <si>
    <t>QAAA</t>
  </si>
  <si>
    <t>Other Liabilities in Group</t>
  </si>
  <si>
    <t>xAAA</t>
  </si>
  <si>
    <t>Invoice Financing</t>
  </si>
  <si>
    <t>Vehicle Finance</t>
  </si>
  <si>
    <t>Trade Finance</t>
  </si>
  <si>
    <t>Factoring â€“ Whole of Book disclosed</t>
  </si>
  <si>
    <t>AgAA</t>
  </si>
  <si>
    <t>Invoice Discounting â€“ Whole of book confidentia</t>
  </si>
  <si>
    <t>Invoice Finance Manager â€“ single invoice finance</t>
  </si>
  <si>
    <t>Merchant Services</t>
  </si>
  <si>
    <t>CAAA</t>
  </si>
  <si>
    <t>Funding Products</t>
  </si>
  <si>
    <t>Additional products</t>
  </si>
  <si>
    <t>Wholesale stocking</t>
  </si>
  <si>
    <t>EAAA</t>
  </si>
  <si>
    <t>Fleet Finance</t>
  </si>
  <si>
    <t>Business Loan</t>
  </si>
  <si>
    <t>BAAA</t>
  </si>
  <si>
    <t>CBIL</t>
  </si>
  <si>
    <t>Bounce Back Loan Scheme</t>
  </si>
  <si>
    <t>Recovery Loan Scheme</t>
  </si>
  <si>
    <t>RLS 2.0</t>
  </si>
  <si>
    <t>gAAA</t>
  </si>
  <si>
    <t>Business Credit Card</t>
  </si>
  <si>
    <t>Business Charge Card</t>
  </si>
  <si>
    <t>Availisation</t>
  </si>
  <si>
    <t>BIGS (Inc Standby Letter of Credit)</t>
  </si>
  <si>
    <t>Bill Discounting</t>
  </si>
  <si>
    <t>FX- Forward Limit</t>
  </si>
  <si>
    <t>International - Import Finance</t>
  </si>
  <si>
    <t>International - Pre &amp; Post Shipment Finance</t>
  </si>
  <si>
    <t>IRM - Potential Future Exposure</t>
  </si>
  <si>
    <t>Letter of Credit (Documentary Credit)</t>
  </si>
  <si>
    <t>Negos</t>
  </si>
  <si>
    <t>IEAA</t>
  </si>
  <si>
    <t>UK Export Finance Bond</t>
  </si>
  <si>
    <t>BACS</t>
  </si>
  <si>
    <t>FX- Settlement Limit</t>
  </si>
  <si>
    <t>Daylight</t>
  </si>
  <si>
    <t>Direct Debit</t>
  </si>
  <si>
    <t>Document Trust</t>
  </si>
  <si>
    <t>LIPs</t>
  </si>
  <si>
    <t>Net Pay</t>
  </si>
  <si>
    <t>Online Bulk</t>
  </si>
  <si>
    <t>Open Credit</t>
  </si>
  <si>
    <t>Pay Service</t>
  </si>
  <si>
    <t>PC Pay</t>
  </si>
  <si>
    <t>SEPA DD</t>
  </si>
  <si>
    <t>Telepay</t>
  </si>
  <si>
    <t>Coronavirus Business Interruption Loan</t>
  </si>
  <si>
    <t>Property Development Loan</t>
  </si>
  <si>
    <t>Pension Loan</t>
  </si>
  <si>
    <t>Capital Contribution Loan</t>
  </si>
  <si>
    <t>Trustee Loan</t>
  </si>
  <si>
    <t>Recovery Loan Scheme 2.0</t>
  </si>
  <si>
    <t>VAT Bridging</t>
  </si>
  <si>
    <t>Partially Amortising Loan</t>
  </si>
  <si>
    <t>Straight Through Processing</t>
  </si>
  <si>
    <t>Corporate Charge card</t>
  </si>
  <si>
    <t>Corporate MultiPay card</t>
  </si>
  <si>
    <t>Corporate Purchasing card</t>
  </si>
  <si>
    <t>Commodites-  Potential Future Exposure</t>
  </si>
  <si>
    <t>TravelLink</t>
  </si>
  <si>
    <t>Agricultural Mortgage Corporation</t>
  </si>
  <si>
    <t>Commercial Finance - Hire Purchase &amp; Leasing</t>
  </si>
  <si>
    <t>Commercial Finance - Invoice Discounting</t>
  </si>
  <si>
    <t>Lex Autolease</t>
  </si>
  <si>
    <t>Cashflow Loan</t>
  </si>
  <si>
    <t>AQAA</t>
  </si>
  <si>
    <t>Virtual Card</t>
  </si>
  <si>
    <t>Recovery Loan Scheme 3.0</t>
  </si>
  <si>
    <t>Revolving Credit Facility</t>
  </si>
  <si>
    <t>Callable FRL (Inc. LOBOS)</t>
  </si>
  <si>
    <t>No break cost-fixed rate (Â£25-Â£100,000 1-10 years)</t>
  </si>
  <si>
    <t>Tranche Fixed Rate Loan</t>
  </si>
  <si>
    <t>European Investment Bank</t>
  </si>
  <si>
    <t>National Loan Guarantee Scheme</t>
  </si>
  <si>
    <t>Enterprise Finance Guarantee</t>
  </si>
  <si>
    <t>Capped Rate Loan</t>
  </si>
  <si>
    <t>ATLAS Fixed Rate Loan</t>
  </si>
  <si>
    <t>Asset based lending</t>
  </si>
  <si>
    <t>ACAA</t>
  </si>
  <si>
    <t>Debtor protection</t>
  </si>
  <si>
    <t>ABAA</t>
  </si>
  <si>
    <t>AAgA</t>
  </si>
  <si>
    <t>Hire Purchase</t>
  </si>
  <si>
    <t>Finance Lease</t>
  </si>
  <si>
    <t>AgIA</t>
  </si>
  <si>
    <t>Operating Lease</t>
  </si>
  <si>
    <t>Commercial Loan</t>
  </si>
  <si>
    <t>Structured Loan</t>
  </si>
  <si>
    <t>Contract Receivables</t>
  </si>
  <si>
    <t>High Net Worth</t>
  </si>
  <si>
    <t>Hire Purchase - CBIL</t>
  </si>
  <si>
    <t>Merchant services-Core</t>
  </si>
  <si>
    <t>AAQA</t>
  </si>
  <si>
    <t>Merchant services-others</t>
  </si>
  <si>
    <t>Enterprise Finance Guarantee (EFG)</t>
  </si>
  <si>
    <t>Capped Rate Loan (also know as Managed Rate Loan)</t>
  </si>
  <si>
    <t>O/D Tracker Rate A</t>
  </si>
  <si>
    <t>O/D Tracker Rate B</t>
  </si>
  <si>
    <t>O/D Tracker Rate C</t>
  </si>
  <si>
    <t>O/D Tracker Rate D</t>
  </si>
  <si>
    <t>O/D Base Rate</t>
  </si>
  <si>
    <t>Business Contract Hire</t>
  </si>
  <si>
    <t>AAIA</t>
  </si>
  <si>
    <t>Contract Purchase</t>
  </si>
  <si>
    <t>Flexible Lease</t>
  </si>
  <si>
    <t>Maintainence product</t>
  </si>
  <si>
    <t>AAEA</t>
  </si>
  <si>
    <t>Third Party products</t>
  </si>
  <si>
    <t>Specialist Products</t>
  </si>
  <si>
    <t>AACA</t>
  </si>
  <si>
    <t>AABA</t>
  </si>
  <si>
    <t>AIAA</t>
  </si>
  <si>
    <t>Proposal</t>
  </si>
  <si>
    <t>Credit Review</t>
  </si>
  <si>
    <t>Final Review</t>
  </si>
  <si>
    <t>Credit Sanctioning</t>
  </si>
  <si>
    <t>Approval / Loan Committee</t>
  </si>
  <si>
    <t>Sanctioned Awaiting Acceptance</t>
  </si>
  <si>
    <t>Processing</t>
  </si>
  <si>
    <t>Execution</t>
  </si>
  <si>
    <t>Doc Prep</t>
  </si>
  <si>
    <t>Safe To Lend</t>
  </si>
  <si>
    <t>Drawdown</t>
  </si>
  <si>
    <t>Closing</t>
  </si>
  <si>
    <t>Booked</t>
  </si>
  <si>
    <t>Complete</t>
  </si>
  <si>
    <t>Open</t>
  </si>
  <si>
    <t>/wAA</t>
  </si>
  <si>
    <t>Hold</t>
  </si>
  <si>
    <t>/AAA</t>
  </si>
  <si>
    <t>Lost</t>
  </si>
  <si>
    <t>Declined</t>
  </si>
  <si>
    <t>Repaid</t>
  </si>
  <si>
    <t>Withdrawn</t>
  </si>
  <si>
    <t>Superseded</t>
  </si>
  <si>
    <t>Balloon Amount</t>
  </si>
  <si>
    <t>Balloon Term</t>
  </si>
  <si>
    <t>30_360</t>
  </si>
  <si>
    <t>Actual_360</t>
  </si>
  <si>
    <t>Actual_365</t>
  </si>
  <si>
    <t>Actual_Actual</t>
  </si>
  <si>
    <t>Manual Calculation</t>
  </si>
  <si>
    <t>Add to Loan Amount</t>
  </si>
  <si>
    <t>Subtract From Loan Amount</t>
  </si>
  <si>
    <t>Small business</t>
  </si>
  <si>
    <t>Small farm</t>
  </si>
  <si>
    <t>Other secured lines of credit - small business</t>
  </si>
  <si>
    <t>Home equity</t>
  </si>
  <si>
    <t>Motor vehicle</t>
  </si>
  <si>
    <t>Credit card</t>
  </si>
  <si>
    <t>Other secured consumer loans</t>
  </si>
  <si>
    <t>Other unsecured consumer loans</t>
  </si>
  <si>
    <t>Other loan data</t>
  </si>
  <si>
    <t>Account</t>
  </si>
  <si>
    <t>Check</t>
  </si>
  <si>
    <t>Lender</t>
  </si>
  <si>
    <t>Payable</t>
  </si>
  <si>
    <t>PayOff</t>
  </si>
  <si>
    <t>NonLoan</t>
  </si>
  <si>
    <t>New Loan</t>
  </si>
  <si>
    <t>Secured Renewal</t>
  </si>
  <si>
    <t>Unsecured Renewal</t>
  </si>
  <si>
    <t>Refinance Existing Loan With Lender</t>
  </si>
  <si>
    <t>1 - Loan Originated</t>
  </si>
  <si>
    <t>2 - Loan Purchased By Your Institution</t>
  </si>
  <si>
    <t>1 - Action taken at this institution</t>
  </si>
  <si>
    <t>2 - Action taken at an affiliate</t>
  </si>
  <si>
    <t>1 - Less than or equal to $1 million</t>
  </si>
  <si>
    <t>2 - Greater than $1 million</t>
  </si>
  <si>
    <t>3 - Not Known</t>
  </si>
  <si>
    <t>Code 1â€”Loan originated</t>
  </si>
  <si>
    <t>Code 2â€”Application approved but not accepted</t>
  </si>
  <si>
    <t>Code 3â€”Application denied</t>
  </si>
  <si>
    <t>Code 4â€”Application withdrawn</t>
  </si>
  <si>
    <t>Code 5â€”File closed for incompleteness</t>
  </si>
  <si>
    <t>Code 6â€”Loan purchased by your institution</t>
  </si>
  <si>
    <t>Code 7â€”Preapproval request denied</t>
  </si>
  <si>
    <t>Code 8â€”Preapproval request approved but not accepted (optional reporting)</t>
  </si>
  <si>
    <t>Code 1â€”Debt-to-income ratio</t>
  </si>
  <si>
    <t>Code 2â€”Employment history</t>
  </si>
  <si>
    <t>Code 3â€”Credit history</t>
  </si>
  <si>
    <t>Code 4â€”Collateral</t>
  </si>
  <si>
    <t>Code 5â€”Insufficient cash</t>
  </si>
  <si>
    <t>Code 6â€”Unverifiable information</t>
  </si>
  <si>
    <t>Code 7â€”Credit application incomplete</t>
  </si>
  <si>
    <t>Code 8â€”Mortgage insurance denied</t>
  </si>
  <si>
    <t>Code 9â€”Other</t>
  </si>
  <si>
    <t>Withdrawn or closed for incompleteness</t>
  </si>
  <si>
    <t>Code 1 - For a loan that you originated or purchased that is subject to the Home Ownership and Equity Protection Act of 1994 (HOEPA), because the APR or the points and fees on the loan exceed the HOEPA triggers</t>
  </si>
  <si>
    <t>Code 2 - all other cases</t>
  </si>
  <si>
    <t>Code 1â€”Secured by a first lien.</t>
  </si>
  <si>
    <t>Code 2â€”Secured by a subordinate lien.</t>
  </si>
  <si>
    <t>Code 3â€”Not secured by a lien.</t>
  </si>
  <si>
    <t>Code 4â€”Not applicable (purchased loan)</t>
  </si>
  <si>
    <t>Code 1â€”Owner-occupied as a principal dwelling</t>
  </si>
  <si>
    <t>Code 2â€”Not owner-occupied as a principal dwelling</t>
  </si>
  <si>
    <t>Code 3â€”Not applicable</t>
  </si>
  <si>
    <t>Code 1â€”Preapproval requested</t>
  </si>
  <si>
    <t>Code 2â€”Preapproval not requested</t>
  </si>
  <si>
    <t>Code 1â€”One- to four-family dwelling (other than manufactured housing)</t>
  </si>
  <si>
    <t>Code 2â€”Manufactured housing</t>
  </si>
  <si>
    <t>Code 3â€”Multifamily dwelling</t>
  </si>
  <si>
    <t>Code 0â€”Loan was not originated or was not sold in calendar year covered by register</t>
  </si>
  <si>
    <t>Code 1â€”Fannie Mae (FNMA)</t>
  </si>
  <si>
    <t>Code 2â€”Ginnie Mae (GNMA)</t>
  </si>
  <si>
    <t>Code 3â€”Freddie Mac (FHLMC)</t>
  </si>
  <si>
    <t>Code 4â€”Farmer Mac (FAMC)</t>
  </si>
  <si>
    <t>Code 5â€”Private securitization</t>
  </si>
  <si>
    <t>Code 6â€”Commercial bank, savings bank, or savings association</t>
  </si>
  <si>
    <t>Code 7â€”Life insurance company, credit union, mortgage bank, or finance company</t>
  </si>
  <si>
    <t>Code 8â€”Affiliate institution</t>
  </si>
  <si>
    <t>Code 9â€”Other type of purchaser</t>
  </si>
  <si>
    <t>Code 1â€”Home purchase</t>
  </si>
  <si>
    <t>Code 2â€”Home improvement</t>
  </si>
  <si>
    <t>Code 3â€”Refinancing</t>
  </si>
  <si>
    <t>Code 1â€”Conventional (any loan other than FHA, VA, FSA, or RHS loans)</t>
  </si>
  <si>
    <t>Code 2â€”FHA-insured (Federal Housing Administration)</t>
  </si>
  <si>
    <t>Code 3â€”VA-guaranteed (Veterans Administration)</t>
  </si>
  <si>
    <t>Code 4â€”FSA/RHS-guaranteed (Farm Service Agency or Rural Housing Service)</t>
  </si>
  <si>
    <t>Main</t>
  </si>
  <si>
    <t>Sub Limit</t>
  </si>
  <si>
    <t>Takedown</t>
  </si>
  <si>
    <t>MAAA</t>
  </si>
  <si>
    <t>ELOC</t>
  </si>
  <si>
    <t>Letter of Credit</t>
  </si>
  <si>
    <t>Multi Level Future</t>
  </si>
  <si>
    <t>Regular Future</t>
  </si>
  <si>
    <t>Term Loan/Current</t>
  </si>
  <si>
    <t>Participation agreement agented</t>
  </si>
  <si>
    <t>Participation bought</t>
  </si>
  <si>
    <t>Participation sold</t>
  </si>
  <si>
    <t>N/A</t>
  </si>
  <si>
    <t>SNC agent</t>
  </si>
  <si>
    <t>SNC non-agent</t>
  </si>
  <si>
    <t>HMDA-Effective-2017</t>
  </si>
  <si>
    <t>HMDA-Effective-2018</t>
  </si>
  <si>
    <t>Syndication agented</t>
  </si>
  <si>
    <t>Syndication purchased</t>
  </si>
  <si>
    <t>Syndication title role</t>
  </si>
  <si>
    <t>Cash flow from Operations</t>
  </si>
  <si>
    <t>Lease Income</t>
  </si>
  <si>
    <t>Liquidation of Collateral</t>
  </si>
  <si>
    <t>Receivables</t>
  </si>
  <si>
    <t>Reliance on Guarantors</t>
  </si>
  <si>
    <t>Working Capital Turnover</t>
  </si>
  <si>
    <t>Attorney Prepared</t>
  </si>
  <si>
    <t>Internally Prepared</t>
  </si>
  <si>
    <t>Increase</t>
  </si>
  <si>
    <t>Decrease</t>
  </si>
  <si>
    <t>Fixed Rate</t>
  </si>
  <si>
    <t>Post</t>
  </si>
  <si>
    <t>Fixed Term</t>
  </si>
  <si>
    <t>UFN (until further notice)</t>
  </si>
  <si>
    <t>Final Limit</t>
  </si>
  <si>
    <t>Change per Step</t>
  </si>
  <si>
    <t>The full amount</t>
  </si>
  <si>
    <t>The minimum monthly amount</t>
  </si>
  <si>
    <t>A fixed amount (minimum Â£5)</t>
  </si>
  <si>
    <t>A fixed percentage (minimum 1%)</t>
  </si>
  <si>
    <t>Fixed All-In Rate</t>
  </si>
  <si>
    <t>Capped Rate</t>
  </si>
  <si>
    <t>Fixed No Break Costs (&lt;=Â£50k)</t>
  </si>
  <si>
    <t>Defined Break Cost (&gt;Â£50k - Â£1m)</t>
  </si>
  <si>
    <t>Market Break Cost (&gt;Â£1m)</t>
  </si>
  <si>
    <t>EFG No Break Cost (&gt;Â£50k - Â£1.2m)</t>
  </si>
  <si>
    <t>Fully Amortising</t>
  </si>
  <si>
    <t>Interest Only</t>
  </si>
  <si>
    <t>6 months</t>
  </si>
  <si>
    <t>12 months</t>
  </si>
  <si>
    <t>24 months</t>
  </si>
  <si>
    <t>Bod 1</t>
  </si>
  <si>
    <t>Bod 2</t>
  </si>
  <si>
    <t>Bod 3</t>
  </si>
  <si>
    <t>Single</t>
  </si>
  <si>
    <t>Multiple</t>
  </si>
  <si>
    <t>Step</t>
  </si>
  <si>
    <t>New</t>
  </si>
  <si>
    <t>Renewal</t>
  </si>
  <si>
    <t>Amend</t>
  </si>
  <si>
    <t>Secured</t>
  </si>
  <si>
    <t>Goodwill</t>
  </si>
  <si>
    <t>Placeholder 1</t>
  </si>
  <si>
    <t>Placeholder 2</t>
  </si>
  <si>
    <t>Placeholder 3</t>
  </si>
  <si>
    <t>To purchase equipment</t>
  </si>
  <si>
    <t>To purchase a vehicle</t>
  </si>
  <si>
    <t>To purchase property - Owner Occupied</t>
  </si>
  <si>
    <t>To purchase something else</t>
  </si>
  <si>
    <t>Starting a new business</t>
  </si>
  <si>
    <t>Growth / Acquisition</t>
  </si>
  <si>
    <t>Export</t>
  </si>
  <si>
    <t>Day to Day Cashflow</t>
  </si>
  <si>
    <t>Refinance your debt with us</t>
  </si>
  <si>
    <t>Cashflow required for more than 12 months</t>
  </si>
  <si>
    <t>Import</t>
  </si>
  <si>
    <t>To purchase property - Investment</t>
  </si>
  <si>
    <t>Refinance your card debt with us</t>
  </si>
  <si>
    <t>Refinance your debt with another provider</t>
  </si>
  <si>
    <t>Property Development / Refurbishment  less than 12 months</t>
  </si>
  <si>
    <t>Property Development / Refurbishment 12 Ã¢â‚¬â€œ 36 months</t>
  </si>
  <si>
    <t>VAT Bill payment &lt;12 Months</t>
  </si>
  <si>
    <t>Corporation Tax Bill payment &lt;12 Months</t>
  </si>
  <si>
    <t>Year</t>
  </si>
  <si>
    <t>Maximum Value of Contract</t>
  </si>
  <si>
    <t>Maximum Value of all contracts settled on same day</t>
  </si>
  <si>
    <t>Maximum Value of all contracts outstanding</t>
  </si>
  <si>
    <t>10%/15%/20% of contract value depending on term</t>
  </si>
  <si>
    <t>1/4 Term</t>
  </si>
  <si>
    <t>1/2 Term</t>
  </si>
  <si>
    <t>Full Term</t>
  </si>
  <si>
    <t>Specific 1</t>
  </si>
  <si>
    <t>Specific 2</t>
  </si>
  <si>
    <t>Visa</t>
  </si>
  <si>
    <t>AAAAAADQAgAA</t>
  </si>
  <si>
    <t>MCI</t>
  </si>
  <si>
    <t>AAAAAAAg</t>
  </si>
  <si>
    <t>Plastic Card</t>
  </si>
  <si>
    <t>AAAAAABw</t>
  </si>
  <si>
    <t>Lodge Card</t>
  </si>
  <si>
    <t>AAAAAABg</t>
  </si>
  <si>
    <t>Embedded Card</t>
  </si>
  <si>
    <t>AAAAAABwAgAA</t>
  </si>
  <si>
    <t>AAAAAADw</t>
  </si>
  <si>
    <t>AAAQ</t>
  </si>
  <si>
    <t>AAAQAQAA</t>
  </si>
  <si>
    <t>In Any One Day</t>
  </si>
  <si>
    <t>In any one day</t>
  </si>
  <si>
    <t>AAAAEAAA</t>
  </si>
  <si>
    <t>In Any One Week</t>
  </si>
  <si>
    <t>In any one week</t>
  </si>
  <si>
    <t>In Any One Month</t>
  </si>
  <si>
    <t>In any one month</t>
  </si>
  <si>
    <t>In Any One Cheque</t>
  </si>
  <si>
    <t>In any one cheque</t>
  </si>
  <si>
    <t>Lloyds Bank Plc</t>
  </si>
  <si>
    <t>AAAAAADwAgAA</t>
  </si>
  <si>
    <t>Bank of Scotland</t>
  </si>
  <si>
    <t>Step Down</t>
  </si>
  <si>
    <t>4AAA</t>
  </si>
  <si>
    <t>Legal</t>
  </si>
  <si>
    <t>Not for Profit</t>
  </si>
  <si>
    <t>Professionals</t>
  </si>
  <si>
    <t>Housing Association</t>
  </si>
  <si>
    <t>Independent School</t>
  </si>
  <si>
    <t>Legal &amp; Professional</t>
  </si>
  <si>
    <t>Manufacturing</t>
  </si>
  <si>
    <t>Property Development</t>
  </si>
  <si>
    <t>Property Investment</t>
  </si>
  <si>
    <t>Solicitor</t>
  </si>
  <si>
    <t>Trading &amp; Other</t>
  </si>
  <si>
    <t>Agriculture</t>
  </si>
  <si>
    <t>Education</t>
  </si>
  <si>
    <t>Healthcare</t>
  </si>
  <si>
    <t>3P////8P8AAA</t>
  </si>
  <si>
    <t>Part Secured</t>
  </si>
  <si>
    <t>3AAAAP8L8AAA</t>
  </si>
  <si>
    <t>Unsecured</t>
  </si>
  <si>
    <t>/wAAAL778gAA</t>
  </si>
  <si>
    <t>Goodwill (Healthcare only)</t>
  </si>
  <si>
    <t>2AAAAI0L8AAA</t>
  </si>
  <si>
    <t>Secured with Lending Value</t>
  </si>
  <si>
    <t>B////wD/8gAA</t>
  </si>
  <si>
    <t>Secured without Lending Value</t>
  </si>
  <si>
    <t>CCIS (Internet Servicing)</t>
  </si>
  <si>
    <t>CCDM (Freadom)</t>
  </si>
  <si>
    <t>CCDM (Smartdata)</t>
  </si>
  <si>
    <t>Conferma</t>
  </si>
  <si>
    <t>Uncollateralised</t>
  </si>
  <si>
    <t>Collateralised</t>
  </si>
  <si>
    <t>SPT</t>
  </si>
  <si>
    <t>0 Days</t>
  </si>
  <si>
    <t>1 Week</t>
  </si>
  <si>
    <t>10 Days</t>
  </si>
  <si>
    <t>30 Days</t>
  </si>
  <si>
    <t>1 Month</t>
  </si>
  <si>
    <t>3 Months</t>
  </si>
  <si>
    <t>6 Months</t>
  </si>
  <si>
    <t>1 year</t>
  </si>
  <si>
    <t>2 years</t>
  </si>
  <si>
    <t>3 years</t>
  </si>
  <si>
    <t>4 years</t>
  </si>
  <si>
    <t>5 years</t>
  </si>
  <si>
    <t>6 years</t>
  </si>
  <si>
    <t>7 years</t>
  </si>
  <si>
    <t>8 years</t>
  </si>
  <si>
    <t>9 years</t>
  </si>
  <si>
    <t>10 years</t>
  </si>
  <si>
    <t>11 years</t>
  </si>
  <si>
    <t>12 years</t>
  </si>
  <si>
    <t>13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</si>
  <si>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</si>
  <si>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</si>
  <si>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</si>
  <si>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</si>
  <si>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</si>
  <si>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</si>
  <si>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</si>
  <si>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</si>
  <si>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</si>
  <si>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</si>
  <si>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</si>
  <si>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</si>
  <si>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</si>
  <si>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</si>
  <si>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</si>
  <si>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</si>
  <si>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</si>
  <si>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35 years</t>
  </si>
  <si>
    <t>40 years</t>
  </si>
  <si>
    <t>45 years</t>
  </si>
  <si>
    <t>50 years</t>
  </si>
  <si>
    <t>55 years</t>
  </si>
  <si>
    <t>60 years</t>
  </si>
  <si>
    <t>65 years</t>
  </si>
  <si>
    <t>70 years</t>
  </si>
  <si>
    <t>INF</t>
  </si>
  <si>
    <t>BAU</t>
  </si>
  <si>
    <t>GSF</t>
  </si>
  <si>
    <t>BDM</t>
  </si>
  <si>
    <t>CLT</t>
  </si>
  <si>
    <t>Held</t>
  </si>
  <si>
    <t>Not Held</t>
  </si>
  <si>
    <t>Pending Submission</t>
  </si>
  <si>
    <t>Submitted</t>
  </si>
  <si>
    <t>Approved</t>
  </si>
  <si>
    <t>Alternative Margin Suggested</t>
  </si>
  <si>
    <t>Minor</t>
  </si>
  <si>
    <t>Critical</t>
  </si>
  <si>
    <t>Capital Contributions Loans</t>
  </si>
  <si>
    <t>Customer</t>
  </si>
  <si>
    <t>Documentation</t>
  </si>
  <si>
    <t>Guarantees and SBLCs</t>
  </si>
  <si>
    <t>Housing Associations</t>
  </si>
  <si>
    <t>Insurance</t>
  </si>
  <si>
    <t>Leverage</t>
  </si>
  <si>
    <t>Refer Sector</t>
  </si>
  <si>
    <t>Reputational Risk</t>
  </si>
  <si>
    <t>Security / Collateral</t>
  </si>
  <si>
    <t>Subordinated Facilities</t>
  </si>
  <si>
    <t>Tenor / Term</t>
  </si>
  <si>
    <t>Trade Import / Export Finance</t>
  </si>
  <si>
    <t>Trade Instruments</t>
  </si>
  <si>
    <t>Valuation</t>
  </si>
  <si>
    <t>Waived</t>
  </si>
  <si>
    <t>Mitigated</t>
  </si>
  <si>
    <t>Unmitigated</t>
  </si>
  <si>
    <t>Pending Approval</t>
  </si>
  <si>
    <t>LBCM</t>
  </si>
  <si>
    <t>RFB</t>
  </si>
  <si>
    <t>LBCM &amp; RFB</t>
  </si>
  <si>
    <t>Exists in nCINO?</t>
  </si>
  <si>
    <t>Details of Fix</t>
  </si>
  <si>
    <t>Remove Flag</t>
  </si>
  <si>
    <t>Item No</t>
  </si>
  <si>
    <t>Source</t>
  </si>
  <si>
    <t>nCino Design
 PI Scope (ACC)</t>
  </si>
  <si>
    <t>Data Mapping 
PI Scope (LBG)</t>
  </si>
  <si>
    <t>Object API Name</t>
  </si>
  <si>
    <t>nCino UI Field Label</t>
  </si>
  <si>
    <t>Field API Name</t>
  </si>
  <si>
    <t>ObjectAPIName.FieldAPINAme</t>
  </si>
  <si>
    <t>Field Length(Integer)</t>
  </si>
  <si>
    <t>Field Length(Decimal)</t>
  </si>
  <si>
    <t>SME Loans</t>
  </si>
  <si>
    <t>BB Loans</t>
  </si>
  <si>
    <t>SME Overdrafts</t>
  </si>
  <si>
    <t>BB Overdrafts</t>
  </si>
  <si>
    <t>SME Cards</t>
  </si>
  <si>
    <t>BB Cards</t>
  </si>
  <si>
    <t>SME Specialised Cards</t>
  </si>
  <si>
    <t>SME Ancillary 
Limits</t>
  </si>
  <si>
    <t>BB Anchillary
Limits</t>
  </si>
  <si>
    <t>Other Liabilities 
in Group</t>
  </si>
  <si>
    <t>Currency Account</t>
  </si>
  <si>
    <t>#Add non-nCino originated products</t>
  </si>
  <si>
    <t>One-off Migration</t>
  </si>
  <si>
    <t>Day-1+</t>
  </si>
  <si>
    <t>Record Type</t>
  </si>
  <si>
    <t>Ingestion</t>
  </si>
  <si>
    <t>Downstream(SOE/SOI)</t>
  </si>
  <si>
    <t>Field Tracked? (Y/N)</t>
  </si>
  <si>
    <t>Field Mandatory? (Y/N)</t>
  </si>
  <si>
    <t>Source System Label Length</t>
  </si>
  <si>
    <t>Transformation/Default</t>
  </si>
  <si>
    <t>Validation? (Y/N)</t>
  </si>
  <si>
    <t>Validation Rule Name</t>
  </si>
  <si>
    <t xml:space="preserve">Validation Rule </t>
  </si>
  <si>
    <t>Source Field (From Source System)</t>
  </si>
  <si>
    <t>NULL or Not (Source System)</t>
  </si>
  <si>
    <t>Mapping Needed (Y/N)</t>
  </si>
  <si>
    <t>Query</t>
  </si>
  <si>
    <t>Comment</t>
  </si>
  <si>
    <t>Deployed? 
(Y/N)</t>
  </si>
  <si>
    <t>System Generated</t>
  </si>
  <si>
    <t>PI2</t>
  </si>
  <si>
    <t>Y</t>
  </si>
  <si>
    <t>Common</t>
  </si>
  <si>
    <t>N</t>
  </si>
  <si>
    <t>Record created date.</t>
  </si>
  <si>
    <t>Date Time</t>
  </si>
  <si>
    <t>Created By</t>
  </si>
  <si>
    <t>Record created by user.</t>
  </si>
  <si>
    <t>Lookup(User)</t>
  </si>
  <si>
    <t>Last modified date.</t>
  </si>
  <si>
    <t>Last Modified By</t>
  </si>
  <si>
    <t>Last modified by user.</t>
  </si>
  <si>
    <t>This field displays the account number</t>
  </si>
  <si>
    <t>Text</t>
  </si>
  <si>
    <t>Currency</t>
  </si>
  <si>
    <t>This is a picklist field that allows the user to select the applicable currency (e.g. GBP, EU, etc.)</t>
  </si>
  <si>
    <t>Picklist</t>
  </si>
  <si>
    <t>See picklist options for lengths</t>
  </si>
  <si>
    <t>This is a lookup field to a relationship/account object that the loan is associated to and denotes the primary borrower for the loan</t>
  </si>
  <si>
    <t>Lookup(Account)</t>
  </si>
  <si>
    <t>This is a picklist field capturing the sector for which the facility will be catering to (for SME and BB customers picklist values will differ)</t>
  </si>
  <si>
    <t>This field references the loan and specifies the associated product package. It auto-populates if the loan was created from the product package. Another option is manual entering the field if loans are being associated to a product package.</t>
  </si>
  <si>
    <t>Lookup(Application)</t>
  </si>
  <si>
    <t>This field captures the duration of an Overdraft Facility.</t>
  </si>
  <si>
    <t xml:space="preserve">This field captures the date the Facility expires or is due for a renewal. </t>
  </si>
  <si>
    <t>Original Amount</t>
  </si>
  <si>
    <t>This field contains the full original amount of the Loan; this is the amount of the Loan at the time it was booked. This value should not change over time and is consistent over installment and line of credit products. This is used to calculate exposure for Line of Credit Products.</t>
  </si>
  <si>
    <t>CCS_FAC009_NonNegativeFacilityAmount</t>
  </si>
  <si>
    <t>AND($User.CCS_Bypass_CCS_Validation_Rules__c
= False, LLC_BI__Amount__c &lt;0)</t>
  </si>
  <si>
    <t>Facility Name</t>
  </si>
  <si>
    <t>This field captures the name of the facility linked to a customer</t>
  </si>
  <si>
    <t>The loan number is an external, unique key for a facility. This field is used when syncing nCino with the financial institution's core.</t>
  </si>
  <si>
    <r>
      <t xml:space="preserve">This field may be manually populated or by workflow, depending on the institution. It is used to specify a loan's status at the bank, such as Open or Paid Out. This information is used to drive several processes and features in the nCino system. </t>
    </r>
    <r>
      <rPr>
        <b/>
        <sz val="11"/>
        <color theme="1"/>
        <rFont val="Calibri"/>
        <family val="2"/>
        <scheme val="minor"/>
      </rPr>
      <t>This will be hardcoded to 'Booked' in nCino</t>
    </r>
  </si>
  <si>
    <t>Facility Term</t>
  </si>
  <si>
    <t>This field specifies the intended duration (in months) of the Facility until it is paid off.</t>
  </si>
  <si>
    <t>Number</t>
  </si>
  <si>
    <t>Is this Facility LBCM?</t>
  </si>
  <si>
    <t>This field flags whether a facility is LBCM or not.</t>
  </si>
  <si>
    <t>This field captures the type of Overdraft Facility.</t>
  </si>
  <si>
    <t>PI3</t>
  </si>
  <si>
    <t>This field captures the purpose for which the facility will be used</t>
  </si>
  <si>
    <t>This field is used to specify the current principal balance for the Loan. (This is normally less than the original principal amount, because the customer's payments incrementally reduce the principal.) This field is used for exposure calculations for loans that are not line of credit.</t>
  </si>
  <si>
    <t>Owner</t>
  </si>
  <si>
    <t xml:space="preserve">This field captures the Front Office user owning the credit application. </t>
  </si>
  <si>
    <t>Lookup(User,Group)</t>
  </si>
  <si>
    <t xml:space="preserve">This field represents the amount previously sanctioned on the original Facility. </t>
  </si>
  <si>
    <t>This field is used to specify the product for this loan. Any picklist values in this field must exactly match the name of a LLC_BI__Product__c record.</t>
  </si>
  <si>
    <t>The Segment applicable to the Facility.</t>
  </si>
  <si>
    <t>This field is used to specify the product type for this loan. Any picklist values in this field must exactly match the name of a LLC_BI__Product_Type__c record.</t>
  </si>
  <si>
    <t>This field captures the classification of the extent to which the Facility is secured.</t>
  </si>
  <si>
    <t>This field displays the sort code</t>
  </si>
  <si>
    <t>Stage needs to be hardcoded to 'Booked' for migration but when a facility is fully repaid that needs to change to 'Complete'</t>
  </si>
  <si>
    <t>What % is secured?</t>
  </si>
  <si>
    <t>This field denotes what % of the Facility is Secured.</t>
  </si>
  <si>
    <t>Percent</t>
  </si>
  <si>
    <t>CCS_FAC002_WhatIsSecuredMandatory</t>
  </si>
  <si>
    <t>AND($User.CCS_Bypass_CCS_Validation_Rules__c = False, ISPICKVAL( CCS_Security__c ,"Part Secured") , ISBLANK( CCS_WhatIsSecured__c ) )</t>
  </si>
  <si>
    <t>Calculated Field</t>
  </si>
  <si>
    <t>This field is automatically populated via the selections of Product_Line__c, Product_Type__c, and Product__c. It is a lookup to the product record defined via those picklists</t>
  </si>
  <si>
    <t>Lookup(Product)</t>
  </si>
  <si>
    <t>Amount per encashment</t>
  </si>
  <si>
    <t xml:space="preserve">This field defines the amount per encashment for an Open Credit Ancillary Limit Facility. </t>
  </si>
  <si>
    <t>Applicable to Business Charge Cards only. This field is always double the 'Facility Amount'.</t>
  </si>
  <si>
    <t>Formula (Currency)</t>
  </si>
  <si>
    <t>This field indicates whether the Card Scheme of the Card Product is Visa or MCI</t>
  </si>
  <si>
    <t>Date of MarketsLinks agreement</t>
  </si>
  <si>
    <t>Indicates the date of the MarketsLinks agreement (comprising the terms and conditions applicable to the facility)</t>
  </si>
  <si>
    <t>!</t>
  </si>
  <si>
    <t>Date of MarketsLinks agreement known?</t>
  </si>
  <si>
    <t>This field indicates if the date of the MarketsLinks agreement (comprising the terms and conditions applicable to the facility) is known</t>
  </si>
  <si>
    <t>This field indicates whether the form factor of the card is plastic, lodge, embedded or virtual.</t>
  </si>
  <si>
    <t xml:space="preserve">This field captures the frequency applicable to an Ancillary Limit. </t>
  </si>
  <si>
    <t>This field indicates whether the heritage of the Card Product is Lloyds Bank Plc or Bank of Scotland</t>
  </si>
  <si>
    <t>This field indicates if the date of the TravelLink agreement (comprising the terms and conditions applicable to the facility) is known</t>
  </si>
  <si>
    <t>This field captures the date of the TravelLink agreement</t>
  </si>
  <si>
    <t>Money Out' extraction intended?</t>
  </si>
  <si>
    <t>This is a picklist field to indicate whether the Owner/Director/Shareholder intends to use the proceeds of the facility to extract 'Money Out' from the business</t>
  </si>
  <si>
    <t>Max value through Online Bulk Payments</t>
  </si>
  <si>
    <t>Indicates the maximum value of transactions that can be initiated through the Online Bulk Payments</t>
  </si>
  <si>
    <t>Partially Amortising Loan Type</t>
  </si>
  <si>
    <t>This is a flag to indicate whether a Partially Amortising Loan is 'Secured' or 'Goodwill'.</t>
  </si>
  <si>
    <t>This field indicates whether right of withdrawal has been confirmed.</t>
  </si>
  <si>
    <t xml:space="preserve">This is a picklist field that indicates the surround services of the Card Product. </t>
  </si>
  <si>
    <t>Value of Daily order</t>
  </si>
  <si>
    <t>This field captures the value of daily order for an Ancillary Limit</t>
  </si>
  <si>
    <t>&gt;50% of Security LV from Land/Property?</t>
  </si>
  <si>
    <t>This is a picklist field to indicate whether 50% or more of the secuty lending value are provided from land or property</t>
  </si>
  <si>
    <t>This field indicates which limit types applies to an ancillary limit facility</t>
  </si>
  <si>
    <t>Mutli-select Picklist</t>
  </si>
  <si>
    <t>Max Period for Each FX Contract?</t>
  </si>
  <si>
    <t>This field captures the maximum period applicable to each foreign exchange contract.</t>
  </si>
  <si>
    <t>Indicates whether the user would like to apply a Capital Repayment Holiday to the Loan.</t>
  </si>
  <si>
    <t>Indicates whether the user would like to apply a Tranche Drawdown to the Loan.</t>
  </si>
  <si>
    <t xml:space="preserve">Indicates whether a facility is CCA. </t>
  </si>
  <si>
    <t>Checkbox</t>
  </si>
  <si>
    <t>Boolean (True/False)</t>
  </si>
  <si>
    <t>CFGI (Clean Growth Financing Initiative)</t>
  </si>
  <si>
    <t>Indicates if the Facility is part of the Clean Growth</t>
  </si>
  <si>
    <t>Indicates whether the CRH is quarterly or monthly.</t>
  </si>
  <si>
    <t>CCS_FAC024_CRH_Monthly_or_Quarterly_Mand</t>
  </si>
  <si>
    <t>AND($User.CCS_Bypass_CCS_Validation_Rules__c = False,
ISPICKVAL(CCS_Apply_CRH__c, 'Yes') ,
ISPICKVAL(CCS_CRH_Monthly_or_Quarterly__c,''))</t>
  </si>
  <si>
    <t>Manually input current Limit</t>
  </si>
  <si>
    <t>Account a Discounted Account</t>
  </si>
  <si>
    <t>This field indicates whether the buiness current account is a discounted account</t>
  </si>
  <si>
    <t>This field is kept in the back-end only. (2) This field works in tandem with 'Is This Facility LCBM?'. (3) This field is kept unchecked if the doc man placeholder 'LBCM Email from Treasury' is not 'Approved' and the user tries to move away from the Application Stage. (4) This is handled within the flow: CCS_LBCM_Facility_DocMan.</t>
  </si>
  <si>
    <t>Defines the repayment profile of the Loan.</t>
  </si>
  <si>
    <t>Where a tranche drawdown is in place, this field defines the minimum amount per drawdown</t>
  </si>
  <si>
    <t>CCS_FAC023_Apply_Tranche_Drawdown_is_NO, CCS_FAC022_Apply_Tranche_Drawdown_isYES</t>
  </si>
  <si>
    <t>AND(
ISPICKVAL(CCS_Apply_Tranche_Drawdown__c, 'No') ,
NOT(ISBLANK(CCS_Minimum_Amount_Per_Drawdown__c) ),
$User.CCS_Bypass_CCS_Validation_Rules__c = False,
OR($Profile.Name = 'BB Coverage',
$Profile.Name = 'SME Coverage',
$Profile.Name = 'BSU Coverage',
$Profile.Name = 'SME Product and Pricing',
$Profile.Name = 'BBFA',
$Profile.Name = 'Lending Origination',
$Profile.Name = 'System Administrator',
$Profile.Name = 'Integration User - Data Migration')), AND(
ISPICKVAL(CCS_Apply_Tranche_Drawdown__c, 'Yes') ,
ISBLANK(CCS_Minimum_Amount_Per_Drawdown__c) ,
$User.CCS_Bypass_CCS_Validation_Rules__c = False,
OR($Profile.Name = 'BB Coverage',
$Profile.Name = 'SME Coverage',
$Profile.Name = 'BSU Coverage',
$Profile.Name = 'SME Product and Pricing',
$Profile.Name = 'BBFA',
$Profile.Name = 'Lending Origination',
$Profile.Name = 'System Administrator',
$Profile.Name = 'Integration User - Data Migration'))</t>
  </si>
  <si>
    <t>The term of the Capital Repayment Holiday in months.</t>
  </si>
  <si>
    <t>CCS_FAC030_NumberOfMonthNotApply</t>
  </si>
  <si>
    <t>AND($User.CCS_Bypass_CCS_Validation_Rules__c = False,
ISPICKVAL( CCS_CRH_Monthly_or_Quarterly__c , 'Quarterly'),
NOT(ISBLANK(CCS_Number_of_Months_in_CRH__c)))</t>
  </si>
  <si>
    <t>The term of the Capital Repayment Holiday in quarters.</t>
  </si>
  <si>
    <t>CCS_FAC031_NumberOfQuarterNotApply</t>
  </si>
  <si>
    <t>AND($User.CCS_Bypass_CCS_Validation_Rules__c = False,
ISPICKVAL( CCS_CRH_Monthly_or_Quarterly__c , 'Monthly'),
NOT(ISBLANK( CCS_Number_of_Quarters_in_CRH__c )))</t>
  </si>
  <si>
    <t>Manually Input proposed Limit</t>
  </si>
  <si>
    <t>Defines the repayment frequency of the Loan.</t>
  </si>
  <si>
    <t>Financed Fee Calculation</t>
  </si>
  <si>
    <t>The user populates this picklist field to indictate the action the system takes with the financed fees associated with the loan. At install, this field defaults to null for existing loans and Manual Calculation for new loans</t>
  </si>
  <si>
    <t>The field 'Outstanding Balance' of the corresponding facility which is displayed on exposure tab of relationship record</t>
  </si>
  <si>
    <t>Conditional rendering of Borrowing Structure Route based on 'Custom Permission</t>
  </si>
  <si>
    <t>Formula (Checkbox)</t>
  </si>
  <si>
    <t>The field is displayed on exposure tab of relationship record</t>
  </si>
  <si>
    <t>Used in Pricing Page Layout Conditional Display</t>
  </si>
  <si>
    <t>The field 'Facility Amount' of the corresponding facility which is displayed on exposure tab of relationship record.</t>
  </si>
  <si>
    <t>Flag to indicate whether the Facility is eligible for a Capital Repayment Holiday.</t>
  </si>
  <si>
    <t>Formula (Text) </t>
  </si>
  <si>
    <t>Flag to indicate whether Tranche Drawdowns are applicable for the Facility.</t>
  </si>
  <si>
    <t>Formula field to exclude particular Facility records from the LLC_BI__Loan__c.CCS_Change__c formula field calculations. Based upon if the Tranche Drawdown field is Yes or No, different calculations need to occur per Facility record.</t>
  </si>
  <si>
    <t>Formula field to exclude particular Facility records from the LLC_BI__Loan__c.CCS_Exposure_Value formula field</t>
  </si>
  <si>
    <t>For Exposure value calculation for according to product.</t>
  </si>
  <si>
    <t>Classification of whether the Facility is 'Front-Book' or 'Back-Book', depending on Product.</t>
  </si>
  <si>
    <t>Classification of whether the Facility is 'Hard' or 'Soft', depending on Product.</t>
  </si>
  <si>
    <t>This field is used on Exposure within Relationship to help group Hard LBCM Limits into their respected tables.</t>
  </si>
  <si>
    <t>This field is used on Exposure within Relationship to help group Hard Bank Limits into their respected tables.</t>
  </si>
  <si>
    <t>To Identification Limit Type : P - Permanent Limit, D - Stepped Limit, T - Temporary Limit</t>
  </si>
  <si>
    <t>Check product is as follows: Product Line: SME, Product Type: Loan, Product: Business Loan; Partially Amortising Loan; Property Development Loan; Pension Loan; Capital Contribution Loan; Trustee Loan; VAT Bridging</t>
  </si>
  <si>
    <t>This field is used to give visibility of Display rates Quick Action based on Profile Name</t>
  </si>
  <si>
    <t>This field is used on Exposure within Relationship to help group Soft LBCM Facilities into their respected tables.</t>
  </si>
  <si>
    <t>This field is used on Exposure within Relationship to help group Soft Bank Facilities into their respected tables.</t>
  </si>
  <si>
    <t>Classification of whether the Facility is 'Traded' or 'Non-Traded', depending on Product.</t>
  </si>
  <si>
    <t xml:space="preserve">Record Type	</t>
  </si>
  <si>
    <t>The increase to be applied to the total proosed rate of an overdraft.</t>
  </si>
  <si>
    <t>Indicates how much of the card balance should be paid off each month.</t>
  </si>
  <si>
    <t>The fixed amount to pay off each month for a card product.</t>
  </si>
  <si>
    <t>The Initial Monthly Payments of a pricing option.</t>
  </si>
  <si>
    <t>The Initial Monthly Payments of a pricing option for a Split.</t>
  </si>
  <si>
    <t>The indicative monthly payment amount for the Loan.</t>
  </si>
  <si>
    <t>The indicative total amount payable for the Loan.</t>
  </si>
  <si>
    <t>The indicative total amount payable for the Loan including Arrangement Fee (where applicable).</t>
  </si>
  <si>
    <t>The Interest Rate Type of the Facility, based on the chosen rate and Facility Amount.</t>
  </si>
  <si>
    <t>Interest Rate Type field created for greater then 50 facility Amount for Non Split.</t>
  </si>
  <si>
    <t>Interest Rate Type field created for greater then 50 facility Amount for Split.</t>
  </si>
  <si>
    <t>The Interest Rate Type of a pricing option for a Split.</t>
  </si>
  <si>
    <t>Interest Payment per £1000 (1 day)</t>
  </si>
  <si>
    <t xml:space="preserve"> Interest Payment per £1000 used for 1 day for an overdraft.</t>
  </si>
  <si>
    <t>Interest Payment per £1000 (30 days)</t>
  </si>
  <si>
    <t>Interest Payment per £1000 used for 30 days for an overdraft.</t>
  </si>
  <si>
    <t>Is this limit collateralise?</t>
  </si>
  <si>
    <t>Outlines if a limit is collateralised or not</t>
  </si>
  <si>
    <t>No fix required. This was removed as it has a spelling error and was replaced with New field LLC_BI__Loan__c.CCS_Limit_Type__c</t>
  </si>
  <si>
    <t>CCS_Limity_Type__c</t>
  </si>
  <si>
    <t>Type of limit</t>
  </si>
  <si>
    <t>This is the maximum current limit outlined in tenor buckets and is read only</t>
  </si>
  <si>
    <t>This is the maximum proposed limit outlined in the tenor buckets and is read only</t>
  </si>
  <si>
    <t>Roll-Up Summary (COUNT Fee)</t>
  </si>
  <si>
    <t>Field to count the Number of Cards on a facility.</t>
  </si>
  <si>
    <t>Roll-Up Summary (COUNT Cardholder)</t>
  </si>
  <si>
    <t>Describes the purpose of PFE and allows end user to outline the total utilisation or breakdown across commodities or FX given MLC treats them as 1 product</t>
  </si>
  <si>
    <t>The potential lost income for an overdraft after a proposed decrease.</t>
  </si>
  <si>
    <t>The Proposed Margin for an Overdraft after a proposed decrease.</t>
  </si>
  <si>
    <t>The Proposed Margin for an Overdraft after a proposed decrease</t>
  </si>
  <si>
    <t>Formula(Percent)</t>
  </si>
  <si>
    <t>Indicates whether the user would like to provide a comparative quote with a variable rate loan over the full term of the loan.</t>
  </si>
  <si>
    <t>This is the Base Rate Margin (%) originally returned by the external pricing engine.</t>
  </si>
  <si>
    <t>This is the Fixed Rate Margin (%) originally returned by the external pricing engine.</t>
  </si>
  <si>
    <t>Indicates whether the user would like to send the quotation to the client before sanction.</t>
  </si>
  <si>
    <t>Indicates whether a direct debit should be set up for a card product.</t>
  </si>
  <si>
    <t>Singatory 1</t>
  </si>
  <si>
    <t>The first signatory of the 4QP.</t>
  </si>
  <si>
    <t>Singatory 2</t>
  </si>
  <si>
    <t>The second signatory of the 4QP.</t>
  </si>
  <si>
    <t>Singatory 3</t>
  </si>
  <si>
    <t>The third signatory of the 4QP.</t>
  </si>
  <si>
    <t>Singatory 4</t>
  </si>
  <si>
    <t>The fourth signatory of the 4QP.</t>
  </si>
  <si>
    <t>Specific 1-Date</t>
  </si>
  <si>
    <t>The date of the 'Specific 1' option.</t>
  </si>
  <si>
    <t>Specific 1-Number of Years</t>
  </si>
  <si>
    <t>The number of years of the 'Specific 1' option.</t>
  </si>
  <si>
    <t>The period end of the 'Specific 1' option.</t>
  </si>
  <si>
    <t>Specific 2-Date</t>
  </si>
  <si>
    <t>The date of the 'Specific 2' option.</t>
  </si>
  <si>
    <t>Specific 2-Number of Years</t>
  </si>
  <si>
    <t>The number of years of the 'Specific 2' option.</t>
  </si>
  <si>
    <t>The period end of the 'Specific 2' option.</t>
  </si>
  <si>
    <t>The standard rate returned for CCA Card Products</t>
  </si>
  <si>
    <t>The returned Standard Matrix Pricing Margin for an Overdraft before a proposed decrease.</t>
  </si>
  <si>
    <t>The step option for a stepped Overdraft</t>
  </si>
  <si>
    <t>The frequency of steps on a stepped Overdraft</t>
  </si>
  <si>
    <t>Temporary limit amount</t>
  </si>
  <si>
    <t>The expiry date of the temporary limit</t>
  </si>
  <si>
    <t>Restrict the term of the tenor</t>
  </si>
  <si>
    <t>The returned Total Proposed Rate for an Overdraft after a proposed decrease.</t>
  </si>
  <si>
    <t>Total Fee Amount, needed to not include Tranche Drawdown amount for SME Property Dev Loans</t>
  </si>
  <si>
    <t>Roll-Up Summary (SUM Fee)</t>
  </si>
  <si>
    <t>The Total Interest Rate of a pricing option.</t>
  </si>
  <si>
    <t>The Total Interest Rate of a pricing option for a Split.</t>
  </si>
  <si>
    <t xml:space="preserve"> Field used in Cardholder summary to show total limit amount of all Cardholders</t>
  </si>
  <si>
    <t>Roll-Up Summary (SUM Cardholder)</t>
  </si>
  <si>
    <t>The returned Total Proposed Rate for an Overdraft before a proposed decrease.</t>
  </si>
  <si>
    <t>The typical APR returned for CCA Card Products</t>
  </si>
  <si>
    <t>Utilisations</t>
  </si>
  <si>
    <t>Outlines utilisation of limit and comes from COG</t>
  </si>
  <si>
    <t>The fixed percentage to pay off each month for a card product.</t>
  </si>
  <si>
    <t> </t>
  </si>
  <si>
    <t>PI4</t>
  </si>
  <si>
    <t>The Margin of a pricing option.</t>
  </si>
  <si>
    <t>CCTUC:3511 The Margin of a pricing option for a Split.</t>
  </si>
  <si>
    <t>CCTUC-3049 || This is the actual All-In Rate (%) of the Loan (&lt;=50k).</t>
  </si>
  <si>
    <t>CCTUC-3077 || Indicates whether the user would like to amend the returned margin for an Overdraft.</t>
  </si>
  <si>
    <t>CCTUC-2657 : Indicates whether the user would like to amend the margins returned to them.</t>
  </si>
  <si>
    <t>CCTUC-3049 || The annual percentage rate of a pricing option.</t>
  </si>
  <si>
    <t>CCTUC-4050 || The returned Base Rate for an Overdraft before a proposed decrease.</t>
  </si>
  <si>
    <t>CCTUC-2657 : The base rate duration in months for a split rate loan.</t>
  </si>
  <si>
    <t>CCTUC-2657 : This is the actual Base Rate Margin (%) of the Loan.</t>
  </si>
  <si>
    <t>CCTUC-4017 | The BOE Base Rate associated with the pricing of the Loan.</t>
  </si>
  <si>
    <t>CCTUC-2657 : Indicates whether the user would like to change the Fixed Rate Duration.</t>
  </si>
  <si>
    <t>CCTUC-2657 : The Rate chosen for the Facility.</t>
  </si>
  <si>
    <t>CCTUC-4017 | The rationale behind the client choosing a pricing option.</t>
  </si>
  <si>
    <t>Text Area</t>
  </si>
  <si>
    <t>This field is automatically populated when a credit memo template is selected. This field is a lookup field that specifies the credit memo associated to the loan.</t>
  </si>
  <si>
    <t>Lookup(Credit Memo)</t>
  </si>
  <si>
    <t>CCTUC-2657 : Indicates the customer preference for receiving documentation.</t>
  </si>
  <si>
    <t>CCTUC-3077 || The discount to be applied to the total proosed rate of an overdraft.</t>
  </si>
  <si>
    <t>Once checked, only certain profiles can uncheck this. Additionally, the MLC team will be notified.</t>
  </si>
  <si>
    <t>CCTUC-2657 : The factors required for quote comparison.</t>
  </si>
  <si>
    <t>Picklist (Multi-Select)</t>
  </si>
  <si>
    <t>CCTUC-4050 : The discount to be applied to the total proposed rate of an overdraft.</t>
  </si>
  <si>
    <t>CCTUC-4050 : Indicates whether the user would like to decrease the returned margin for an Overdraft.</t>
  </si>
  <si>
    <t>CCTUC:3511 The Facility Amount of 'Split 2' of a Split Pricing Option</t>
  </si>
  <si>
    <t>CCTUC-4017 | The Fixed All-In Rate (%)of the Loan.</t>
  </si>
  <si>
    <t>The CoF/Base Rate of a pricing option.</t>
  </si>
  <si>
    <t>CCTUC:3511 The CoF/Base Rate of a pricing option for a Split.</t>
  </si>
  <si>
    <t>CCTUC-2657 : The fixed rate duration in months for a split rate loan.</t>
  </si>
  <si>
    <t>CCTUC-2657 : This is the actual Fixed Rate Margin (%) of the Loan.</t>
  </si>
  <si>
    <t>The fixed rate period of a pricing option.</t>
  </si>
  <si>
    <t>CCTUC:3511 The fixed rate period of a pricing option for a Split.</t>
  </si>
  <si>
    <t>This field is automatically populated via formula. It populates based on total amount and the amount disbursed. This field specifies the percentage of the loan amount funded.</t>
  </si>
  <si>
    <t>Formula (Percent)</t>
  </si>
  <si>
    <t>Gross Collateral Value</t>
  </si>
  <si>
    <t>This field is automatically populated via formula. It stores the combined value of all Collateral Mgmt on the loan.</t>
  </si>
  <si>
    <t>This field is automatically selected via trigger. When enabled, it is used to indicate if the loan or package is in review. When disabled, it indicates the loan or package is not in review. By default, it is disabled.</t>
  </si>
  <si>
    <t>This field is automatically selected via trigger. When enabled, it indicates that the loan was created from the renewal functionality. When disabled, the loan was not created as a renewal. By default, it is disabled.</t>
  </si>
  <si>
    <t>CCTUC-887: The limit expiry date of a Facility</t>
  </si>
  <si>
    <t>This field is optional. It is manually populated. This date field is used to specify when the loan will reach maturity.</t>
  </si>
  <si>
    <t>A hidden roll-up summary field to count the number of Under Review Change Memo records. Used in Memo AP automation.</t>
  </si>
  <si>
    <t>Roll-Up Summary (COUNT Memo)</t>
  </si>
  <si>
    <t>Custom Migration ID for Loan object used by nCino Data Services</t>
  </si>
  <si>
    <t>Text(External ID)</t>
  </si>
  <si>
    <t>This field is automatically populated. This field is used to store the difference of the lending amount between the prior version of a renewed or modified loan and the current version.</t>
  </si>
  <si>
    <t>CCTUC-887:Defines whether the limit is Single, Multiple or Step</t>
  </si>
  <si>
    <t>CCTUC-2657 : The percentage being used for pricing comparison.</t>
  </si>
  <si>
    <t>CCTUC-4017 | The date the associated Pricing Option was created.</t>
  </si>
  <si>
    <t>CCTUC-2657 : The Pricing 'Product' being used for pricing comparison.</t>
  </si>
  <si>
    <t>This was a requested field for our Baseline Config.</t>
  </si>
  <si>
    <t>CCTUC-3077 || The Proposed Margin for an Overdraft.</t>
  </si>
  <si>
    <t>CCTUC-4292: Checkbox field used to conditionally display a banner on the facility record page for traded products when any Utilisation &gt; Current Limit for a Tenor within the Tenor Buckets table.</t>
  </si>
  <si>
    <t>CCTUC:3511 The Facility Amount of 'Split 1' of a Split Pricing Option</t>
  </si>
  <si>
    <t>CCTUC-4342: A hyperlink to the Facility. Used in Screen Flows to enable users to go to Facilities from a list before selecting one.</t>
  </si>
  <si>
    <t>CCTUC-4772 | The Approval Status of a Pricing Approval Request for an Overdraft.</t>
  </si>
  <si>
    <t>Rationale for product choice.</t>
  </si>
  <si>
    <t>Long Text Area</t>
  </si>
  <si>
    <t>Indicates the date of the TravelLink agreement (comprising the terms and conditions applicable to the facility)</t>
  </si>
  <si>
    <t>Rich Text Area</t>
  </si>
  <si>
    <t>Master-Detail(Facility)</t>
  </si>
  <si>
    <t>Auto number</t>
  </si>
  <si>
    <t>Auto Number</t>
  </si>
  <si>
    <t>This field is automatically populated based on the "code" field set in the policy exception template record for this policy exception. It specifies the code assigned to the policy exception. When the policy exception is selected based on the predefined template this field will be populated.</t>
  </si>
  <si>
    <t>This is a lookup field made available only when a policy exception with the "collateral" type is selected. This field allows the user to look up the collateral record the policy exception is related to. This is a smart lookup only showing the collateral records that are already associated to the loan this exception is being applied to.</t>
  </si>
  <si>
    <t>Lookup(Security)</t>
  </si>
  <si>
    <t>This is a lookup field made available only when a policy exception with the "Covenant" type is selected. This field allows the user to look up the Covenant record the policy exception is related to. This is a smart lookup only showing the Covenants that are already associated to the loan this exception is being applied to.</t>
  </si>
  <si>
    <t>Lookup(Covenant Mgmt)</t>
  </si>
  <si>
    <t>This field can be manually selected or automatically populated. This field specifies the status of the exception. For users with the appropriate permission to edit an exception status without mitigating reasons can manually select the status. Users without this permission will have the status automatically set when an action (such as mitigating reasons) are added to the policy exception.</t>
  </si>
  <si>
    <t>This field is automatically populated and indicates if this Policy Exception was added automatically from an automated policy exception function, or if it was manually entered by a user.</t>
  </si>
  <si>
    <t>Field to choose LBG Entity</t>
  </si>
  <si>
    <t>Formula field calculating upon "Is this LBCM Facility" field value from facility</t>
  </si>
  <si>
    <t>Formula (Text)</t>
  </si>
  <si>
    <t>This field is automatically populated when creating a policy exception from the loan. This field links the Loan with the Policy Exception record being created.</t>
  </si>
  <si>
    <t>Lookup(Facility)</t>
  </si>
  <si>
    <t>This field is used to specify the primary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t>
  </si>
  <si>
    <t>This field is used to specify the secondary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t>
  </si>
  <si>
    <t>This field is used to specify the tertiary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t>
  </si>
  <si>
    <t>This field is a look up field available when setting a policy exception. This field allows the user to look up the relationship associated with the Policy Exception. This is a smart lookup only showing the relationships associated to the loan through entity involvement.</t>
  </si>
  <si>
    <t>Lookup(Relationship)</t>
  </si>
  <si>
    <t>This field is an optional field that allows the user to select the severity of the Policy Exception. The possible values the user can select are determined by the Policy Exception template. Only one can be selected when applying a policy exception to a loan. This field is optional and can be removed or edited from the modal or table view for policy exceptions.</t>
  </si>
  <si>
    <t>This field is an optional field to specify a severity value associated with the Policy Exception. This field can be removed or edited through the field sets that drive the modal and the table view for policy exceptions.</t>
  </si>
  <si>
    <t>This field is required and defines the type of the Policy Exception. This field allows financial institutions to filter policy exceptions based on the type and select the appropriate template to apply to the loan. The type field can be accessed to remove, edit or add specific types that are pertinent to the financial institution's business practice.</t>
  </si>
  <si>
    <t>The field on the Policy Exception Mitigation Reason object is an optional checkbox. When the field is selected, the user is required to enter in a comment when selecting the mitigation reason it is configured for.</t>
  </si>
  <si>
    <t>This is an optional field that is used to specify an external, unique key for this record.</t>
  </si>
  <si>
    <t>Text (External ID) (Unique Case Insensitive)</t>
  </si>
  <si>
    <t>The field is a Master-Detail field to the policy exception template record that this mitigation reason is associated to. This field is required and allows the appropriate mitigation reasons to be displayed when the policy exception is cited.</t>
  </si>
  <si>
    <t>Master-Detail(Policy Exception Template)</t>
  </si>
  <si>
    <t>The field is required and specifies the name/ text description. It defines the Policy Exception mitigation reason.</t>
  </si>
  <si>
    <t>This field is a formula field that is automatically populated depending on the Start and End dates selected for the exception template's creation. If active, this field Indicates the template may be used for new policy exceptions. To be active, the template record must have a start day of today's date or a date in the past; specify no end date if the template should be continued indefinitely, or an end date in the future.</t>
  </si>
  <si>
    <t>This field is configured to display all internal codes the financial instituion may have for policy exceptions. This field is a text box, and is used to specify the code associated to the policy exceptions being applied. This is an optional field to help financial institutions with reporting and tracking policy exceptions.</t>
  </si>
  <si>
    <t>This field is a free form text box. It is optional and is used to specify the description of the policy exception template.</t>
  </si>
  <si>
    <t>This field is optional and is used to specify the last date on which the template may be used. This field helps drive the behavior for the "Active" field. After this date the template will no longer be considered as active and the user cannot create a new policy exception using the template. If the end date is not specified the policy exception template will be considered active as long as it has a valid start date.</t>
  </si>
  <si>
    <t>This field is used as an external, unique key for the policy exception template record. This value is not generally made visible to the user as it is usually used behind the scenes in data mapping exercises.</t>
  </si>
  <si>
    <t>This field is optional and is used to specify the available severity selections a user can make when applying this policy exception. This is a multiselect picklist and allows the admin to control how many and which severities can be applied. The picklist can be edited to include all severities pertinent to the financial institution's business practices.</t>
  </si>
  <si>
    <t>This field is required and is used to specify the start date of the existing policy exception templates. Setting when the template will become "active" and can be used.. Before this date the template will be considered as inactive and the user cannot create a new policy exception using the template.</t>
  </si>
  <si>
    <t>This field is required and drives the filtering functionality for the user when they are applying policy exceptions. It specifies the type of the policy exception the user is applying. This is a picklist and the options can be edited to include all policy exception types pertinent to the financial institution's business practices.</t>
  </si>
  <si>
    <t>Correct Field API Name to OwnerID</t>
  </si>
  <si>
    <t>Cardholder ID</t>
  </si>
  <si>
    <t>This field captures the country code of the cardholder.</t>
  </si>
  <si>
    <t>This field captures the date of birth of the cardholder.</t>
  </si>
  <si>
    <t>CCS_CardHolder_Validation</t>
  </si>
  <si>
    <t>AND($User.CCS_Bypass_CCS_Validation_Rules__c = False,
OR(ISPICKVAL(CCS_Facility_ID__r.LLC_BI__Product_Line__c , 'BB'),
ISPICKVAL(CCS_Facility_ID__r.LLC_BI__Product_Line__c , 'SME')),
ISPICKVAL(CCS_Facility_ID__r.LLC_BI__Product_Type__c , 'Cards'),
OR(ISPICKVAL(CCS_Facility_ID__r.LLC_BI__Product__c, 'Business Credit Card'),
ISPICKVAL(CCS_Facility_ID__r.LLC_BI__Product__c, 'Business Charge Card')),
TODAY() - 6570 &lt; CCS_Date_of_Birth__c)</t>
  </si>
  <si>
    <t>This field captures the email of the cardholder.</t>
  </si>
  <si>
    <t>This is a lookup field to the Facility associated with the Cardholder.</t>
  </si>
  <si>
    <t>This field captures the first name of the cardholder.</t>
  </si>
  <si>
    <t>This field indicates whether a card is needed for the cardholder.</t>
  </si>
  <si>
    <t>This field captures the last name of the cardholder.</t>
  </si>
  <si>
    <t>This field indicates the level of control of the cardholder.</t>
  </si>
  <si>
    <t>Limit (£)</t>
  </si>
  <si>
    <t>This field captures the limit (£) of the cardholder.</t>
  </si>
  <si>
    <t>This field catpures the mobile number of the cardholder.</t>
  </si>
  <si>
    <t>Phone</t>
  </si>
  <si>
    <t>This field captures the title of the cardholder.</t>
  </si>
  <si>
    <t>This field associates the entity with a relationship or account by lookup</t>
  </si>
  <si>
    <t>Master-Detail(Customer)</t>
  </si>
  <si>
    <t>This is a picklist field which allows the user to select the typical borrower types like borrower, co-borrower, guarantor, limited guarantor. Value provided must match one of the values in the Type pick list established in the organisation.</t>
  </si>
  <si>
    <t>This field describes the type guarantee: Joint &amp; Several - the financial institution could be awarded damages and collect from any one, several, or all of the liable parties; Pro Rata - responsibility for payment of facility is proportional among all the guarantors; Assign Specific - payment of a facility is a set specific dollar amount or percentage amount.</t>
  </si>
  <si>
    <t>Removed trailing space from Field API Name</t>
  </si>
  <si>
    <t xml:space="preserve">This field captures the percentage of contingent liability - This percentage is always 100% (if the percentage is set to 100% the contingent amount could be left blank) </t>
  </si>
  <si>
    <t>This field captures the amount of Contingent Liability.It will be left blank if Contingent Percentage field is populated with 100%</t>
  </si>
  <si>
    <t>Contingent_Amount_Exceeds_Loan_Amount</t>
  </si>
  <si>
    <t>LLC_BI__Contingent_Amount__c &gt; LLC_BI__Loan__r.LLC_BI__Amount__c</t>
  </si>
  <si>
    <t>This field captures the record type, in this case it will be hardcoded to 'EntityInvolvement'</t>
  </si>
  <si>
    <t>This field associates entity with a specific loan by lookup</t>
  </si>
  <si>
    <t>This field specifies the product package associated with the entity involvement. By also associating the entity involvement to a relationship, it allows a user to associate a product package and relationship together.</t>
  </si>
  <si>
    <t>Lookup(Deal)</t>
  </si>
  <si>
    <t>This field is used for data migration</t>
  </si>
  <si>
    <t>Text(External Id)</t>
  </si>
  <si>
    <t>Address for this Entity</t>
  </si>
  <si>
    <t>The users populate this optional field with the index number of a legal entity to track and display the order of the borrowing structure. By default, it is 0.</t>
  </si>
  <si>
    <t>This field is optional. This field is populated as part of the new deposit workflow. This field specifies the deposit associated with the entity involvement. By also associating the entity involvement to a relationship, it allows a user to associate a deposit and relationship together.</t>
  </si>
  <si>
    <t>Lookup(Deposit)</t>
  </si>
  <si>
    <t>The system automatically populates this lookup field on Entity Involvements to associate Sole Proprietorship Accounts to Sole Proprietorships. The system only populates this field on Entity Involvements for Individuals that apply for loans or deposits as a Sole Proprietorship.</t>
  </si>
  <si>
    <t>Typical Entity types will include Operating Company, Sole Proprietorship, EPC, Individual. Value provided must match one of the values in the Entity Type pick list established for this organization.</t>
  </si>
  <si>
    <t>This field is optional. The user manually populates this field on the HMDA page. This field stores the ethnicty of the applicant.</t>
  </si>
  <si>
    <t>This field is optional. The user manually populates this field. The date which a guarantee becomes effective. Typically, it is the date the facility funds.</t>
  </si>
  <si>
    <t>This field is optional. The user manually populates this field. It is the date which a guarantee ends. By default, this should be when repayment of a facility is satisfied.</t>
  </si>
  <si>
    <t>This field is optional. The user manually populates this field. This value specifices a type of guarantee in less specific terms than Contingent Type.</t>
  </si>
  <si>
    <t>Used to filter deposit records in the Review credit memo. Added for Commercial Accelerate project.</t>
  </si>
  <si>
    <t>The HMDA applicant type.</t>
  </si>
  <si>
    <t>This field is optional. The user manually populates this field on the HMDA page. If enabled, the applicant does not have to enter other HMDA information. When disabled, other HMDA information is requested, but not required, of the applicant. This field is disabled by default.</t>
  </si>
  <si>
    <t>This field is optional. The user manually populates this field on the HMDA page. This field stores the income of the applicant.</t>
  </si>
  <si>
    <t>Custom field to designate source Credit Union of object used by nCino Data Services.</t>
  </si>
  <si>
    <t>This field is optional. It automatically populates based on the selection in the LLC_BI__Borrower_Type__c field. It indicates if the record denotes a borrower.</t>
  </si>
  <si>
    <t>Formula (Number)</t>
  </si>
  <si>
    <t>This field is optional. It automatically populates based on the selection in the LLC_BI__Borrower_Type__c field. It indicates if the record denotes a co-borrower.</t>
  </si>
  <si>
    <t>This field is optional. It automatically populates based on the selection in the LLC_BI__Borrower_Type__c field. It indicates if the record denotes a grantor</t>
  </si>
  <si>
    <t>This field is optional. It automatically populates based on the selection in the LLC_BI__Borrower_Type__c field. It indicates if the record denotes a guarantor.</t>
  </si>
  <si>
    <t>This field sets whether an entity is displayed in global analysis within spreads.</t>
  </si>
  <si>
    <t>This field is optional. It automatically populates based on the selection in the LLC_BI__Borrower_Type__c field. It indicates if the record denotes a related entity</t>
  </si>
  <si>
    <t>This field is optional. The user manually populates this field. It is the fixed dollar amount of a limited guarantee.</t>
  </si>
  <si>
    <t>This field is optional. It can be manually populated from a Collateral record. This field specifies the collateral associated with the entity involvement. It is not typically used.</t>
  </si>
  <si>
    <t>Lookup(Collateral)</t>
  </si>
  <si>
    <t>The system automatically populates this field with a unique external identifier that associates the record with its matching record in an external system. The field can also be used to efficiently associate related records when importing data into nCino, without the need to know the internal ID for the record.</t>
  </si>
  <si>
    <t>Text(External ID) (Unique Case Insensitive)</t>
  </si>
  <si>
    <t>This field is optional. It automatically populates by the debt schedule in the spreading application. It stores monthly debt service, which is used within the spreading application to determine the annual debt service.</t>
  </si>
  <si>
    <t>Text area used to enter notes about the Entity</t>
  </si>
  <si>
    <t>Describes relationship ownership for Deposit account types.</t>
  </si>
  <si>
    <t>This field is optional. The user manually populates this field on the HMDA page. This field stores the race of the applicant.</t>
  </si>
  <si>
    <t>Checkbox used to show if the legal Entity has real estate. If the Legal Entity Type is an EPC, check Legal Entity.</t>
  </si>
  <si>
    <t>The system automatically populates this optional lookup field with the route agreement id associated with the legal entity.</t>
  </si>
  <si>
    <t>Lookup(Route Agreement)</t>
  </si>
  <si>
    <t>This field is optional. The user manually populates this field on the HMDA page. This field stores the sex of the applicant.</t>
  </si>
  <si>
    <t>This field is optional. It automatically populates when a user creates an entity involvement from a treasury service. It is also populated when a user creates a new treasury service from a relationship. This field specifies the treasury service associated with the entity involvement. By also associating the entity involvement to a relationship, it allows a user to associate a treasury service and relationship together.</t>
  </si>
  <si>
    <t>Lookup(Treasury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</si>
</sst>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dd"/>
  </numFmts>
  <fonts count="46">
    <font>
      <sz val="11"/>
      <color theme="1"/>
      <name val="Calibri"/>
      <family val="2"/>
      <scheme val="minor"/>
    </font>
    <font>
      <b/>
      <sz val="11"/>
      <color theme="1"/>
      <name val="Calibri"/>
      <family val="2"/>
      <scheme val="minor"/>
    </font>
    <font>
      <b/>
      <sz val="11"/>
      <color rgb="FF000000"/>
      <name val="Calibri"/>
      <family val="2"/>
      <charset val="1"/>
    </font>
    <font>
      <sz val="9"/>
      <color rgb="FF000000"/>
      <name val="Calibri"/>
      <family val="2"/>
      <charset val="1"/>
    </font>
    <font>
      <sz val="9"/>
      <color theme="1"/>
      <name val="Calibri"/>
      <family val="2"/>
      <scheme val="minor"/>
    </font>
    <font>
      <u/>
      <sz val="11"/>
      <color theme="10"/>
      <name val="Calibri"/>
      <family val="2"/>
      <scheme val="minor"/>
    </font>
    <font>
      <sz val="11"/>
      <name val="Calibri"/>
      <family val="2"/>
    </font>
    <font>
      <b/>
      <sz val="11"/>
      <color indexed="8"/>
      <name val="Calibri"/>
      <family val="2"/>
    </font>
    <font>
      <b/>
      <sz val="20"/>
      <color indexed="8"/>
      <name val="Calibri"/>
      <family val="2"/>
    </font>
    <font>
      <b/>
      <sz val="11"/>
      <name val="Calibri"/>
      <family val="2"/>
    </font>
    <font>
      <b/>
      <sz val="20"/>
      <name val="Calibri"/>
      <family val="2"/>
    </font>
    <font>
      <b/>
      <sz val="20"/>
      <color theme="1"/>
      <name val="Calibri"/>
      <family val="2"/>
      <scheme val="minor"/>
    </font>
    <font>
      <sz val="20"/>
      <color theme="1"/>
      <name val="Calibri"/>
      <family val="2"/>
      <scheme val="minor"/>
    </font>
    <font>
      <b/>
      <sz val="11"/>
      <color theme="0"/>
      <name val="Calibri"/>
      <family val="2"/>
      <scheme val="minor"/>
    </font>
    <font>
      <sz val="11"/>
      <color rgb="FF000000"/>
      <name val="Calibri"/>
      <family val="2"/>
    </font>
    <font>
      <sz val="11"/>
      <color rgb="FF181818"/>
      <name val="Calibri"/>
      <family val="2"/>
    </font>
    <font>
      <b/>
      <sz val="11"/>
      <color rgb="FF000000"/>
      <name val="Calibri"/>
      <family val="2"/>
    </font>
    <font>
      <sz val="9"/>
      <color rgb="FF000000"/>
      <name val="Arial"/>
      <family val="2"/>
    </font>
    <font>
      <strike/>
      <sz val="11"/>
      <color theme="1"/>
      <name val="Calibri"/>
      <family val="2"/>
      <scheme val="minor"/>
    </font>
    <font>
      <b/>
      <strike/>
      <sz val="11"/>
      <color theme="1"/>
      <name val="Calibri"/>
      <family val="2"/>
      <scheme val="minor"/>
    </font>
    <font>
      <strike/>
      <sz val="11"/>
      <color rgb="FF000000"/>
      <name val="Calibri"/>
      <family val="2"/>
    </font>
    <font>
      <sz val="9"/>
      <color indexed="81"/>
      <name val="Tahoma"/>
      <family val="2"/>
    </font>
    <font>
      <b/>
      <sz val="9"/>
      <color indexed="81"/>
      <name val="Tahoma"/>
      <family val="2"/>
    </font>
    <font>
      <sz val="10"/>
      <name val="Arial"/>
      <family val="2"/>
    </font>
    <font>
      <b/>
      <sz val="12"/>
      <color theme="1"/>
      <name val="Arial"/>
      <family val="2"/>
    </font>
    <font>
      <sz val="10"/>
      <color rgb="FF000000"/>
      <name val="Calibri"/>
      <family val="2"/>
      <scheme val="minor"/>
    </font>
    <font>
      <sz val="12"/>
      <color theme="1"/>
      <name val="Times New Roman"/>
      <family val="1"/>
    </font>
    <font>
      <b/>
      <sz val="8"/>
      <name val="Arial"/>
      <family val="2"/>
    </font>
    <font>
      <sz val="8"/>
      <name val="Arial"/>
      <family val="2"/>
    </font>
    <font>
      <b/>
      <sz val="8"/>
      <color theme="1"/>
      <name val="Arial"/>
      <family val="2"/>
    </font>
    <font>
      <sz val="8"/>
      <color theme="1"/>
      <name val="Arial"/>
      <family val="2"/>
    </font>
    <font>
      <i/>
      <sz val="8"/>
      <color theme="1"/>
      <name val="Arial"/>
      <family val="2"/>
    </font>
    <font>
      <b/>
      <u/>
      <sz val="8"/>
      <color theme="1"/>
      <name val="Arial"/>
      <family val="2"/>
    </font>
    <font>
      <b/>
      <u/>
      <sz val="10"/>
      <color rgb="FFFF0000"/>
      <name val="Calibri"/>
      <family val="2"/>
      <scheme val="minor"/>
    </font>
    <font>
      <sz val="10"/>
      <color rgb="FFFF0000"/>
      <name val="Calibri"/>
      <family val="2"/>
      <scheme val="minor"/>
    </font>
    <font>
      <sz val="10"/>
      <name val="Calibri"/>
      <family val="2"/>
      <scheme val="minor"/>
    </font>
    <font>
      <b/>
      <u/>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trike/>
      <sz val="11"/>
      <name val="Calibri"/>
      <family val="2"/>
      <scheme val="minor"/>
    </font>
    <font>
      <b/>
      <strike/>
      <sz val="11"/>
      <color rgb="FF000000"/>
      <name val="Calibri"/>
      <family val="2"/>
      <scheme val="minor"/>
    </font>
    <font>
      <strike/>
      <sz val="11"/>
      <color rgb="FF000000"/>
      <name val="Calibri"/>
      <family val="2"/>
      <scheme val="minor"/>
    </font>
    <font>
      <strike/>
      <sz val="9"/>
      <color rgb="FF000000"/>
      <name val="Arial"/>
      <family val="2"/>
    </font>
  </fonts>
  <fills count="23">
    <fill>
      <patternFill patternType="none"/>
    </fill>
    <fill>
      <patternFill patternType="gray125"/>
    </fill>
    <fill>
      <patternFill patternType="solid">
        <fgColor rgb="FFD9E1F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499984740745262"/>
        <bgColor indexed="64"/>
      </patternFill>
    </fill>
    <fill>
      <patternFill patternType="solid">
        <fgColor theme="2" tint="-0.499984740745262"/>
        <bgColor indexed="64"/>
      </patternFill>
    </fill>
    <fill>
      <patternFill patternType="solid">
        <fgColor rgb="FFFFF2CC"/>
        <bgColor indexed="64"/>
      </patternFill>
    </fill>
    <fill>
      <patternFill patternType="solid">
        <fgColor rgb="FFFFFFFF"/>
        <bgColor rgb="FF000000"/>
      </patternFill>
    </fill>
    <fill>
      <patternFill patternType="solid">
        <fgColor rgb="FFF8CBAD"/>
        <bgColor indexed="64"/>
      </patternFill>
    </fill>
    <fill>
      <patternFill patternType="solid">
        <fgColor rgb="FFFFFFFF"/>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002060"/>
        <bgColor indexed="64"/>
      </patternFill>
    </fill>
    <fill>
      <patternFill patternType="solid">
        <fgColor rgb="FFF8CBAD"/>
        <bgColor rgb="FF000000"/>
      </patternFill>
    </fill>
    <fill>
      <patternFill patternType="solid">
        <fgColor rgb="FFC65911"/>
        <bgColor indexed="64"/>
      </patternFill>
    </fill>
    <fill>
      <patternFill patternType="solid">
        <fgColor rgb="FFFF0000"/>
        <bgColor rgb="FF000000"/>
      </patternFill>
    </fill>
    <fill>
      <patternFill patternType="solid">
        <fgColor theme="2" tint="-9.9978637043366805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indexed="64"/>
      </right>
      <top/>
      <bottom style="thin">
        <color indexed="64"/>
      </bottom>
      <diagonal/>
    </border>
    <border>
      <left/>
      <right/>
      <top/>
      <bottom style="thin">
        <color indexed="64"/>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indexed="64"/>
      </right>
      <top/>
      <bottom/>
      <diagonal/>
    </border>
    <border>
      <left/>
      <right style="thin">
        <color indexed="64"/>
      </right>
      <top style="thin">
        <color indexed="64"/>
      </top>
      <bottom/>
      <diagonal/>
    </border>
    <border>
      <left/>
      <right/>
      <top/>
      <bottom style="thin">
        <color rgb="FF000000"/>
      </bottom>
      <diagonal/>
    </border>
    <border>
      <left/>
      <right style="thin">
        <color rgb="FF000000"/>
      </right>
      <top/>
      <bottom/>
      <diagonal/>
    </border>
    <border>
      <left/>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5" fillId="0" borderId="0" applyNumberFormat="0" applyFill="0" applyBorder="0" applyAlignment="0" applyProtection="0"/>
    <xf numFmtId="0" fontId="23" fillId="0" borderId="0"/>
  </cellStyleXfs>
  <cellXfs count="459">
    <xf numFmtId="0" fontId="0" fillId="0" borderId="0" xfId="0"/>
    <xf numFmtId="0" fontId="0" fillId="0" borderId="0" xfId="0" applyAlignment="1">
      <alignment horizontal="left" vertical="center"/>
    </xf>
    <xf numFmtId="0" fontId="0" fillId="0" borderId="0" xfId="0" applyAlignment="1">
      <alignment horizontal="center" vertical="center"/>
    </xf>
    <xf numFmtId="0" fontId="2" fillId="2" borderId="1" xfId="0" applyFont="1" applyFill="1" applyBorder="1"/>
    <xf numFmtId="0" fontId="2" fillId="2" borderId="1" xfId="0" applyFont="1" applyFill="1" applyBorder="1" applyAlignment="1">
      <alignment horizontal="center"/>
    </xf>
    <xf numFmtId="0" fontId="3" fillId="0" borderId="1" xfId="0" applyFont="1" applyBorder="1"/>
    <xf numFmtId="0" fontId="4" fillId="0" borderId="1" xfId="0" applyFont="1" applyBorder="1" applyAlignment="1">
      <alignment horizontal="center"/>
    </xf>
    <xf numFmtId="0" fontId="0" fillId="0" borderId="0" xfId="0" applyAlignment="1">
      <alignment horizontal="center"/>
    </xf>
    <xf numFmtId="0" fontId="7" fillId="3" borderId="1" xfId="0" applyFont="1" applyFill="1" applyBorder="1" applyAlignment="1">
      <alignment horizontal="center" vertical="center" wrapText="1"/>
    </xf>
    <xf numFmtId="0" fontId="0" fillId="0" borderId="0" xfId="0" applyAlignment="1">
      <alignment vertical="center"/>
    </xf>
    <xf numFmtId="0" fontId="9"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2" fillId="0" borderId="0" xfId="0" applyFont="1"/>
    <xf numFmtId="0" fontId="7" fillId="6"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13" fillId="8" borderId="5" xfId="0" applyFont="1" applyFill="1" applyBorder="1" applyAlignment="1">
      <alignment vertical="center"/>
    </xf>
    <xf numFmtId="0" fontId="13" fillId="8" borderId="6" xfId="0" applyFont="1" applyFill="1" applyBorder="1" applyAlignment="1">
      <alignment vertical="center"/>
    </xf>
    <xf numFmtId="0" fontId="13" fillId="8" borderId="7" xfId="0" applyFont="1" applyFill="1" applyBorder="1" applyAlignment="1">
      <alignment horizontal="center" vertical="center" wrapText="1"/>
    </xf>
    <xf numFmtId="0" fontId="13" fillId="8" borderId="7" xfId="0" applyFont="1" applyFill="1" applyBorder="1" applyAlignment="1">
      <alignment vertical="center"/>
    </xf>
    <xf numFmtId="0" fontId="13" fillId="9" borderId="7" xfId="0" applyFont="1" applyFill="1" applyBorder="1" applyAlignment="1">
      <alignment vertical="center"/>
    </xf>
    <xf numFmtId="0" fontId="13" fillId="8" borderId="7" xfId="0" applyFont="1" applyFill="1" applyBorder="1" applyAlignment="1">
      <alignment vertical="center" wrapText="1"/>
    </xf>
    <xf numFmtId="0" fontId="13" fillId="8" borderId="7" xfId="0" applyFont="1" applyFill="1" applyBorder="1" applyAlignment="1">
      <alignment horizontal="left" vertical="center" wrapText="1"/>
    </xf>
    <xf numFmtId="0" fontId="13" fillId="10" borderId="7" xfId="0" applyFont="1" applyFill="1" applyBorder="1" applyAlignment="1">
      <alignment vertical="center" wrapText="1"/>
    </xf>
    <xf numFmtId="0" fontId="0" fillId="0" borderId="8" xfId="0" applyBorder="1" applyAlignment="1">
      <alignment horizontal="center"/>
    </xf>
    <xf numFmtId="0" fontId="0" fillId="0" borderId="8" xfId="0" applyBorder="1"/>
    <xf numFmtId="0" fontId="1" fillId="11" borderId="9" xfId="0" applyFont="1" applyFill="1" applyBorder="1" applyAlignment="1">
      <alignment horizontal="center"/>
    </xf>
    <xf numFmtId="0" fontId="1" fillId="0" borderId="8" xfId="0" applyFont="1" applyBorder="1"/>
    <xf numFmtId="0" fontId="0" fillId="0" borderId="11" xfId="0" applyBorder="1"/>
    <xf numFmtId="0" fontId="0" fillId="0" borderId="9" xfId="0" applyBorder="1" applyAlignment="1">
      <alignment horizontal="center"/>
    </xf>
    <xf numFmtId="0" fontId="0" fillId="0" borderId="9" xfId="0" applyBorder="1"/>
    <xf numFmtId="0" fontId="0" fillId="0" borderId="8" xfId="0" applyBorder="1" applyAlignment="1">
      <alignment horizontal="center" vertical="center"/>
    </xf>
    <xf numFmtId="0" fontId="0" fillId="0" borderId="12" xfId="0" applyBorder="1"/>
    <xf numFmtId="0" fontId="0" fillId="0" borderId="5" xfId="0" applyBorder="1"/>
    <xf numFmtId="0" fontId="14" fillId="12" borderId="4" xfId="0" applyFont="1" applyFill="1" applyBorder="1" applyAlignment="1">
      <alignment vertical="center"/>
    </xf>
    <xf numFmtId="0" fontId="14" fillId="12" borderId="13" xfId="0" applyFont="1" applyFill="1" applyBorder="1" applyAlignment="1">
      <alignment vertical="center"/>
    </xf>
    <xf numFmtId="0" fontId="0" fillId="0" borderId="10" xfId="0" applyBorder="1"/>
    <xf numFmtId="0" fontId="14" fillId="0" borderId="14" xfId="0" applyFont="1" applyBorder="1" applyAlignment="1">
      <alignment vertical="center" wrapText="1"/>
    </xf>
    <xf numFmtId="0" fontId="16" fillId="12" borderId="13" xfId="0" applyFont="1" applyFill="1" applyBorder="1" applyAlignment="1">
      <alignment vertical="center" wrapText="1"/>
    </xf>
    <xf numFmtId="0" fontId="0" fillId="0" borderId="8" xfId="0" applyBorder="1" applyAlignment="1">
      <alignment vertical="top"/>
    </xf>
    <xf numFmtId="0" fontId="0" fillId="0" borderId="5" xfId="0" applyBorder="1" applyAlignment="1">
      <alignment horizontal="center"/>
    </xf>
    <xf numFmtId="0" fontId="0" fillId="0" borderId="15" xfId="0" applyBorder="1"/>
    <xf numFmtId="0" fontId="0" fillId="0" borderId="10" xfId="0" applyBorder="1" applyAlignment="1">
      <alignment horizontal="center"/>
    </xf>
    <xf numFmtId="0" fontId="0" fillId="0" borderId="16" xfId="0" applyBorder="1"/>
    <xf numFmtId="0" fontId="0" fillId="0" borderId="18" xfId="0" applyBorder="1"/>
    <xf numFmtId="0" fontId="0" fillId="0" borderId="19" xfId="0" applyBorder="1"/>
    <xf numFmtId="0" fontId="14" fillId="0" borderId="0" xfId="0" applyFont="1" applyAlignment="1">
      <alignment vertical="center" wrapText="1"/>
    </xf>
    <xf numFmtId="0" fontId="0" fillId="0" borderId="8" xfId="0" applyBorder="1" applyAlignment="1">
      <alignment vertical="center"/>
    </xf>
    <xf numFmtId="0" fontId="1" fillId="11" borderId="8" xfId="0" applyFont="1" applyFill="1" applyBorder="1" applyAlignment="1">
      <alignment horizontal="center"/>
    </xf>
    <xf numFmtId="0" fontId="1" fillId="0" borderId="9" xfId="0" applyFont="1" applyBorder="1"/>
    <xf numFmtId="0" fontId="0" fillId="0" borderId="8" xfId="0" applyBorder="1" applyAlignment="1">
      <alignment horizontal="right"/>
    </xf>
    <xf numFmtId="0" fontId="0" fillId="0" borderId="6" xfId="0" applyBorder="1"/>
    <xf numFmtId="0" fontId="1" fillId="0" borderId="10" xfId="0" applyFont="1" applyBorder="1"/>
    <xf numFmtId="0" fontId="0" fillId="0" borderId="9" xfId="0" applyBorder="1" applyAlignment="1">
      <alignment horizontal="right"/>
    </xf>
    <xf numFmtId="0" fontId="1" fillId="0" borderId="5" xfId="0" applyFont="1" applyBorder="1"/>
    <xf numFmtId="0" fontId="0" fillId="0" borderId="24" xfId="0" applyBorder="1"/>
    <xf numFmtId="0" fontId="0" fillId="0" borderId="22" xfId="0" applyBorder="1"/>
    <xf numFmtId="0" fontId="1" fillId="0" borderId="11" xfId="0" applyFont="1" applyBorder="1"/>
    <xf numFmtId="0" fontId="14" fillId="0" borderId="10" xfId="0" applyFont="1" applyBorder="1" applyAlignment="1">
      <alignment vertical="center"/>
    </xf>
    <xf numFmtId="0" fontId="14" fillId="0" borderId="8" xfId="0" applyFont="1" applyBorder="1" applyAlignment="1">
      <alignment vertical="center"/>
    </xf>
    <xf numFmtId="0" fontId="0" fillId="0" borderId="8" xfId="0" applyBorder="1" applyAlignment="1">
      <alignment wrapText="1"/>
    </xf>
    <xf numFmtId="0" fontId="14" fillId="0" borderId="12" xfId="0" applyFont="1" applyBorder="1"/>
    <xf numFmtId="0" fontId="18" fillId="15" borderId="8" xfId="0" applyFont="1" applyFill="1" applyBorder="1" applyAlignment="1">
      <alignment horizontal="center"/>
    </xf>
    <xf numFmtId="0" fontId="18" fillId="15" borderId="8" xfId="0" applyFont="1" applyFill="1" applyBorder="1"/>
    <xf numFmtId="0" fontId="18" fillId="15" borderId="8" xfId="0" applyFont="1" applyFill="1" applyBorder="1" applyAlignment="1">
      <alignment vertical="center"/>
    </xf>
    <xf numFmtId="0" fontId="0" fillId="15" borderId="8" xfId="0" applyFill="1" applyBorder="1" applyAlignment="1">
      <alignment horizontal="center" vertical="center"/>
    </xf>
    <xf numFmtId="0" fontId="0" fillId="0" borderId="5" xfId="0" applyBorder="1" applyAlignment="1">
      <alignment horizontal="center" vertical="center"/>
    </xf>
    <xf numFmtId="0" fontId="14" fillId="0" borderId="11" xfId="0" applyFont="1" applyBorder="1" applyAlignment="1">
      <alignment vertical="center"/>
    </xf>
    <xf numFmtId="0" fontId="14" fillId="0" borderId="11" xfId="0" applyFont="1" applyBorder="1"/>
    <xf numFmtId="0" fontId="0" fillId="0" borderId="5" xfId="0" applyBorder="1" applyAlignment="1">
      <alignment vertical="center"/>
    </xf>
    <xf numFmtId="0" fontId="0" fillId="0" borderId="1" xfId="0" applyBorder="1"/>
    <xf numFmtId="0" fontId="0" fillId="0" borderId="9" xfId="0" applyBorder="1" applyAlignment="1">
      <alignment vertical="top"/>
    </xf>
    <xf numFmtId="0" fontId="0" fillId="0" borderId="11" xfId="0" applyBorder="1" applyAlignment="1">
      <alignment vertical="top"/>
    </xf>
    <xf numFmtId="0" fontId="1" fillId="11" borderId="8" xfId="0" applyFont="1" applyFill="1" applyBorder="1" applyAlignment="1">
      <alignment horizontal="center" vertical="top"/>
    </xf>
    <xf numFmtId="0" fontId="1" fillId="13" borderId="8" xfId="0" applyFont="1" applyFill="1" applyBorder="1" applyAlignment="1">
      <alignment horizontal="center" vertical="top"/>
    </xf>
    <xf numFmtId="0" fontId="0" fillId="0" borderId="5" xfId="0" applyBorder="1" applyAlignment="1">
      <alignment vertical="top"/>
    </xf>
    <xf numFmtId="0" fontId="23" fillId="0" borderId="0" xfId="2"/>
    <xf numFmtId="0" fontId="23" fillId="0" borderId="25" xfId="2" applyBorder="1"/>
    <xf numFmtId="0" fontId="23" fillId="0" borderId="26" xfId="2" applyBorder="1"/>
    <xf numFmtId="0" fontId="23" fillId="0" borderId="27" xfId="2" applyBorder="1"/>
    <xf numFmtId="0" fontId="23" fillId="0" borderId="28" xfId="2" applyBorder="1"/>
    <xf numFmtId="0" fontId="23" fillId="0" borderId="29" xfId="2" applyBorder="1"/>
    <xf numFmtId="0" fontId="25" fillId="0" borderId="0" xfId="2" applyFont="1" applyAlignment="1">
      <alignment wrapText="1"/>
    </xf>
    <xf numFmtId="0" fontId="26" fillId="0" borderId="0" xfId="2" applyFont="1" applyAlignment="1">
      <alignment vertical="top" wrapText="1"/>
    </xf>
    <xf numFmtId="0" fontId="25" fillId="0" borderId="0" xfId="2" applyFont="1" applyAlignment="1">
      <alignment horizontal="left" vertical="center" wrapText="1"/>
    </xf>
    <xf numFmtId="0" fontId="27" fillId="16" borderId="1" xfId="2" applyFont="1" applyFill="1" applyBorder="1" applyAlignment="1">
      <alignment vertical="top" wrapText="1"/>
    </xf>
    <xf numFmtId="0" fontId="23" fillId="0" borderId="28" xfId="2" applyBorder="1" applyAlignment="1">
      <alignment wrapText="1"/>
    </xf>
    <xf numFmtId="164" fontId="28" fillId="0" borderId="1" xfId="2" applyNumberFormat="1" applyFont="1" applyBorder="1" applyAlignment="1">
      <alignment horizontal="left" vertical="center" wrapText="1"/>
    </xf>
    <xf numFmtId="0" fontId="28" fillId="0" borderId="1" xfId="2" applyFont="1" applyBorder="1" applyAlignment="1">
      <alignment vertical="center" wrapText="1"/>
    </xf>
    <xf numFmtId="49" fontId="28" fillId="0" borderId="1" xfId="2" applyNumberFormat="1" applyFont="1" applyBorder="1" applyAlignment="1">
      <alignment horizontal="center" vertical="center" wrapText="1"/>
    </xf>
    <xf numFmtId="0" fontId="23" fillId="0" borderId="29" xfId="2" applyBorder="1" applyAlignment="1">
      <alignment wrapText="1"/>
    </xf>
    <xf numFmtId="164" fontId="28" fillId="0" borderId="1" xfId="2" applyNumberFormat="1" applyFont="1" applyBorder="1" applyAlignment="1">
      <alignment vertical="center" wrapText="1"/>
    </xf>
    <xf numFmtId="14" fontId="28" fillId="0" borderId="0" xfId="2" applyNumberFormat="1" applyFont="1" applyAlignment="1">
      <alignment vertical="center" wrapText="1"/>
    </xf>
    <xf numFmtId="0" fontId="28" fillId="0" borderId="0" xfId="2" applyFont="1" applyAlignment="1">
      <alignment vertical="center" wrapText="1"/>
    </xf>
    <xf numFmtId="49" fontId="28" fillId="0" borderId="0" xfId="2" applyNumberFormat="1" applyFont="1" applyAlignment="1">
      <alignment horizontal="center" vertical="center" wrapText="1"/>
    </xf>
    <xf numFmtId="0" fontId="28" fillId="0" borderId="0" xfId="2" applyFont="1" applyAlignment="1">
      <alignment horizontal="center" vertical="center" wrapText="1"/>
    </xf>
    <xf numFmtId="0" fontId="30" fillId="0" borderId="0" xfId="2" applyFont="1"/>
    <xf numFmtId="0" fontId="29" fillId="0" borderId="0" xfId="2" applyFont="1"/>
    <xf numFmtId="0" fontId="30" fillId="0" borderId="0" xfId="2" applyFont="1" applyAlignment="1">
      <alignment horizontal="left" wrapText="1"/>
    </xf>
    <xf numFmtId="0" fontId="30" fillId="0" borderId="0" xfId="2" applyFont="1" applyAlignment="1">
      <alignment wrapText="1"/>
    </xf>
    <xf numFmtId="0" fontId="23" fillId="0" borderId="0" xfId="2" applyAlignment="1">
      <alignment wrapText="1"/>
    </xf>
    <xf numFmtId="0" fontId="23" fillId="0" borderId="30" xfId="2" applyBorder="1"/>
    <xf numFmtId="0" fontId="23" fillId="0" borderId="31" xfId="2" applyBorder="1"/>
    <xf numFmtId="0" fontId="23" fillId="0" borderId="32" xfId="2" applyBorder="1"/>
    <xf numFmtId="0" fontId="33" fillId="0" borderId="0" xfId="2" applyFont="1"/>
    <xf numFmtId="0" fontId="34" fillId="0" borderId="0" xfId="2" applyFont="1"/>
    <xf numFmtId="0" fontId="34" fillId="0" borderId="0" xfId="2" applyFont="1" applyAlignment="1">
      <alignment wrapText="1"/>
    </xf>
    <xf numFmtId="0" fontId="5" fillId="0" borderId="0" xfId="1"/>
    <xf numFmtId="0" fontId="35" fillId="0" borderId="0" xfId="2" applyFont="1"/>
    <xf numFmtId="0" fontId="35" fillId="0" borderId="0" xfId="2" applyFont="1" applyAlignment="1">
      <alignment wrapText="1"/>
    </xf>
    <xf numFmtId="0" fontId="0" fillId="0" borderId="0" xfId="0" applyAlignment="1">
      <alignment wrapText="1"/>
    </xf>
    <xf numFmtId="0" fontId="0" fillId="0" borderId="0" xfId="0" applyAlignment="1">
      <alignment horizontal="left" vertical="center" wrapText="1"/>
    </xf>
    <xf numFmtId="0" fontId="13" fillId="8" borderId="5"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17" borderId="1" xfId="0" applyFont="1" applyFill="1" applyBorder="1" applyAlignment="1">
      <alignment vertical="center"/>
    </xf>
    <xf numFmtId="0" fontId="6"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3" fillId="18" borderId="9" xfId="0" applyFont="1" applyFill="1" applyBorder="1" applyAlignment="1">
      <alignment vertical="center"/>
    </xf>
    <xf numFmtId="0" fontId="13" fillId="18" borderId="8" xfId="0" applyFont="1" applyFill="1" applyBorder="1" applyAlignment="1">
      <alignment vertical="center"/>
    </xf>
    <xf numFmtId="0" fontId="13" fillId="18" borderId="8" xfId="0" applyFont="1" applyFill="1" applyBorder="1" applyAlignment="1">
      <alignment vertical="center" wrapText="1"/>
    </xf>
    <xf numFmtId="0" fontId="13" fillId="15" borderId="8" xfId="0" applyFont="1" applyFill="1" applyBorder="1" applyAlignment="1">
      <alignment vertical="center" wrapText="1"/>
    </xf>
    <xf numFmtId="0" fontId="38" fillId="14" borderId="4" xfId="0" applyFont="1" applyFill="1" applyBorder="1" applyAlignment="1">
      <alignment vertical="top" wrapText="1"/>
    </xf>
    <xf numFmtId="0" fontId="38" fillId="14" borderId="1" xfId="0" applyFont="1" applyFill="1" applyBorder="1" applyAlignment="1">
      <alignment vertical="top" wrapText="1"/>
    </xf>
    <xf numFmtId="0" fontId="1" fillId="14" borderId="8" xfId="0" applyFont="1" applyFill="1" applyBorder="1" applyAlignment="1">
      <alignment vertical="top"/>
    </xf>
    <xf numFmtId="0" fontId="0" fillId="0" borderId="12" xfId="0" applyBorder="1" applyAlignment="1">
      <alignment vertical="top"/>
    </xf>
    <xf numFmtId="0" fontId="0" fillId="0" borderId="12" xfId="0" applyBorder="1" applyAlignment="1">
      <alignment horizontal="right" vertical="top"/>
    </xf>
    <xf numFmtId="0" fontId="38" fillId="14" borderId="1" xfId="0" applyFont="1" applyFill="1" applyBorder="1" applyAlignment="1">
      <alignment horizontal="center" vertical="center" wrapText="1"/>
    </xf>
    <xf numFmtId="0" fontId="0" fillId="14" borderId="12" xfId="0" applyFill="1" applyBorder="1" applyAlignment="1">
      <alignment vertical="top"/>
    </xf>
    <xf numFmtId="0" fontId="0" fillId="0" borderId="10" xfId="0" applyBorder="1" applyAlignment="1">
      <alignment horizontal="right"/>
    </xf>
    <xf numFmtId="0" fontId="1" fillId="0" borderId="1" xfId="0" applyFont="1" applyBorder="1"/>
    <xf numFmtId="0" fontId="0" fillId="0" borderId="1" xfId="0" applyBorder="1" applyAlignment="1">
      <alignment horizontal="right"/>
    </xf>
    <xf numFmtId="0" fontId="39" fillId="14" borderId="1" xfId="0" applyFont="1" applyFill="1" applyBorder="1" applyAlignment="1">
      <alignment vertical="top" wrapText="1"/>
    </xf>
    <xf numFmtId="0" fontId="0" fillId="14" borderId="1" xfId="0" applyFill="1" applyBorder="1" applyAlignment="1">
      <alignment vertical="top"/>
    </xf>
    <xf numFmtId="0" fontId="38" fillId="14" borderId="1" xfId="0" applyFont="1" applyFill="1" applyBorder="1" applyAlignment="1">
      <alignment horizontal="right" vertical="top" wrapText="1"/>
    </xf>
    <xf numFmtId="0" fontId="38" fillId="14" borderId="1" xfId="0" applyFont="1" applyFill="1" applyBorder="1" applyAlignment="1">
      <alignment vertical="center" wrapText="1"/>
    </xf>
    <xf numFmtId="0" fontId="0" fillId="14" borderId="1" xfId="0" applyFill="1" applyBorder="1" applyAlignment="1">
      <alignment vertical="center" wrapText="1"/>
    </xf>
    <xf numFmtId="0" fontId="0" fillId="0" borderId="11" xfId="0" applyBorder="1" applyAlignment="1">
      <alignment horizontal="left" wrapText="1"/>
    </xf>
    <xf numFmtId="0" fontId="40" fillId="14" borderId="1" xfId="0" applyFont="1" applyFill="1" applyBorder="1" applyAlignment="1">
      <alignment horizontal="left" vertical="top" wrapText="1"/>
    </xf>
    <xf numFmtId="0" fontId="41" fillId="14" borderId="1" xfId="0" applyFont="1" applyFill="1" applyBorder="1" applyAlignment="1">
      <alignment vertical="top" wrapText="1"/>
    </xf>
    <xf numFmtId="0" fontId="0" fillId="14" borderId="1" xfId="0" applyFill="1" applyBorder="1" applyAlignment="1">
      <alignment vertical="top" wrapText="1"/>
    </xf>
    <xf numFmtId="0" fontId="0" fillId="14" borderId="1" xfId="0" applyFill="1" applyBorder="1" applyAlignment="1">
      <alignment horizontal="right" vertical="top" wrapText="1"/>
    </xf>
    <xf numFmtId="0" fontId="0" fillId="14" borderId="1" xfId="0" applyFill="1" applyBorder="1" applyAlignment="1">
      <alignment horizontal="center" vertical="center" wrapText="1"/>
    </xf>
    <xf numFmtId="0" fontId="39" fillId="14" borderId="1" xfId="0" applyFont="1" applyFill="1" applyBorder="1" applyAlignment="1">
      <alignment horizontal="left" vertical="top" wrapText="1"/>
    </xf>
    <xf numFmtId="0" fontId="38" fillId="14" borderId="1" xfId="0" applyFont="1" applyFill="1" applyBorder="1" applyAlignment="1">
      <alignment vertical="top"/>
    </xf>
    <xf numFmtId="0" fontId="0" fillId="14" borderId="1" xfId="0" applyFill="1" applyBorder="1" applyAlignment="1">
      <alignment horizontal="left" vertical="top"/>
    </xf>
    <xf numFmtId="0" fontId="1" fillId="14" borderId="1" xfId="0" applyFont="1" applyFill="1" applyBorder="1" applyAlignment="1">
      <alignment vertical="top" wrapText="1"/>
    </xf>
    <xf numFmtId="0" fontId="0" fillId="14" borderId="8" xfId="0" applyFill="1" applyBorder="1" applyAlignment="1">
      <alignment horizontal="right" vertical="top" wrapText="1"/>
    </xf>
    <xf numFmtId="0" fontId="0" fillId="0" borderId="11" xfId="0" applyBorder="1" applyAlignment="1">
      <alignment wrapText="1"/>
    </xf>
    <xf numFmtId="0" fontId="0" fillId="14" borderId="34" xfId="0" applyFill="1" applyBorder="1" applyAlignment="1">
      <alignment horizontal="right" vertical="top" wrapText="1"/>
    </xf>
    <xf numFmtId="0" fontId="0" fillId="14" borderId="2" xfId="0" applyFill="1" applyBorder="1" applyAlignment="1">
      <alignment vertical="top" wrapText="1"/>
    </xf>
    <xf numFmtId="0" fontId="38" fillId="14" borderId="4" xfId="0" applyFont="1" applyFill="1" applyBorder="1" applyAlignment="1">
      <alignment horizontal="center" vertical="center" wrapText="1"/>
    </xf>
    <xf numFmtId="0" fontId="38" fillId="14" borderId="35" xfId="0" applyFont="1" applyFill="1" applyBorder="1" applyAlignment="1">
      <alignment horizontal="center" vertical="center" wrapText="1"/>
    </xf>
    <xf numFmtId="0" fontId="39" fillId="14" borderId="7" xfId="0" applyFont="1" applyFill="1" applyBorder="1" applyAlignment="1">
      <alignment vertical="top" wrapText="1"/>
    </xf>
    <xf numFmtId="0" fontId="0" fillId="14" borderId="7" xfId="0" applyFill="1" applyBorder="1" applyAlignment="1">
      <alignment vertical="top" wrapText="1"/>
    </xf>
    <xf numFmtId="0" fontId="0" fillId="14" borderId="11" xfId="0" applyFill="1" applyBorder="1" applyAlignment="1">
      <alignment vertical="top" wrapText="1"/>
    </xf>
    <xf numFmtId="0" fontId="38" fillId="14" borderId="7" xfId="0" applyFont="1" applyFill="1" applyBorder="1" applyAlignment="1">
      <alignment horizontal="center" vertical="center" wrapText="1"/>
    </xf>
    <xf numFmtId="0" fontId="0" fillId="14" borderId="7" xfId="0" applyFill="1" applyBorder="1" applyAlignment="1">
      <alignment horizontal="center" vertical="center" wrapText="1"/>
    </xf>
    <xf numFmtId="0" fontId="0" fillId="14" borderId="7" xfId="0" applyFill="1" applyBorder="1" applyAlignment="1">
      <alignment vertical="center" wrapText="1"/>
    </xf>
    <xf numFmtId="0" fontId="38" fillId="14" borderId="2" xfId="0" applyFont="1" applyFill="1" applyBorder="1" applyAlignment="1">
      <alignment vertical="top" wrapText="1"/>
    </xf>
    <xf numFmtId="0" fontId="1" fillId="14" borderId="8" xfId="0" applyFont="1" applyFill="1" applyBorder="1" applyAlignment="1">
      <alignment vertical="top" wrapText="1"/>
    </xf>
    <xf numFmtId="0" fontId="0" fillId="14" borderId="8" xfId="0" applyFill="1" applyBorder="1" applyAlignment="1">
      <alignment vertical="top" wrapText="1"/>
    </xf>
    <xf numFmtId="0" fontId="0" fillId="14" borderId="34" xfId="0" applyFill="1" applyBorder="1" applyAlignment="1">
      <alignment vertical="top"/>
    </xf>
    <xf numFmtId="0" fontId="38" fillId="14" borderId="8" xfId="0" applyFont="1" applyFill="1" applyBorder="1" applyAlignment="1">
      <alignment horizontal="center" vertical="center" wrapText="1"/>
    </xf>
    <xf numFmtId="0" fontId="0" fillId="14" borderId="8" xfId="0" applyFill="1" applyBorder="1" applyAlignment="1">
      <alignment horizontal="center" vertical="center" wrapText="1"/>
    </xf>
    <xf numFmtId="0" fontId="0" fillId="14" borderId="8" xfId="0" applyFill="1" applyBorder="1" applyAlignment="1">
      <alignment vertical="center" wrapText="1"/>
    </xf>
    <xf numFmtId="0" fontId="0" fillId="14" borderId="4" xfId="0" applyFill="1" applyBorder="1" applyAlignment="1">
      <alignment vertical="center" wrapText="1"/>
    </xf>
    <xf numFmtId="0" fontId="0" fillId="0" borderId="6" xfId="0" applyBorder="1" applyAlignment="1">
      <alignment wrapText="1"/>
    </xf>
    <xf numFmtId="0" fontId="39" fillId="14" borderId="10" xfId="0" applyFont="1" applyFill="1" applyBorder="1" applyAlignment="1">
      <alignment horizontal="left" vertical="top" wrapText="1"/>
    </xf>
    <xf numFmtId="0" fontId="0" fillId="14" borderId="10" xfId="0" applyFill="1" applyBorder="1" applyAlignment="1">
      <alignment vertical="top" wrapText="1"/>
    </xf>
    <xf numFmtId="0" fontId="0" fillId="14" borderId="11" xfId="0" applyFill="1" applyBorder="1" applyAlignment="1">
      <alignment horizontal="left" vertical="top"/>
    </xf>
    <xf numFmtId="0" fontId="38" fillId="14" borderId="9" xfId="0" applyFont="1" applyFill="1" applyBorder="1" applyAlignment="1">
      <alignment horizontal="center" vertical="center" wrapText="1"/>
    </xf>
    <xf numFmtId="0" fontId="39" fillId="14" borderId="35" xfId="0" applyFont="1" applyFill="1" applyBorder="1" applyAlignment="1">
      <alignment vertical="top" wrapText="1"/>
    </xf>
    <xf numFmtId="0" fontId="0" fillId="14" borderId="35" xfId="0" applyFill="1" applyBorder="1" applyAlignment="1">
      <alignment vertical="top" wrapText="1"/>
    </xf>
    <xf numFmtId="0" fontId="0" fillId="14" borderId="36" xfId="0" applyFill="1" applyBorder="1" applyAlignment="1">
      <alignment vertical="top"/>
    </xf>
    <xf numFmtId="0" fontId="38" fillId="14" borderId="10" xfId="0" applyFont="1" applyFill="1" applyBorder="1" applyAlignment="1">
      <alignment vertical="top" wrapText="1"/>
    </xf>
    <xf numFmtId="0" fontId="38" fillId="14" borderId="8" xfId="0" applyFont="1" applyFill="1" applyBorder="1" applyAlignment="1">
      <alignment horizontal="right" vertical="top" wrapText="1"/>
    </xf>
    <xf numFmtId="0" fontId="38" fillId="14" borderId="8" xfId="0" applyFont="1" applyFill="1" applyBorder="1" applyAlignment="1">
      <alignment vertical="center" wrapText="1"/>
    </xf>
    <xf numFmtId="0" fontId="38" fillId="14" borderId="4" xfId="0" applyFont="1" applyFill="1" applyBorder="1" applyAlignment="1">
      <alignment vertical="center" wrapText="1"/>
    </xf>
    <xf numFmtId="0" fontId="0" fillId="0" borderId="12" xfId="0" applyBorder="1" applyAlignment="1">
      <alignment horizontal="left" wrapText="1"/>
    </xf>
    <xf numFmtId="0" fontId="38" fillId="14" borderId="13" xfId="0" applyFont="1" applyFill="1" applyBorder="1" applyAlignment="1">
      <alignment horizontal="center" vertical="center" wrapText="1"/>
    </xf>
    <xf numFmtId="0" fontId="38" fillId="14" borderId="35" xfId="0" applyFont="1" applyFill="1" applyBorder="1" applyAlignment="1">
      <alignment vertical="center" wrapText="1"/>
    </xf>
    <xf numFmtId="0" fontId="14" fillId="14" borderId="1" xfId="0" applyFont="1" applyFill="1" applyBorder="1" applyAlignment="1">
      <alignment vertical="top" wrapText="1"/>
    </xf>
    <xf numFmtId="0" fontId="0" fillId="14" borderId="35" xfId="0" applyFill="1" applyBorder="1" applyAlignment="1">
      <alignment horizontal="right" vertical="top" wrapText="1"/>
    </xf>
    <xf numFmtId="0" fontId="38" fillId="14" borderId="1" xfId="0" applyFont="1" applyFill="1" applyBorder="1" applyAlignment="1">
      <alignment horizontal="left" vertical="top"/>
    </xf>
    <xf numFmtId="0" fontId="14" fillId="14" borderId="8" xfId="0" applyFont="1" applyFill="1" applyBorder="1" applyAlignment="1">
      <alignment horizontal="right" vertical="top" wrapText="1"/>
    </xf>
    <xf numFmtId="0" fontId="14" fillId="14" borderId="1" xfId="0" applyFont="1" applyFill="1" applyBorder="1" applyAlignment="1">
      <alignment horizontal="right" vertical="top" wrapText="1"/>
    </xf>
    <xf numFmtId="0" fontId="39" fillId="14" borderId="1" xfId="0" quotePrefix="1" applyFont="1" applyFill="1" applyBorder="1" applyAlignment="1">
      <alignment vertical="top" wrapText="1"/>
    </xf>
    <xf numFmtId="0" fontId="40" fillId="14" borderId="1" xfId="0" applyFont="1" applyFill="1" applyBorder="1" applyAlignment="1">
      <alignment vertical="top" wrapText="1"/>
    </xf>
    <xf numFmtId="0" fontId="41" fillId="14" borderId="1" xfId="0" applyFont="1" applyFill="1" applyBorder="1" applyAlignment="1">
      <alignment vertical="top"/>
    </xf>
    <xf numFmtId="0" fontId="41" fillId="14" borderId="1" xfId="0" applyFont="1" applyFill="1" applyBorder="1" applyAlignment="1">
      <alignment horizontal="right" vertical="top" wrapText="1"/>
    </xf>
    <xf numFmtId="0" fontId="41" fillId="14" borderId="1" xfId="0" applyFont="1" applyFill="1" applyBorder="1" applyAlignment="1">
      <alignment horizontal="center" vertical="center" wrapText="1"/>
    </xf>
    <xf numFmtId="0" fontId="41" fillId="14" borderId="1" xfId="0" applyFont="1" applyFill="1" applyBorder="1" applyAlignment="1">
      <alignment vertical="center" wrapText="1"/>
    </xf>
    <xf numFmtId="0" fontId="18" fillId="15" borderId="8" xfId="0" applyFont="1" applyFill="1" applyBorder="1" applyAlignment="1">
      <alignment horizontal="center" vertical="center"/>
    </xf>
    <xf numFmtId="0" fontId="18" fillId="15" borderId="15" xfId="0" applyFont="1" applyFill="1" applyBorder="1"/>
    <xf numFmtId="0" fontId="19" fillId="15" borderId="8" xfId="0" applyFont="1" applyFill="1" applyBorder="1" applyAlignment="1">
      <alignment horizontal="center" vertical="top"/>
    </xf>
    <xf numFmtId="0" fontId="42" fillId="15" borderId="4" xfId="0" applyFont="1" applyFill="1" applyBorder="1" applyAlignment="1">
      <alignment vertical="top" wrapText="1"/>
    </xf>
    <xf numFmtId="0" fontId="42" fillId="15" borderId="1" xfId="0" applyFont="1" applyFill="1" applyBorder="1" applyAlignment="1">
      <alignment vertical="top" wrapText="1"/>
    </xf>
    <xf numFmtId="0" fontId="43" fillId="15" borderId="1" xfId="0" applyFont="1" applyFill="1" applyBorder="1" applyAlignment="1">
      <alignment vertical="top" wrapText="1"/>
    </xf>
    <xf numFmtId="0" fontId="44" fillId="15" borderId="1" xfId="0" applyFont="1" applyFill="1" applyBorder="1" applyAlignment="1">
      <alignment vertical="top" wrapText="1"/>
    </xf>
    <xf numFmtId="0" fontId="18" fillId="15" borderId="8" xfId="0" applyFont="1" applyFill="1" applyBorder="1" applyAlignment="1">
      <alignment vertical="top"/>
    </xf>
    <xf numFmtId="0" fontId="44" fillId="15" borderId="1" xfId="0" applyFont="1" applyFill="1" applyBorder="1" applyAlignment="1">
      <alignment vertical="top"/>
    </xf>
    <xf numFmtId="0" fontId="18" fillId="15" borderId="1" xfId="0" applyFont="1" applyFill="1" applyBorder="1" applyAlignment="1">
      <alignment vertical="top" wrapText="1"/>
    </xf>
    <xf numFmtId="0" fontId="44" fillId="15" borderId="1" xfId="0" applyFont="1" applyFill="1" applyBorder="1" applyAlignment="1">
      <alignment horizontal="right" vertical="top" wrapText="1"/>
    </xf>
    <xf numFmtId="0" fontId="44" fillId="15" borderId="1" xfId="0" applyFont="1" applyFill="1" applyBorder="1" applyAlignment="1">
      <alignment horizontal="center" vertical="center" wrapText="1"/>
    </xf>
    <xf numFmtId="0" fontId="44" fillId="15" borderId="1" xfId="0" applyFont="1" applyFill="1" applyBorder="1" applyAlignment="1">
      <alignment vertical="center" wrapText="1"/>
    </xf>
    <xf numFmtId="0" fontId="18" fillId="15" borderId="1" xfId="0" applyFont="1" applyFill="1" applyBorder="1" applyAlignment="1">
      <alignment vertical="center" wrapText="1"/>
    </xf>
    <xf numFmtId="0" fontId="18" fillId="15" borderId="11" xfId="0" applyFont="1" applyFill="1" applyBorder="1" applyAlignment="1">
      <alignment wrapText="1"/>
    </xf>
    <xf numFmtId="0" fontId="40" fillId="14" borderId="10" xfId="0" applyFont="1" applyFill="1" applyBorder="1" applyAlignment="1">
      <alignment vertical="top" wrapText="1"/>
    </xf>
    <xf numFmtId="0" fontId="41" fillId="14" borderId="10" xfId="0" applyFont="1" applyFill="1" applyBorder="1" applyAlignment="1">
      <alignment vertical="top" wrapText="1"/>
    </xf>
    <xf numFmtId="0" fontId="0" fillId="0" borderId="10" xfId="0" applyBorder="1" applyAlignment="1">
      <alignment vertical="top"/>
    </xf>
    <xf numFmtId="0" fontId="41" fillId="14" borderId="10" xfId="0" applyFont="1" applyFill="1" applyBorder="1" applyAlignment="1">
      <alignment vertical="top"/>
    </xf>
    <xf numFmtId="0" fontId="41" fillId="14" borderId="8" xfId="0" applyFont="1" applyFill="1" applyBorder="1" applyAlignment="1">
      <alignment horizontal="right" vertical="top" wrapText="1"/>
    </xf>
    <xf numFmtId="0" fontId="41" fillId="14" borderId="16" xfId="0" applyFont="1" applyFill="1" applyBorder="1" applyAlignment="1">
      <alignment horizontal="center" vertical="center" wrapText="1"/>
    </xf>
    <xf numFmtId="0" fontId="41" fillId="14" borderId="10" xfId="0" applyFont="1" applyFill="1" applyBorder="1" applyAlignment="1">
      <alignment horizontal="center" vertical="center" wrapText="1"/>
    </xf>
    <xf numFmtId="0" fontId="41" fillId="14" borderId="10" xfId="0" applyFont="1" applyFill="1" applyBorder="1" applyAlignment="1">
      <alignment vertical="center" wrapText="1"/>
    </xf>
    <xf numFmtId="0" fontId="0" fillId="14" borderId="10" xfId="0" applyFill="1" applyBorder="1" applyAlignment="1">
      <alignment vertical="center" wrapText="1"/>
    </xf>
    <xf numFmtId="0" fontId="0" fillId="0" borderId="12" xfId="0" applyBorder="1" applyAlignment="1">
      <alignment wrapText="1"/>
    </xf>
    <xf numFmtId="0" fontId="40" fillId="14" borderId="8" xfId="0" applyFont="1" applyFill="1" applyBorder="1" applyAlignment="1">
      <alignment vertical="top" wrapText="1"/>
    </xf>
    <xf numFmtId="0" fontId="41" fillId="14" borderId="8" xfId="0" applyFont="1" applyFill="1" applyBorder="1" applyAlignment="1">
      <alignment vertical="top" wrapText="1"/>
    </xf>
    <xf numFmtId="0" fontId="41" fillId="14" borderId="8" xfId="0" applyFont="1" applyFill="1" applyBorder="1" applyAlignment="1">
      <alignment vertical="top"/>
    </xf>
    <xf numFmtId="0" fontId="41" fillId="14" borderId="11" xfId="0" applyFont="1" applyFill="1" applyBorder="1" applyAlignment="1">
      <alignment vertical="top" wrapText="1"/>
    </xf>
    <xf numFmtId="0" fontId="41" fillId="14" borderId="8" xfId="0" applyFont="1" applyFill="1" applyBorder="1" applyAlignment="1">
      <alignment horizontal="center" vertical="center" wrapText="1"/>
    </xf>
    <xf numFmtId="0" fontId="41" fillId="14" borderId="9" xfId="0" applyFont="1" applyFill="1" applyBorder="1" applyAlignment="1">
      <alignment horizontal="center" vertical="center" wrapText="1"/>
    </xf>
    <xf numFmtId="0" fontId="41" fillId="14" borderId="8" xfId="0" applyFont="1" applyFill="1" applyBorder="1" applyAlignment="1">
      <alignment vertical="center" wrapText="1"/>
    </xf>
    <xf numFmtId="0" fontId="0" fillId="14" borderId="16" xfId="0" applyFill="1" applyBorder="1" applyAlignment="1">
      <alignment vertical="top" wrapText="1"/>
    </xf>
    <xf numFmtId="0" fontId="41" fillId="14" borderId="11" xfId="0" applyFont="1" applyFill="1" applyBorder="1" applyAlignment="1">
      <alignment vertical="top"/>
    </xf>
    <xf numFmtId="0" fontId="41" fillId="14" borderId="9" xfId="0" applyFont="1" applyFill="1" applyBorder="1" applyAlignment="1">
      <alignment horizontal="right" vertical="top" wrapText="1"/>
    </xf>
    <xf numFmtId="0" fontId="42" fillId="15" borderId="2" xfId="0" applyFont="1" applyFill="1" applyBorder="1" applyAlignment="1">
      <alignment vertical="top" wrapText="1"/>
    </xf>
    <xf numFmtId="0" fontId="43" fillId="15" borderId="8" xfId="0" applyFont="1" applyFill="1" applyBorder="1" applyAlignment="1">
      <alignment vertical="top" wrapText="1"/>
    </xf>
    <xf numFmtId="0" fontId="44" fillId="15" borderId="8" xfId="0" applyFont="1" applyFill="1" applyBorder="1" applyAlignment="1">
      <alignment vertical="top" wrapText="1"/>
    </xf>
    <xf numFmtId="0" fontId="44" fillId="15" borderId="8" xfId="0" applyFont="1" applyFill="1" applyBorder="1" applyAlignment="1">
      <alignment vertical="top"/>
    </xf>
    <xf numFmtId="0" fontId="18" fillId="15" borderId="6" xfId="0" applyFont="1" applyFill="1" applyBorder="1" applyAlignment="1">
      <alignment vertical="top" wrapText="1"/>
    </xf>
    <xf numFmtId="0" fontId="44" fillId="15" borderId="8" xfId="0" applyFont="1" applyFill="1" applyBorder="1" applyAlignment="1">
      <alignment horizontal="right" vertical="top" wrapText="1"/>
    </xf>
    <xf numFmtId="0" fontId="44" fillId="15" borderId="8" xfId="0" applyFont="1" applyFill="1" applyBorder="1" applyAlignment="1">
      <alignment horizontal="center" vertical="center" wrapText="1"/>
    </xf>
    <xf numFmtId="0" fontId="44" fillId="15" borderId="9" xfId="0" applyFont="1" applyFill="1" applyBorder="1" applyAlignment="1">
      <alignment horizontal="center" vertical="center" wrapText="1"/>
    </xf>
    <xf numFmtId="0" fontId="44" fillId="15" borderId="8" xfId="0" applyFont="1" applyFill="1" applyBorder="1" applyAlignment="1">
      <alignment vertical="center" wrapText="1"/>
    </xf>
    <xf numFmtId="0" fontId="18" fillId="15" borderId="8" xfId="0" applyFont="1" applyFill="1" applyBorder="1" applyAlignment="1">
      <alignment vertical="center" wrapText="1"/>
    </xf>
    <xf numFmtId="0" fontId="39" fillId="14" borderId="8" xfId="0" applyFont="1" applyFill="1" applyBorder="1" applyAlignment="1">
      <alignment vertical="top" wrapText="1"/>
    </xf>
    <xf numFmtId="0" fontId="38" fillId="14" borderId="11" xfId="0" applyFont="1" applyFill="1" applyBorder="1" applyAlignment="1">
      <alignment vertical="top"/>
    </xf>
    <xf numFmtId="0" fontId="14" fillId="14" borderId="8" xfId="0" applyFont="1" applyFill="1" applyBorder="1" applyAlignment="1">
      <alignment vertical="top" wrapText="1"/>
    </xf>
    <xf numFmtId="0" fontId="14" fillId="14" borderId="12" xfId="0" applyFont="1" applyFill="1" applyBorder="1" applyAlignment="1">
      <alignment vertical="top" wrapText="1"/>
    </xf>
    <xf numFmtId="0" fontId="14" fillId="14" borderId="8" xfId="0" applyFont="1" applyFill="1" applyBorder="1" applyAlignment="1">
      <alignment horizontal="center" vertical="center" wrapText="1"/>
    </xf>
    <xf numFmtId="0" fontId="14" fillId="14" borderId="9" xfId="0" applyFont="1" applyFill="1" applyBorder="1" applyAlignment="1">
      <alignment horizontal="center" vertical="center" wrapText="1"/>
    </xf>
    <xf numFmtId="0" fontId="14" fillId="14" borderId="8" xfId="0" applyFont="1" applyFill="1" applyBorder="1" applyAlignment="1">
      <alignment wrapText="1"/>
    </xf>
    <xf numFmtId="0" fontId="14" fillId="14" borderId="11" xfId="0" applyFont="1" applyFill="1" applyBorder="1" applyAlignment="1">
      <alignment vertical="top"/>
    </xf>
    <xf numFmtId="0" fontId="14" fillId="14" borderId="11" xfId="0" applyFont="1" applyFill="1" applyBorder="1" applyAlignment="1">
      <alignment vertical="top" wrapText="1"/>
    </xf>
    <xf numFmtId="0" fontId="14" fillId="14" borderId="10" xfId="0" applyFont="1" applyFill="1" applyBorder="1" applyAlignment="1">
      <alignment vertical="top" wrapText="1"/>
    </xf>
    <xf numFmtId="0" fontId="14" fillId="14" borderId="16" xfId="0" applyFont="1" applyFill="1" applyBorder="1" applyAlignment="1">
      <alignment vertical="top" wrapText="1"/>
    </xf>
    <xf numFmtId="0" fontId="14" fillId="14" borderId="18" xfId="0" applyFont="1" applyFill="1" applyBorder="1" applyAlignment="1">
      <alignment horizontal="center" vertical="center" wrapText="1"/>
    </xf>
    <xf numFmtId="0" fontId="14" fillId="14" borderId="5" xfId="0" applyFont="1" applyFill="1" applyBorder="1" applyAlignment="1">
      <alignment horizontal="center" vertical="center" wrapText="1"/>
    </xf>
    <xf numFmtId="0" fontId="14" fillId="14" borderId="5" xfId="0" applyFont="1" applyFill="1" applyBorder="1" applyAlignment="1">
      <alignment wrapText="1"/>
    </xf>
    <xf numFmtId="0" fontId="14" fillId="14" borderId="9" xfId="0" applyFont="1" applyFill="1" applyBorder="1" applyAlignment="1">
      <alignment horizontal="right" vertical="top" wrapText="1"/>
    </xf>
    <xf numFmtId="0" fontId="14" fillId="14" borderId="1" xfId="0" applyFont="1" applyFill="1" applyBorder="1" applyAlignment="1">
      <alignment horizontal="center" vertical="center" wrapText="1"/>
    </xf>
    <xf numFmtId="0" fontId="14" fillId="14" borderId="11" xfId="0" applyFont="1" applyFill="1" applyBorder="1" applyAlignment="1">
      <alignment horizontal="center" vertical="center" wrapText="1"/>
    </xf>
    <xf numFmtId="0" fontId="14" fillId="14" borderId="11" xfId="0" applyFont="1" applyFill="1" applyBorder="1" applyAlignment="1">
      <alignment wrapText="1"/>
    </xf>
    <xf numFmtId="0" fontId="38" fillId="14" borderId="8" xfId="0" applyFont="1" applyFill="1" applyBorder="1" applyAlignment="1">
      <alignment vertical="top" wrapText="1"/>
    </xf>
    <xf numFmtId="0" fontId="14" fillId="14" borderId="4" xfId="0" applyFont="1" applyFill="1" applyBorder="1" applyAlignment="1">
      <alignment horizontal="center" vertical="center" wrapText="1"/>
    </xf>
    <xf numFmtId="0" fontId="42" fillId="15" borderId="8" xfId="0" applyFont="1" applyFill="1" applyBorder="1" applyAlignment="1">
      <alignment vertical="top" wrapText="1"/>
    </xf>
    <xf numFmtId="0" fontId="19" fillId="15" borderId="8" xfId="0" applyFont="1" applyFill="1" applyBorder="1" applyAlignment="1">
      <alignment vertical="top"/>
    </xf>
    <xf numFmtId="0" fontId="20" fillId="15" borderId="8" xfId="0" applyFont="1" applyFill="1" applyBorder="1" applyAlignment="1">
      <alignment vertical="top" wrapText="1"/>
    </xf>
    <xf numFmtId="0" fontId="20" fillId="15" borderId="11" xfId="0" applyFont="1" applyFill="1" applyBorder="1" applyAlignment="1">
      <alignment vertical="top"/>
    </xf>
    <xf numFmtId="0" fontId="20" fillId="15" borderId="8" xfId="0" applyFont="1" applyFill="1" applyBorder="1" applyAlignment="1">
      <alignment horizontal="right" vertical="top" wrapText="1"/>
    </xf>
    <xf numFmtId="0" fontId="20" fillId="15" borderId="9" xfId="0" applyFont="1" applyFill="1" applyBorder="1" applyAlignment="1">
      <alignment horizontal="center" vertical="center" wrapText="1"/>
    </xf>
    <xf numFmtId="0" fontId="20" fillId="15" borderId="4" xfId="0" applyFont="1" applyFill="1" applyBorder="1" applyAlignment="1">
      <alignment horizontal="center" vertical="center" wrapText="1"/>
    </xf>
    <xf numFmtId="0" fontId="20" fillId="15" borderId="1" xfId="0" applyFont="1" applyFill="1" applyBorder="1" applyAlignment="1">
      <alignment horizontal="center" vertical="center" wrapText="1"/>
    </xf>
    <xf numFmtId="0" fontId="20" fillId="15" borderId="11" xfId="0" applyFont="1" applyFill="1" applyBorder="1" applyAlignment="1">
      <alignment horizontal="center" vertical="center" wrapText="1"/>
    </xf>
    <xf numFmtId="0" fontId="20" fillId="15" borderId="11" xfId="0" applyFont="1" applyFill="1" applyBorder="1" applyAlignment="1">
      <alignment wrapText="1"/>
    </xf>
    <xf numFmtId="0" fontId="38" fillId="14" borderId="0" xfId="0" applyFont="1" applyFill="1" applyAlignment="1">
      <alignment horizontal="center" vertical="center" wrapText="1"/>
    </xf>
    <xf numFmtId="0" fontId="14" fillId="14" borderId="9" xfId="0" applyFont="1" applyFill="1" applyBorder="1" applyAlignment="1">
      <alignment vertical="top" wrapText="1"/>
    </xf>
    <xf numFmtId="0" fontId="14" fillId="14" borderId="9" xfId="0" applyFont="1" applyFill="1" applyBorder="1" applyAlignment="1">
      <alignment wrapText="1"/>
    </xf>
    <xf numFmtId="0" fontId="0" fillId="0" borderId="9" xfId="0" applyBorder="1" applyAlignment="1">
      <alignment vertical="center"/>
    </xf>
    <xf numFmtId="0" fontId="0" fillId="0" borderId="6" xfId="0" applyBorder="1" applyAlignment="1">
      <alignment vertical="top"/>
    </xf>
    <xf numFmtId="0" fontId="18" fillId="15" borderId="9" xfId="0" applyFont="1" applyFill="1" applyBorder="1"/>
    <xf numFmtId="0" fontId="20" fillId="15" borderId="9" xfId="0" applyFont="1" applyFill="1" applyBorder="1" applyAlignment="1">
      <alignment vertical="top" wrapText="1"/>
    </xf>
    <xf numFmtId="0" fontId="18" fillId="15" borderId="8" xfId="0" applyFont="1" applyFill="1" applyBorder="1" applyAlignment="1">
      <alignment horizontal="right"/>
    </xf>
    <xf numFmtId="0" fontId="20" fillId="15" borderId="9" xfId="0" applyFont="1" applyFill="1" applyBorder="1" applyAlignment="1">
      <alignment horizontal="right" vertical="top" wrapText="1"/>
    </xf>
    <xf numFmtId="0" fontId="42" fillId="15" borderId="9" xfId="0" applyFont="1" applyFill="1" applyBorder="1" applyAlignment="1">
      <alignment horizontal="center" vertical="center" wrapText="1"/>
    </xf>
    <xf numFmtId="0" fontId="20" fillId="15" borderId="9" xfId="0" applyFont="1" applyFill="1" applyBorder="1" applyAlignment="1">
      <alignment wrapText="1"/>
    </xf>
    <xf numFmtId="0" fontId="18" fillId="15" borderId="9" xfId="0" applyFont="1" applyFill="1" applyBorder="1" applyAlignment="1">
      <alignment vertical="center"/>
    </xf>
    <xf numFmtId="0" fontId="18" fillId="15" borderId="9" xfId="0" applyFont="1" applyFill="1" applyBorder="1" applyAlignment="1">
      <alignment horizontal="center"/>
    </xf>
    <xf numFmtId="0" fontId="18" fillId="15" borderId="9" xfId="0" applyFont="1" applyFill="1" applyBorder="1" applyAlignment="1">
      <alignment vertical="top"/>
    </xf>
    <xf numFmtId="0" fontId="14" fillId="14" borderId="19" xfId="0" applyFont="1" applyFill="1" applyBorder="1" applyAlignment="1">
      <alignment horizontal="right" vertical="top" wrapText="1"/>
    </xf>
    <xf numFmtId="0" fontId="38" fillId="14" borderId="9" xfId="0" applyFont="1" applyFill="1" applyBorder="1" applyAlignment="1">
      <alignment horizontal="left" vertical="center" wrapText="1"/>
    </xf>
    <xf numFmtId="0" fontId="38" fillId="14" borderId="19" xfId="0" applyFont="1" applyFill="1" applyBorder="1" applyAlignment="1">
      <alignment horizontal="right" vertical="center" wrapText="1"/>
    </xf>
    <xf numFmtId="0" fontId="38" fillId="14" borderId="9" xfId="0" applyFont="1" applyFill="1" applyBorder="1" applyAlignment="1">
      <alignment horizontal="right" vertical="center" wrapText="1"/>
    </xf>
    <xf numFmtId="0" fontId="42" fillId="15" borderId="9" xfId="0" applyFont="1" applyFill="1" applyBorder="1" applyAlignment="1">
      <alignment horizontal="left" vertical="center" wrapText="1"/>
    </xf>
    <xf numFmtId="0" fontId="42" fillId="15" borderId="9" xfId="0" applyFont="1" applyFill="1" applyBorder="1" applyAlignment="1">
      <alignment horizontal="right" vertical="center" wrapText="1"/>
    </xf>
    <xf numFmtId="0" fontId="38" fillId="14" borderId="8" xfId="0" applyFont="1" applyFill="1" applyBorder="1" applyAlignment="1">
      <alignment horizontal="right" vertical="center" wrapText="1"/>
    </xf>
    <xf numFmtId="0" fontId="38" fillId="14" borderId="8" xfId="0" applyFont="1" applyFill="1" applyBorder="1" applyAlignment="1">
      <alignment horizontal="left" vertical="center" wrapText="1"/>
    </xf>
    <xf numFmtId="0" fontId="14" fillId="0" borderId="8" xfId="0" applyFont="1" applyBorder="1"/>
    <xf numFmtId="0" fontId="14" fillId="0" borderId="9" xfId="0" applyFont="1" applyBorder="1"/>
    <xf numFmtId="0" fontId="14" fillId="14" borderId="5" xfId="0" applyFont="1" applyFill="1" applyBorder="1" applyAlignment="1">
      <alignment vertical="top" wrapText="1"/>
    </xf>
    <xf numFmtId="0" fontId="38" fillId="14" borderId="18" xfId="0" applyFont="1" applyFill="1" applyBorder="1" applyAlignment="1">
      <alignment horizontal="left" vertical="center" wrapText="1"/>
    </xf>
    <xf numFmtId="0" fontId="38" fillId="14" borderId="18" xfId="0" applyFont="1" applyFill="1" applyBorder="1" applyAlignment="1">
      <alignment horizontal="right" vertical="center" wrapText="1"/>
    </xf>
    <xf numFmtId="0" fontId="38" fillId="14" borderId="18" xfId="0" applyFont="1" applyFill="1" applyBorder="1" applyAlignment="1">
      <alignment horizontal="center" vertical="center" wrapText="1"/>
    </xf>
    <xf numFmtId="0" fontId="1" fillId="11" borderId="19" xfId="0" applyFont="1" applyFill="1" applyBorder="1" applyAlignment="1">
      <alignment horizontal="center" vertical="top"/>
    </xf>
    <xf numFmtId="0" fontId="1" fillId="13" borderId="19" xfId="0" applyFont="1" applyFill="1" applyBorder="1" applyAlignment="1">
      <alignment horizontal="center" vertical="top"/>
    </xf>
    <xf numFmtId="0" fontId="38" fillId="14" borderId="9" xfId="0" applyFont="1" applyFill="1" applyBorder="1" applyAlignment="1">
      <alignment vertical="top" wrapText="1"/>
    </xf>
    <xf numFmtId="0" fontId="1" fillId="14" borderId="15" xfId="0" applyFont="1" applyFill="1" applyBorder="1" applyAlignment="1">
      <alignment vertical="top"/>
    </xf>
    <xf numFmtId="0" fontId="0" fillId="0" borderId="24" xfId="0" applyBorder="1" applyAlignment="1">
      <alignment vertical="top"/>
    </xf>
    <xf numFmtId="0" fontId="38" fillId="14" borderId="19" xfId="0" applyFont="1" applyFill="1" applyBorder="1" applyAlignment="1">
      <alignment vertical="top" wrapText="1"/>
    </xf>
    <xf numFmtId="0" fontId="1" fillId="14" borderId="22" xfId="0" applyFont="1" applyFill="1" applyBorder="1" applyAlignment="1">
      <alignment vertical="top"/>
    </xf>
    <xf numFmtId="0" fontId="14" fillId="0" borderId="19" xfId="0" applyFont="1" applyBorder="1"/>
    <xf numFmtId="0" fontId="38" fillId="14" borderId="19" xfId="0" applyFont="1" applyFill="1" applyBorder="1" applyAlignment="1">
      <alignment horizontal="center" vertical="center" wrapText="1"/>
    </xf>
    <xf numFmtId="0" fontId="0" fillId="0" borderId="19" xfId="0" applyBorder="1" applyAlignment="1">
      <alignment horizontal="center"/>
    </xf>
    <xf numFmtId="0" fontId="38" fillId="14" borderId="10" xfId="0" applyFont="1" applyFill="1" applyBorder="1" applyAlignment="1">
      <alignment horizontal="left" vertical="center" wrapText="1"/>
    </xf>
    <xf numFmtId="0" fontId="38" fillId="14" borderId="19" xfId="0" applyFont="1" applyFill="1" applyBorder="1" applyAlignment="1">
      <alignment horizontal="left" vertical="center" wrapText="1"/>
    </xf>
    <xf numFmtId="0" fontId="18" fillId="15" borderId="19" xfId="0" applyFont="1" applyFill="1" applyBorder="1"/>
    <xf numFmtId="0" fontId="19" fillId="15" borderId="19" xfId="0" applyFont="1" applyFill="1" applyBorder="1" applyAlignment="1">
      <alignment horizontal="center" vertical="top"/>
    </xf>
    <xf numFmtId="0" fontId="42" fillId="15" borderId="19" xfId="0" applyFont="1" applyFill="1" applyBorder="1" applyAlignment="1">
      <alignment vertical="top" wrapText="1"/>
    </xf>
    <xf numFmtId="0" fontId="19" fillId="15" borderId="22" xfId="0" applyFont="1" applyFill="1" applyBorder="1" applyAlignment="1">
      <alignment vertical="top"/>
    </xf>
    <xf numFmtId="0" fontId="20" fillId="15" borderId="10" xfId="0" applyFont="1" applyFill="1" applyBorder="1" applyAlignment="1">
      <alignment vertical="top" wrapText="1"/>
    </xf>
    <xf numFmtId="0" fontId="18" fillId="15" borderId="24" xfId="0" applyFont="1" applyFill="1" applyBorder="1" applyAlignment="1">
      <alignment vertical="top"/>
    </xf>
    <xf numFmtId="0" fontId="18" fillId="15" borderId="12" xfId="0" applyFont="1" applyFill="1" applyBorder="1" applyAlignment="1">
      <alignment vertical="top"/>
    </xf>
    <xf numFmtId="0" fontId="42" fillId="15" borderId="8" xfId="0" applyFont="1" applyFill="1" applyBorder="1" applyAlignment="1">
      <alignment horizontal="left" vertical="center" wrapText="1"/>
    </xf>
    <xf numFmtId="0" fontId="42" fillId="15" borderId="19" xfId="0" applyFont="1" applyFill="1" applyBorder="1" applyAlignment="1">
      <alignment horizontal="right" vertical="center" wrapText="1"/>
    </xf>
    <xf numFmtId="0" fontId="42" fillId="15" borderId="19" xfId="0" applyFont="1" applyFill="1" applyBorder="1" applyAlignment="1">
      <alignment horizontal="left" vertical="center" wrapText="1"/>
    </xf>
    <xf numFmtId="0" fontId="18" fillId="15" borderId="19" xfId="0" applyFont="1" applyFill="1" applyBorder="1" applyAlignment="1">
      <alignment horizontal="center"/>
    </xf>
    <xf numFmtId="0" fontId="45" fillId="15" borderId="10" xfId="0" applyFont="1" applyFill="1" applyBorder="1"/>
    <xf numFmtId="0" fontId="17" fillId="0" borderId="10" xfId="0" applyFont="1" applyBorder="1"/>
    <xf numFmtId="0" fontId="42" fillId="15" borderId="10" xfId="0" applyFont="1" applyFill="1" applyBorder="1" applyAlignment="1">
      <alignment horizontal="left" vertical="center" wrapText="1"/>
    </xf>
    <xf numFmtId="0" fontId="16" fillId="19" borderId="19" xfId="0" applyFont="1" applyFill="1" applyBorder="1" applyAlignment="1">
      <alignment horizontal="center" vertical="center"/>
    </xf>
    <xf numFmtId="0" fontId="16" fillId="20" borderId="19" xfId="0" applyFont="1" applyFill="1" applyBorder="1" applyAlignment="1">
      <alignment horizontal="center" vertical="center"/>
    </xf>
    <xf numFmtId="0" fontId="6" fillId="12" borderId="19" xfId="0" applyFont="1" applyFill="1" applyBorder="1"/>
    <xf numFmtId="0" fontId="16" fillId="12" borderId="22" xfId="0" applyFont="1" applyFill="1" applyBorder="1"/>
    <xf numFmtId="0" fontId="14" fillId="0" borderId="10" xfId="0" applyFont="1" applyBorder="1"/>
    <xf numFmtId="0" fontId="14" fillId="0" borderId="24" xfId="0" applyFont="1" applyBorder="1"/>
    <xf numFmtId="0" fontId="16" fillId="0" borderId="8" xfId="0" applyFont="1" applyBorder="1"/>
    <xf numFmtId="0" fontId="6" fillId="12" borderId="22" xfId="0" applyFont="1" applyFill="1" applyBorder="1"/>
    <xf numFmtId="0" fontId="16" fillId="0" borderId="10" xfId="0" applyFont="1" applyBorder="1"/>
    <xf numFmtId="0" fontId="14" fillId="0" borderId="22" xfId="0" applyFont="1" applyBorder="1"/>
    <xf numFmtId="0" fontId="16" fillId="0" borderId="12" xfId="0" applyFont="1" applyBorder="1"/>
    <xf numFmtId="0" fontId="16" fillId="0" borderId="17" xfId="0" applyFont="1" applyBorder="1"/>
    <xf numFmtId="0" fontId="16" fillId="0" borderId="6" xfId="0" applyFont="1" applyBorder="1"/>
    <xf numFmtId="0" fontId="16" fillId="0" borderId="11" xfId="0" applyFont="1" applyBorder="1"/>
    <xf numFmtId="0" fontId="16" fillId="19" borderId="19" xfId="0" applyFont="1" applyFill="1" applyBorder="1" applyAlignment="1">
      <alignment horizontal="center"/>
    </xf>
    <xf numFmtId="0" fontId="16" fillId="20" borderId="19" xfId="0" applyFont="1" applyFill="1" applyBorder="1" applyAlignment="1">
      <alignment horizontal="center"/>
    </xf>
    <xf numFmtId="0" fontId="14" fillId="0" borderId="9" xfId="0" applyFont="1" applyBorder="1" applyAlignment="1">
      <alignment vertical="center"/>
    </xf>
    <xf numFmtId="0" fontId="15" fillId="0" borderId="11" xfId="0" applyFont="1" applyBorder="1" applyAlignment="1">
      <alignment wrapText="1"/>
    </xf>
    <xf numFmtId="0" fontId="14" fillId="0" borderId="15" xfId="0" applyFont="1" applyBorder="1" applyAlignment="1">
      <alignment vertical="center"/>
    </xf>
    <xf numFmtId="0" fontId="15" fillId="0" borderId="8" xfId="0" applyFont="1" applyBorder="1" applyAlignment="1">
      <alignment wrapText="1"/>
    </xf>
    <xf numFmtId="0" fontId="14" fillId="0" borderId="8" xfId="0" applyFont="1" applyBorder="1" applyAlignment="1">
      <alignment horizontal="right" vertical="center"/>
    </xf>
    <xf numFmtId="0" fontId="14" fillId="0" borderId="8" xfId="0" applyFont="1" applyBorder="1" applyAlignment="1">
      <alignment vertical="top" wrapText="1"/>
    </xf>
    <xf numFmtId="0" fontId="0" fillId="0" borderId="9" xfId="0" applyBorder="1" applyAlignment="1">
      <alignment horizontal="center" vertical="center"/>
    </xf>
    <xf numFmtId="0" fontId="15" fillId="0" borderId="9" xfId="0" applyFont="1" applyBorder="1" applyAlignment="1">
      <alignment wrapText="1"/>
    </xf>
    <xf numFmtId="0" fontId="14" fillId="0" borderId="0" xfId="0" applyFont="1"/>
    <xf numFmtId="0" fontId="14" fillId="12" borderId="21" xfId="0" applyFont="1" applyFill="1" applyBorder="1" applyAlignment="1">
      <alignment vertical="center"/>
    </xf>
    <xf numFmtId="0" fontId="0" fillId="0" borderId="6" xfId="0" applyBorder="1" applyAlignment="1">
      <alignment horizontal="center" vertical="center"/>
    </xf>
    <xf numFmtId="0" fontId="16" fillId="19" borderId="8" xfId="0" applyFont="1" applyFill="1" applyBorder="1" applyAlignment="1">
      <alignment horizontal="center"/>
    </xf>
    <xf numFmtId="0" fontId="16" fillId="20" borderId="11" xfId="0" applyFont="1" applyFill="1" applyBorder="1" applyAlignment="1">
      <alignment horizontal="center"/>
    </xf>
    <xf numFmtId="0" fontId="14" fillId="12" borderId="11" xfId="0" applyFont="1" applyFill="1" applyBorder="1" applyAlignment="1">
      <alignment vertical="center"/>
    </xf>
    <xf numFmtId="0" fontId="14" fillId="12" borderId="8" xfId="0" applyFont="1" applyFill="1" applyBorder="1" applyAlignment="1">
      <alignment vertical="center"/>
    </xf>
    <xf numFmtId="0" fontId="14" fillId="0" borderId="5" xfId="0" applyFont="1" applyBorder="1" applyAlignment="1">
      <alignment vertical="center"/>
    </xf>
    <xf numFmtId="0" fontId="37" fillId="0" borderId="8" xfId="0" applyFont="1" applyBorder="1"/>
    <xf numFmtId="0" fontId="1" fillId="0" borderId="15" xfId="0" applyFont="1" applyBorder="1"/>
    <xf numFmtId="0" fontId="16" fillId="19" borderId="9" xfId="0" applyFont="1" applyFill="1" applyBorder="1" applyAlignment="1">
      <alignment horizontal="center"/>
    </xf>
    <xf numFmtId="0" fontId="14" fillId="12" borderId="3" xfId="0" applyFont="1" applyFill="1" applyBorder="1" applyAlignment="1">
      <alignment vertical="center"/>
    </xf>
    <xf numFmtId="0" fontId="0" fillId="0" borderId="23" xfId="0" applyBorder="1"/>
    <xf numFmtId="0" fontId="16" fillId="19" borderId="23" xfId="0" applyFont="1" applyFill="1" applyBorder="1" applyAlignment="1">
      <alignment horizontal="center"/>
    </xf>
    <xf numFmtId="0" fontId="16" fillId="20" borderId="23" xfId="0" applyFont="1" applyFill="1" applyBorder="1" applyAlignment="1">
      <alignment horizontal="center"/>
    </xf>
    <xf numFmtId="0" fontId="16" fillId="20" borderId="8" xfId="0" applyFont="1" applyFill="1" applyBorder="1" applyAlignment="1">
      <alignment horizontal="center"/>
    </xf>
    <xf numFmtId="0" fontId="14" fillId="0" borderId="18" xfId="0" applyFont="1" applyBorder="1" applyAlignment="1">
      <alignment vertical="center"/>
    </xf>
    <xf numFmtId="0" fontId="16" fillId="19" borderId="5" xfId="0" applyFont="1" applyFill="1" applyBorder="1" applyAlignment="1">
      <alignment horizontal="center"/>
    </xf>
    <xf numFmtId="0" fontId="16" fillId="20" borderId="5" xfId="0" applyFont="1" applyFill="1" applyBorder="1" applyAlignment="1">
      <alignment horizontal="center"/>
    </xf>
    <xf numFmtId="0" fontId="14" fillId="12" borderId="20" xfId="0" applyFont="1" applyFill="1" applyBorder="1" applyAlignment="1">
      <alignment vertical="center"/>
    </xf>
    <xf numFmtId="0" fontId="14" fillId="12" borderId="33" xfId="0" applyFont="1" applyFill="1" applyBorder="1" applyAlignment="1">
      <alignment vertical="center"/>
    </xf>
    <xf numFmtId="0" fontId="1" fillId="0" borderId="18" xfId="0" applyFont="1" applyBorder="1"/>
    <xf numFmtId="0" fontId="16" fillId="19" borderId="10" xfId="0" applyFont="1" applyFill="1" applyBorder="1" applyAlignment="1">
      <alignment horizontal="center"/>
    </xf>
    <xf numFmtId="0" fontId="16" fillId="20" borderId="10" xfId="0" applyFont="1" applyFill="1" applyBorder="1" applyAlignment="1">
      <alignment horizontal="center"/>
    </xf>
    <xf numFmtId="0" fontId="14" fillId="12" borderId="10" xfId="0" applyFont="1" applyFill="1" applyBorder="1" applyAlignment="1">
      <alignment vertical="center"/>
    </xf>
    <xf numFmtId="0" fontId="14" fillId="12" borderId="9" xfId="0" applyFont="1" applyFill="1" applyBorder="1" applyAlignment="1">
      <alignment vertical="center"/>
    </xf>
    <xf numFmtId="0" fontId="14" fillId="12" borderId="18" xfId="0" applyFont="1" applyFill="1" applyBorder="1" applyAlignment="1">
      <alignment vertical="center"/>
    </xf>
    <xf numFmtId="0" fontId="14" fillId="12" borderId="5" xfId="0" applyFont="1" applyFill="1" applyBorder="1" applyAlignment="1">
      <alignment vertical="center"/>
    </xf>
    <xf numFmtId="0" fontId="0" fillId="0" borderId="10" xfId="0" applyBorder="1" applyAlignment="1">
      <alignment horizontal="center" vertical="center"/>
    </xf>
    <xf numFmtId="0" fontId="14" fillId="0" borderId="6" xfId="0" applyFont="1" applyBorder="1" applyAlignment="1">
      <alignment vertical="center"/>
    </xf>
    <xf numFmtId="0" fontId="15" fillId="0" borderId="18" xfId="0" applyFont="1" applyBorder="1" applyAlignment="1">
      <alignment wrapText="1"/>
    </xf>
    <xf numFmtId="0" fontId="14" fillId="0" borderId="23" xfId="0" applyFont="1" applyBorder="1"/>
    <xf numFmtId="0" fontId="14" fillId="0" borderId="9" xfId="0" applyFont="1" applyBorder="1" applyAlignment="1">
      <alignment horizontal="right" vertical="center"/>
    </xf>
    <xf numFmtId="0" fontId="0" fillId="0" borderId="12" xfId="0" applyBorder="1" applyAlignment="1">
      <alignment horizontal="center" vertical="center"/>
    </xf>
    <xf numFmtId="0" fontId="0" fillId="0" borderId="17" xfId="0" applyBorder="1" applyAlignment="1">
      <alignment horizontal="center" vertical="center"/>
    </xf>
    <xf numFmtId="0" fontId="16" fillId="12" borderId="21" xfId="0" applyFont="1" applyFill="1" applyBorder="1" applyAlignment="1">
      <alignment vertical="center" wrapText="1"/>
    </xf>
    <xf numFmtId="0" fontId="14" fillId="0" borderId="33" xfId="0" applyFont="1" applyBorder="1" applyAlignment="1">
      <alignment vertical="center" wrapText="1"/>
    </xf>
    <xf numFmtId="0" fontId="16" fillId="12" borderId="1" xfId="0" applyFont="1" applyFill="1" applyBorder="1" applyAlignment="1">
      <alignment vertical="center" wrapText="1"/>
    </xf>
    <xf numFmtId="0" fontId="14" fillId="0" borderId="1" xfId="0" applyFont="1" applyBorder="1" applyAlignment="1">
      <alignment vertical="center" wrapText="1"/>
    </xf>
    <xf numFmtId="0" fontId="14" fillId="0" borderId="1" xfId="0" applyFont="1" applyBorder="1" applyAlignment="1">
      <alignment vertical="center"/>
    </xf>
    <xf numFmtId="0" fontId="16" fillId="12" borderId="20" xfId="0" applyFont="1" applyFill="1" applyBorder="1" applyAlignment="1">
      <alignment vertical="center" wrapText="1"/>
    </xf>
    <xf numFmtId="0" fontId="16" fillId="12" borderId="6" xfId="0" applyFont="1" applyFill="1" applyBorder="1" applyAlignment="1">
      <alignment vertical="center" wrapText="1"/>
    </xf>
    <xf numFmtId="0" fontId="14" fillId="0" borderId="6" xfId="0" applyFont="1" applyBorder="1" applyAlignment="1">
      <alignment vertical="center" wrapText="1"/>
    </xf>
    <xf numFmtId="0" fontId="14" fillId="15" borderId="15" xfId="0" applyFont="1" applyFill="1" applyBorder="1"/>
    <xf numFmtId="0" fontId="16" fillId="21" borderId="8" xfId="0" applyFont="1" applyFill="1" applyBorder="1" applyAlignment="1">
      <alignment horizontal="center" vertical="center"/>
    </xf>
    <xf numFmtId="0" fontId="16" fillId="15" borderId="8" xfId="0" applyFont="1" applyFill="1" applyBorder="1" applyAlignment="1">
      <alignment horizontal="center" vertical="center"/>
    </xf>
    <xf numFmtId="0" fontId="14" fillId="21" borderId="18" xfId="0" applyFont="1" applyFill="1" applyBorder="1"/>
    <xf numFmtId="0" fontId="14" fillId="21" borderId="21" xfId="0" applyFont="1" applyFill="1" applyBorder="1"/>
    <xf numFmtId="0" fontId="16" fillId="15" borderId="19" xfId="0" applyFont="1" applyFill="1" applyBorder="1"/>
    <xf numFmtId="0" fontId="14" fillId="15" borderId="19" xfId="0" applyFont="1" applyFill="1" applyBorder="1"/>
    <xf numFmtId="0" fontId="0" fillId="15" borderId="12" xfId="0" applyFill="1" applyBorder="1"/>
    <xf numFmtId="0" fontId="14" fillId="15" borderId="8" xfId="0" applyFont="1" applyFill="1" applyBorder="1"/>
    <xf numFmtId="0" fontId="14" fillId="15" borderId="9" xfId="0" applyFont="1" applyFill="1" applyBorder="1"/>
    <xf numFmtId="0" fontId="0" fillId="15" borderId="8" xfId="0" applyFill="1" applyBorder="1" applyAlignment="1">
      <alignment horizontal="center"/>
    </xf>
    <xf numFmtId="0" fontId="16" fillId="21" borderId="19" xfId="0" applyFont="1" applyFill="1" applyBorder="1" applyAlignment="1">
      <alignment horizontal="center" vertical="center"/>
    </xf>
    <xf numFmtId="0" fontId="16" fillId="15" borderId="19" xfId="0" applyFont="1" applyFill="1" applyBorder="1" applyAlignment="1">
      <alignment horizontal="center" vertical="center"/>
    </xf>
    <xf numFmtId="0" fontId="14" fillId="21" borderId="5" xfId="0" applyFont="1" applyFill="1" applyBorder="1"/>
    <xf numFmtId="0" fontId="0" fillId="15" borderId="11" xfId="0" applyFill="1" applyBorder="1"/>
    <xf numFmtId="0" fontId="14" fillId="15" borderId="10" xfId="0" applyFont="1" applyFill="1" applyBorder="1"/>
    <xf numFmtId="0" fontId="16" fillId="15" borderId="23" xfId="0" applyFont="1" applyFill="1" applyBorder="1"/>
    <xf numFmtId="0" fontId="14" fillId="15" borderId="23" xfId="0" applyFont="1" applyFill="1" applyBorder="1"/>
    <xf numFmtId="0" fontId="0" fillId="15" borderId="6" xfId="0" applyFill="1" applyBorder="1"/>
    <xf numFmtId="0" fontId="14" fillId="21" borderId="33" xfId="0" applyFont="1" applyFill="1" applyBorder="1"/>
    <xf numFmtId="0" fontId="16" fillId="15" borderId="8" xfId="0" applyFont="1" applyFill="1" applyBorder="1"/>
    <xf numFmtId="0" fontId="0" fillId="15" borderId="8" xfId="0" applyFill="1" applyBorder="1"/>
    <xf numFmtId="0" fontId="0" fillId="15" borderId="8" xfId="0" applyFill="1" applyBorder="1" applyAlignment="1">
      <alignment horizontal="right"/>
    </xf>
    <xf numFmtId="0" fontId="14" fillId="15" borderId="16" xfId="0" applyFont="1" applyFill="1" applyBorder="1"/>
    <xf numFmtId="0" fontId="14" fillId="15" borderId="22" xfId="0" applyFont="1" applyFill="1" applyBorder="1"/>
    <xf numFmtId="0" fontId="0" fillId="15" borderId="5" xfId="0" applyFill="1" applyBorder="1" applyAlignment="1">
      <alignment horizontal="center" vertical="center"/>
    </xf>
    <xf numFmtId="0" fontId="16" fillId="21" borderId="23" xfId="0" applyFont="1" applyFill="1" applyBorder="1" applyAlignment="1">
      <alignment horizontal="center" vertical="center"/>
    </xf>
    <xf numFmtId="0" fontId="16" fillId="15" borderId="23" xfId="0" applyFont="1" applyFill="1" applyBorder="1" applyAlignment="1">
      <alignment horizontal="center" vertical="center"/>
    </xf>
    <xf numFmtId="0" fontId="14" fillId="15" borderId="0" xfId="0" applyFont="1" applyFill="1"/>
    <xf numFmtId="0" fontId="0" fillId="15" borderId="5" xfId="0" applyFill="1" applyBorder="1"/>
    <xf numFmtId="0" fontId="14" fillId="15" borderId="5" xfId="0" applyFont="1" applyFill="1" applyBorder="1"/>
    <xf numFmtId="0" fontId="14" fillId="21" borderId="8" xfId="0" applyFont="1" applyFill="1" applyBorder="1"/>
    <xf numFmtId="0" fontId="4" fillId="0" borderId="1" xfId="0" applyFont="1" applyBorder="1" applyAlignment="1">
      <alignment vertical="top" wrapText="1"/>
    </xf>
    <xf numFmtId="0" fontId="13" fillId="8" borderId="5" xfId="0" applyFont="1" applyFill="1" applyBorder="1" applyAlignment="1">
      <alignment vertical="center" wrapText="1"/>
    </xf>
    <xf numFmtId="0" fontId="1" fillId="0" borderId="0" xfId="0" applyFont="1" applyAlignment="1">
      <alignment vertical="center"/>
    </xf>
    <xf numFmtId="0" fontId="29" fillId="0" borderId="0" xfId="2" applyFont="1" applyAlignment="1">
      <alignment horizontal="center" vertical="center"/>
    </xf>
    <xf numFmtId="0" fontId="32" fillId="0" borderId="0" xfId="2" applyFont="1" applyAlignment="1">
      <alignment horizontal="center" vertical="center"/>
    </xf>
    <xf numFmtId="0" fontId="3" fillId="22" borderId="1" xfId="0" applyFont="1" applyFill="1" applyBorder="1"/>
    <xf numFmtId="0" fontId="4" fillId="22" borderId="1" xfId="0" applyFont="1" applyFill="1" applyBorder="1" applyAlignment="1">
      <alignment horizontal="center"/>
    </xf>
    <xf numFmtId="0" fontId="4" fillId="22" borderId="1" xfId="0" applyFont="1" applyFill="1" applyBorder="1" applyAlignment="1">
      <alignment vertical="top" wrapText="1"/>
    </xf>
    <xf numFmtId="0" fontId="0" fillId="22" borderId="0" xfId="0" applyFill="1"/>
    <xf numFmtId="0" fontId="30" fillId="0" borderId="0" xfId="2" applyFont="1" applyAlignment="1">
      <alignment horizontal="left" wrapText="1"/>
    </xf>
    <xf numFmtId="0" fontId="24" fillId="0" borderId="0" xfId="2" applyFont="1" applyAlignment="1">
      <alignment horizontal="center"/>
    </xf>
    <xf numFmtId="0" fontId="29" fillId="0" borderId="0" xfId="2" applyFont="1" applyAlignment="1">
      <alignment horizontal="left"/>
    </xf>
    <xf numFmtId="0" fontId="28" fillId="0" borderId="2" xfId="2" applyFont="1" applyBorder="1" applyAlignment="1">
      <alignment horizontal="center" vertical="center" wrapText="1"/>
    </xf>
    <xf numFmtId="0" fontId="28" fillId="0" borderId="4" xfId="2" applyFont="1" applyBorder="1" applyAlignment="1">
      <alignment horizontal="center" vertical="center" wrapText="1"/>
    </xf>
    <xf numFmtId="0" fontId="34" fillId="0" borderId="0" xfId="2" applyFont="1" applyAlignment="1">
      <alignment horizontal="left"/>
    </xf>
    <xf numFmtId="0" fontId="27" fillId="16" borderId="2" xfId="2" applyFont="1" applyFill="1" applyBorder="1" applyAlignment="1">
      <alignment horizontal="center" vertical="top" wrapText="1"/>
    </xf>
    <xf numFmtId="0" fontId="27" fillId="16" borderId="4" xfId="2" applyFont="1" applyFill="1" applyBorder="1" applyAlignment="1">
      <alignment horizontal="center" vertical="top" wrapText="1"/>
    </xf>
    <xf numFmtId="0" fontId="31" fillId="0" borderId="0" xfId="2" applyFont="1" applyAlignment="1">
      <alignment horizontal="left" wrapText="1"/>
    </xf>
    <xf numFmtId="0" fontId="11" fillId="7" borderId="2" xfId="0" applyFont="1" applyFill="1" applyBorder="1" applyAlignment="1">
      <alignment horizontal="center"/>
    </xf>
    <xf numFmtId="0" fontId="11" fillId="7" borderId="3" xfId="0" applyFont="1" applyFill="1" applyBorder="1" applyAlignment="1">
      <alignment horizontal="center"/>
    </xf>
    <xf numFmtId="0" fontId="11" fillId="7" borderId="4" xfId="0" applyFont="1" applyFill="1" applyBorder="1" applyAlignment="1">
      <alignment horizont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1" fillId="7" borderId="1" xfId="0" applyFont="1" applyFill="1" applyBorder="1" applyAlignment="1">
      <alignment horizontal="center" vertical="center"/>
    </xf>
    <xf numFmtId="0" fontId="8" fillId="3" borderId="1" xfId="0" applyFont="1" applyFill="1" applyBorder="1" applyAlignment="1">
      <alignment horizontal="center" vertical="center" wrapText="1"/>
    </xf>
  </cellXfs>
  <cellStyles count="3">
    <cellStyle name="Hyperlink" xfId="1" builtinId="8"/>
    <cellStyle name="Normal" xfId="0" builtinId="0"/>
    <cellStyle name="Normal 2" xfId="2" xr:uid="{173B5B66-4922-44ED-88D6-AA62E1880C42}"/>
  </cellStyles>
  <dxfs count="3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2" tint="-0.499984740745262"/>
      </font>
      <fill>
        <patternFill>
          <bgColor theme="0" tint="-0.24994659260841701"/>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theme="1" tint="0.34998626667073579"/>
      </font>
      <fill>
        <patternFill>
          <bgColor theme="0" tint="-0.34998626667073579"/>
        </patternFill>
      </fill>
    </dxf>
    <dxf>
      <font>
        <color theme="1" tint="0.34998626667073579"/>
      </font>
      <fill>
        <patternFill>
          <bgColor theme="0" tint="-0.34998626667073579"/>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tint="0.34998626667073579"/>
      </font>
      <fill>
        <patternFill>
          <bgColor theme="0" tint="-0.34998626667073579"/>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fgColor indexed="64"/>
          <bgColor rgb="FFFFC7CE"/>
        </patternFill>
      </fill>
    </dxf>
    <dxf>
      <font>
        <color rgb="FF006100"/>
      </font>
      <fill>
        <patternFill>
          <fgColor indexed="64"/>
          <bgColor rgb="FFC6EFCE"/>
        </patternFill>
      </fill>
    </dxf>
    <dxf>
      <font>
        <color theme="1" tint="0.34998626667073579"/>
      </font>
      <fill>
        <patternFill>
          <bgColor theme="0" tint="-0.34998626667073579"/>
        </patternFill>
      </fill>
    </dxf>
    <dxf>
      <font>
        <color rgb="FF006100"/>
      </font>
      <fill>
        <patternFill>
          <bgColor rgb="FFC6EFCE"/>
        </patternFill>
      </fill>
    </dxf>
    <dxf>
      <font>
        <color rgb="FF9C0006"/>
      </font>
      <fill>
        <patternFill>
          <bgColor rgb="FFFFC7CE"/>
        </patternFill>
      </fill>
    </dxf>
    <dxf>
      <font>
        <b/>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fgColor indexed="64"/>
          <bgColor rgb="FFFFC7CE"/>
        </patternFill>
      </fill>
    </dxf>
    <dxf>
      <font>
        <color rgb="FF006100"/>
      </font>
      <fill>
        <patternFill>
          <fgColor indexed="64"/>
          <bgColor rgb="FFC6EFCE"/>
        </patternFill>
      </fill>
    </dxf>
    <dxf>
      <font>
        <color theme="1" tint="0.34998626667073579"/>
      </font>
      <fill>
        <patternFill>
          <bgColor theme="0" tint="-0.24994659260841701"/>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1</xdr:row>
      <xdr:rowOff>104775</xdr:rowOff>
    </xdr:from>
    <xdr:to>
      <xdr:col>3</xdr:col>
      <xdr:colOff>154132</xdr:colOff>
      <xdr:row>7</xdr:row>
      <xdr:rowOff>19050</xdr:rowOff>
    </xdr:to>
    <xdr:pic>
      <xdr:nvPicPr>
        <xdr:cNvPr id="2" name="Picture 1" descr="Lloyds Banking Group">
          <a:extLst>
            <a:ext uri="{FF2B5EF4-FFF2-40B4-BE49-F238E27FC236}">
              <a16:creationId xmlns:a16="http://schemas.microsoft.com/office/drawing/2014/main" id="{D5F60E31-3702-490B-9BC4-0DF6364168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 y="276225"/>
          <a:ext cx="1322243" cy="552450"/>
        </a:xfrm>
        <a:prstGeom prst="rect">
          <a:avLst/>
        </a:prstGeom>
        <a:noFill/>
        <a:ln w="9525">
          <a:noFill/>
          <a:miter lim="800000"/>
          <a:headEnd/>
          <a:tailEnd/>
        </a:ln>
      </xdr:spPr>
    </xdr:pic>
    <xdr:clientData/>
  </xdr:twoCellAnchor>
  <xdr:twoCellAnchor editAs="oneCell">
    <xdr:from>
      <xdr:col>7</xdr:col>
      <xdr:colOff>2883478</xdr:colOff>
      <xdr:row>1</xdr:row>
      <xdr:rowOff>69272</xdr:rowOff>
    </xdr:from>
    <xdr:to>
      <xdr:col>8</xdr:col>
      <xdr:colOff>484910</xdr:colOff>
      <xdr:row>7</xdr:row>
      <xdr:rowOff>29945</xdr:rowOff>
    </xdr:to>
    <xdr:pic>
      <xdr:nvPicPr>
        <xdr:cNvPr id="3" name="Picture 2">
          <a:extLst>
            <a:ext uri="{FF2B5EF4-FFF2-40B4-BE49-F238E27FC236}">
              <a16:creationId xmlns:a16="http://schemas.microsoft.com/office/drawing/2014/main" id="{DD003834-CB21-4AED-93DB-8D2F8D71A8D8}"/>
            </a:ext>
          </a:extLst>
        </xdr:cNvPr>
        <xdr:cNvPicPr>
          <a:picLocks noChangeAspect="1"/>
        </xdr:cNvPicPr>
      </xdr:nvPicPr>
      <xdr:blipFill>
        <a:blip xmlns:r="http://schemas.openxmlformats.org/officeDocument/2006/relationships" r:embed="rId2"/>
        <a:stretch>
          <a:fillRect/>
        </a:stretch>
      </xdr:blipFill>
      <xdr:spPr>
        <a:xfrm>
          <a:off x="8350828" y="240722"/>
          <a:ext cx="487507" cy="598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xdr:colOff>
      <xdr:row>1</xdr:row>
      <xdr:rowOff>120650</xdr:rowOff>
    </xdr:from>
    <xdr:to>
      <xdr:col>19</xdr:col>
      <xdr:colOff>266700</xdr:colOff>
      <xdr:row>42</xdr:row>
      <xdr:rowOff>149621</xdr:rowOff>
    </xdr:to>
    <xdr:pic>
      <xdr:nvPicPr>
        <xdr:cNvPr id="2" name="Picture 1">
          <a:extLst>
            <a:ext uri="{FF2B5EF4-FFF2-40B4-BE49-F238E27FC236}">
              <a16:creationId xmlns:a16="http://schemas.microsoft.com/office/drawing/2014/main" id="{F8B5BFB4-6026-1827-3062-8513AE8A8938}"/>
            </a:ext>
          </a:extLst>
        </xdr:cNvPr>
        <xdr:cNvPicPr>
          <a:picLocks noChangeAspect="1"/>
        </xdr:cNvPicPr>
      </xdr:nvPicPr>
      <xdr:blipFill>
        <a:blip xmlns:r="http://schemas.openxmlformats.org/officeDocument/2006/relationships" r:embed="rId1"/>
        <a:stretch>
          <a:fillRect/>
        </a:stretch>
      </xdr:blipFill>
      <xdr:spPr>
        <a:xfrm>
          <a:off x="615950" y="301625"/>
          <a:ext cx="11233150" cy="74489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xdr:colOff>
      <xdr:row>17</xdr:row>
      <xdr:rowOff>66675</xdr:rowOff>
    </xdr:from>
    <xdr:to>
      <xdr:col>13</xdr:col>
      <xdr:colOff>142875</xdr:colOff>
      <xdr:row>20</xdr:row>
      <xdr:rowOff>0</xdr:rowOff>
    </xdr:to>
    <xdr:sp macro="" textlink="">
      <xdr:nvSpPr>
        <xdr:cNvPr id="2" name="TextBox 1">
          <a:extLst>
            <a:ext uri="{FF2B5EF4-FFF2-40B4-BE49-F238E27FC236}">
              <a16:creationId xmlns:a16="http://schemas.microsoft.com/office/drawing/2014/main" id="{1149B65F-ABF1-6229-9C51-2ECFA66B5BAC}"/>
            </a:ext>
          </a:extLst>
        </xdr:cNvPr>
        <xdr:cNvSpPr txBox="1"/>
      </xdr:nvSpPr>
      <xdr:spPr>
        <a:xfrm>
          <a:off x="11801475" y="3829050"/>
          <a:ext cx="410527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Only the "ChangeType"</a:t>
          </a:r>
          <a:r>
            <a:rPr lang="en-GB" sz="1100" baseline="0"/>
            <a:t> value is required to be mapped beyond the Staging layer.</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257175</xdr:colOff>
      <xdr:row>0</xdr:row>
      <xdr:rowOff>161925</xdr:rowOff>
    </xdr:from>
    <xdr:to>
      <xdr:col>3</xdr:col>
      <xdr:colOff>438150</xdr:colOff>
      <xdr:row>2</xdr:row>
      <xdr:rowOff>238125</xdr:rowOff>
    </xdr:to>
    <xdr:sp macro="" textlink="">
      <xdr:nvSpPr>
        <xdr:cNvPr id="2" name="TextBox 1">
          <a:extLst>
            <a:ext uri="{FF2B5EF4-FFF2-40B4-BE49-F238E27FC236}">
              <a16:creationId xmlns:a16="http://schemas.microsoft.com/office/drawing/2014/main" id="{19252299-0477-90A0-D240-7F22FBB9B3A4}"/>
            </a:ext>
          </a:extLst>
        </xdr:cNvPr>
        <xdr:cNvSpPr txBox="1"/>
      </xdr:nvSpPr>
      <xdr:spPr>
        <a:xfrm>
          <a:off x="257175" y="161925"/>
          <a:ext cx="102298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on this sheet has been taken from the frozen data master worbook [Frozen_Data Master Workbook - LBG V1_PI2 20_JAN.xlsx]</a:t>
          </a:r>
          <a:endParaRPr lang="en-GB">
            <a:effectLst/>
          </a:endParaRPr>
        </a:p>
        <a:p>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IB\Center%201980\Reporting%20Repository\CMP\New%20AFS%20CLO%20Product\Facility%20Types%20FINAL%2020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http://sharepoint3.bankofamerica.com/sites/WCTFulfillmentCapability/dataintegration/Shared%20Documents/FUL030%20(Aug%20Release)/Template%20Selection%20(Aug%20Release)/Business%20Rules%20Documentation%20Template%20%20working%20copy%20with%20highlights.xlsx?9CBB73BE" TargetMode="External"/><Relationship Id="rId1" Type="http://schemas.openxmlformats.org/officeDocument/2006/relationships/externalLinkPath" Target="file:///\\9CBB73BE\Business%20Rules%20Documentation%20Template%20%20working%20copy%20with%20highligh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SRC-Data%20Feeds\STAGING\Dun%20and%20Bradstreet%20Stage%201%20Data%20Attribute%20Details%20(DAD)%20v1.4.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ersonal/alan_pain_lloydsbanking_com/Documents/Voyager/Requirements/nCino%20Fields/Staging%20Database%20Source%20Spreadsheet%20Master%20(from%20RDW%20Sharepoint)%2017.03.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Log"/>
      <sheetName val="Questions"/>
      <sheetName val="Document Logic"/>
      <sheetName val="Reference"/>
      <sheetName val="Sheet1"/>
    </sheetNames>
    <sheetDataSet>
      <sheetData sheetId="0" refreshError="1"/>
      <sheetData sheetId="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refreshError="1"/>
      <sheetData sheetId="1" refreshError="1"/>
      <sheetData sheetId="2" refreshError="1"/>
      <sheetData sheetId="3"/>
      <sheetData sheetId="4"/>
      <sheetData sheetId="5" refreshError="1"/>
      <sheetData sheetId="6"/>
      <sheetData sheetId="7"/>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BS"/>
      <sheetName val="TI+"/>
      <sheetName val="COMMON"/>
      <sheetName val="CAP"/>
      <sheetName val="ACS"/>
      <sheetName val="TSYS"/>
      <sheetName val="ALFA"/>
      <sheetName val="MLC"/>
      <sheetName val="AMC MAS"/>
      <sheetName val="CBS"/>
      <sheetName val="CAP Bridge File"/>
      <sheetName val="MABE4-COMMON"/>
      <sheetName val="ACS Crestow Bridge File"/>
      <sheetName val="FDPP-RCBS Bridge File"/>
      <sheetName val="RED"/>
      <sheetName val="OCMI"/>
      <sheetName val="Change Control "/>
      <sheetName val="Feed Repository "/>
      <sheetName val="Source System Idenifiers"/>
      <sheetName val="CMD"/>
      <sheetName val="CMS"/>
      <sheetName val="CMSL"/>
      <sheetName val="CODOS"/>
      <sheetName val="COG"/>
      <sheetName val="Credit Sanctioning"/>
      <sheetName val="Enquiry"/>
      <sheetName val="Equitrack"/>
      <sheetName val="Financial Spreading FST"/>
      <sheetName val="GL Account M-Sets"/>
      <sheetName val="GRM"/>
      <sheetName val="Nexus-IRDC"/>
      <sheetName val="PortalAdmin"/>
      <sheetName val="RAY"/>
      <sheetName val="Ray LOV for NDAF"/>
      <sheetName val="SAP GLExtract"/>
      <sheetName val="SAP HIERARCHY"/>
      <sheetName val="SAP TOM ORACLE MAP"/>
      <sheetName val="Segment"/>
      <sheetName val="VAM"/>
      <sheetName val="Complex Customer Mig Map"/>
      <sheetName val="SDMS"/>
      <sheetName val="Datamarkets FX rate"/>
      <sheetName val="ACBS 5.3"/>
      <sheetName val="CRISP"/>
      <sheetName val="Eclair"/>
      <sheetName val="Goldmine"/>
      <sheetName val="Moodys-RiskFrontier"/>
      <sheetName val="Nexus old not used "/>
      <sheetName val="NRMS"/>
      <sheetName val="RHEA"/>
      <sheetName val="SMS"/>
      <sheetName val="URBIS"/>
      <sheetName val="CMS Indexation"/>
      <sheetName val="CMA"/>
      <sheetName val="EM"/>
      <sheetName val="AMCCMS"/>
      <sheetName val="Append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B9BCD-D2D4-4C0E-AAF7-F0B66AC1BDEE}">
  <sheetPr>
    <tabColor theme="0" tint="-0.34998626667073579"/>
  </sheetPr>
  <dimension ref="B1:I54"/>
  <sheetViews>
    <sheetView showGridLines="0" zoomScale="110" zoomScaleNormal="110" workbookViewId="0">
      <selection activeCell="K26" sqref="K26"/>
    </sheetView>
  </sheetViews>
  <sheetFormatPr defaultColWidth="8.5703125" defaultRowHeight="12.6"/>
  <cols>
    <col min="1" max="2" width="8.5703125" style="77"/>
    <col min="3" max="3" width="10.140625" style="77" bestFit="1" customWidth="1"/>
    <col min="4" max="4" width="11.42578125" style="77" customWidth="1"/>
    <col min="5" max="6" width="8.5703125" style="77"/>
    <col min="7" max="7" width="28.5703125" style="77" customWidth="1"/>
    <col min="8" max="8" width="41.42578125" style="77" customWidth="1"/>
    <col min="9" max="16384" width="8.5703125" style="77"/>
  </cols>
  <sheetData>
    <row r="1" spans="2:9" ht="12.95" thickBot="1"/>
    <row r="2" spans="2:9" ht="13.5" customHeight="1">
      <c r="B2" s="78"/>
      <c r="C2" s="79"/>
      <c r="D2" s="79"/>
      <c r="E2" s="79"/>
      <c r="F2" s="79"/>
      <c r="G2" s="79"/>
      <c r="H2" s="79"/>
      <c r="I2" s="80"/>
    </row>
    <row r="3" spans="2:9" ht="5.25" customHeight="1">
      <c r="B3" s="81"/>
      <c r="I3" s="82"/>
    </row>
    <row r="4" spans="2:9" ht="5.25" customHeight="1">
      <c r="B4" s="81"/>
      <c r="I4" s="82"/>
    </row>
    <row r="5" spans="2:9" ht="5.25" customHeight="1">
      <c r="B5" s="81"/>
      <c r="I5" s="82"/>
    </row>
    <row r="6" spans="2:9" ht="5.25" customHeight="1">
      <c r="B6" s="81"/>
      <c r="I6" s="82"/>
    </row>
    <row r="7" spans="2:9" ht="15.6">
      <c r="B7" s="81"/>
      <c r="C7" s="432" t="s">
        <v>0</v>
      </c>
      <c r="D7" s="432"/>
      <c r="E7" s="432"/>
      <c r="F7" s="432"/>
      <c r="G7" s="432"/>
      <c r="H7" s="432"/>
      <c r="I7" s="82"/>
    </row>
    <row r="8" spans="2:9" ht="15.6">
      <c r="B8" s="81"/>
      <c r="C8" s="83"/>
      <c r="D8" s="84"/>
      <c r="E8" s="85"/>
      <c r="F8" s="85"/>
      <c r="G8" s="85"/>
      <c r="H8" s="85"/>
      <c r="I8" s="82"/>
    </row>
    <row r="9" spans="2:9">
      <c r="B9" s="81"/>
      <c r="C9" s="86" t="s">
        <v>1</v>
      </c>
      <c r="D9" s="86" t="s">
        <v>2</v>
      </c>
      <c r="E9" s="86" t="s">
        <v>3</v>
      </c>
      <c r="F9" s="86" t="s">
        <v>4</v>
      </c>
      <c r="G9" s="437" t="s">
        <v>5</v>
      </c>
      <c r="H9" s="438"/>
      <c r="I9" s="82"/>
    </row>
    <row r="10" spans="2:9" ht="20.100000000000001">
      <c r="B10" s="87"/>
      <c r="C10" s="88">
        <v>45035</v>
      </c>
      <c r="D10" s="89" t="s">
        <v>6</v>
      </c>
      <c r="E10" s="89" t="s">
        <v>7</v>
      </c>
      <c r="F10" s="90" t="s">
        <v>8</v>
      </c>
      <c r="G10" s="434" t="s">
        <v>9</v>
      </c>
      <c r="H10" s="435"/>
      <c r="I10" s="91"/>
    </row>
    <row r="11" spans="2:9">
      <c r="B11" s="87"/>
      <c r="C11" s="88"/>
      <c r="D11" s="89"/>
      <c r="E11" s="89"/>
      <c r="F11" s="90"/>
      <c r="G11" s="434"/>
      <c r="H11" s="435"/>
      <c r="I11" s="91"/>
    </row>
    <row r="12" spans="2:9">
      <c r="B12" s="87"/>
      <c r="C12" s="88"/>
      <c r="D12" s="89"/>
      <c r="E12" s="89"/>
      <c r="F12" s="90"/>
      <c r="G12" s="434"/>
      <c r="H12" s="435"/>
      <c r="I12" s="91"/>
    </row>
    <row r="13" spans="2:9">
      <c r="B13" s="87"/>
      <c r="C13" s="92"/>
      <c r="D13" s="89"/>
      <c r="E13" s="89"/>
      <c r="F13" s="90"/>
      <c r="G13" s="434"/>
      <c r="H13" s="435"/>
      <c r="I13" s="91"/>
    </row>
    <row r="14" spans="2:9">
      <c r="B14" s="87"/>
      <c r="C14" s="92"/>
      <c r="D14" s="89"/>
      <c r="E14" s="89"/>
      <c r="F14" s="90"/>
      <c r="G14" s="434"/>
      <c r="H14" s="435"/>
      <c r="I14" s="91"/>
    </row>
    <row r="15" spans="2:9">
      <c r="B15" s="87"/>
      <c r="C15" s="92"/>
      <c r="D15" s="89"/>
      <c r="E15" s="89"/>
      <c r="F15" s="90"/>
      <c r="G15" s="434"/>
      <c r="H15" s="435"/>
      <c r="I15" s="91"/>
    </row>
    <row r="16" spans="2:9">
      <c r="B16" s="87"/>
      <c r="C16" s="92"/>
      <c r="D16" s="89"/>
      <c r="E16" s="89"/>
      <c r="F16" s="90"/>
      <c r="G16" s="434"/>
      <c r="H16" s="435"/>
      <c r="I16" s="91"/>
    </row>
    <row r="17" spans="2:9">
      <c r="B17" s="87"/>
      <c r="C17" s="92"/>
      <c r="D17" s="89"/>
      <c r="E17" s="89"/>
      <c r="F17" s="90"/>
      <c r="G17" s="434"/>
      <c r="H17" s="435"/>
      <c r="I17" s="91"/>
    </row>
    <row r="18" spans="2:9">
      <c r="B18" s="87"/>
      <c r="C18" s="92"/>
      <c r="D18" s="89"/>
      <c r="E18" s="89"/>
      <c r="F18" s="90"/>
      <c r="G18" s="434"/>
      <c r="H18" s="435"/>
      <c r="I18" s="91"/>
    </row>
    <row r="19" spans="2:9">
      <c r="B19" s="87"/>
      <c r="C19" s="92"/>
      <c r="D19" s="89"/>
      <c r="E19" s="89"/>
      <c r="F19" s="90"/>
      <c r="G19" s="434"/>
      <c r="H19" s="435"/>
      <c r="I19" s="91"/>
    </row>
    <row r="20" spans="2:9">
      <c r="B20" s="87"/>
      <c r="C20" s="92"/>
      <c r="D20" s="89"/>
      <c r="E20" s="89"/>
      <c r="F20" s="90"/>
      <c r="G20" s="434"/>
      <c r="H20" s="435"/>
      <c r="I20" s="91"/>
    </row>
    <row r="21" spans="2:9">
      <c r="B21" s="87"/>
      <c r="C21" s="92"/>
      <c r="D21" s="89"/>
      <c r="E21" s="89"/>
      <c r="F21" s="90"/>
      <c r="G21" s="434"/>
      <c r="H21" s="435"/>
      <c r="I21" s="91"/>
    </row>
    <row r="22" spans="2:9">
      <c r="B22" s="87"/>
      <c r="C22" s="92"/>
      <c r="D22" s="89"/>
      <c r="E22" s="89"/>
      <c r="F22" s="90"/>
      <c r="G22" s="434"/>
      <c r="H22" s="435"/>
      <c r="I22" s="91"/>
    </row>
    <row r="23" spans="2:9">
      <c r="B23" s="87"/>
      <c r="C23" s="93"/>
      <c r="D23" s="94"/>
      <c r="E23" s="94"/>
      <c r="F23" s="95"/>
      <c r="G23" s="96"/>
      <c r="H23" s="96"/>
      <c r="I23" s="91"/>
    </row>
    <row r="24" spans="2:9">
      <c r="B24" s="81"/>
      <c r="I24" s="82"/>
    </row>
    <row r="25" spans="2:9">
      <c r="B25" s="81"/>
      <c r="C25" s="433" t="s">
        <v>10</v>
      </c>
      <c r="D25" s="433"/>
      <c r="E25" s="433"/>
      <c r="F25" s="433"/>
      <c r="G25" s="433"/>
      <c r="H25" s="433"/>
      <c r="I25" s="82"/>
    </row>
    <row r="26" spans="2:9" ht="26.45" customHeight="1">
      <c r="B26" s="81"/>
      <c r="C26" s="97"/>
      <c r="D26" s="97"/>
      <c r="E26" s="431" t="s">
        <v>11</v>
      </c>
      <c r="F26" s="431"/>
      <c r="G26" s="431"/>
      <c r="H26" s="431"/>
      <c r="I26" s="82"/>
    </row>
    <row r="27" spans="2:9">
      <c r="B27" s="81"/>
      <c r="C27" s="97"/>
      <c r="D27" s="97"/>
      <c r="E27" s="97"/>
      <c r="F27" s="97"/>
      <c r="G27" s="97"/>
      <c r="I27" s="82"/>
    </row>
    <row r="28" spans="2:9">
      <c r="B28" s="81"/>
      <c r="C28" s="98" t="s">
        <v>12</v>
      </c>
      <c r="D28" s="97"/>
      <c r="E28" s="97"/>
      <c r="F28" s="97"/>
      <c r="G28" s="97"/>
      <c r="I28" s="82"/>
    </row>
    <row r="29" spans="2:9">
      <c r="B29" s="81"/>
      <c r="C29" s="97"/>
      <c r="D29" s="431" t="s">
        <v>13</v>
      </c>
      <c r="E29" s="431"/>
      <c r="F29" s="431"/>
      <c r="G29" s="431"/>
      <c r="H29" s="431"/>
      <c r="I29" s="82"/>
    </row>
    <row r="30" spans="2:9">
      <c r="B30" s="81"/>
      <c r="C30" s="97"/>
      <c r="D30" s="99"/>
      <c r="E30" s="431" t="s">
        <v>14</v>
      </c>
      <c r="F30" s="431"/>
      <c r="G30" s="431"/>
      <c r="H30" s="431"/>
      <c r="I30" s="82"/>
    </row>
    <row r="31" spans="2:9">
      <c r="B31" s="81"/>
      <c r="C31" s="97"/>
      <c r="D31" s="99"/>
      <c r="E31" s="431" t="s">
        <v>15</v>
      </c>
      <c r="F31" s="431"/>
      <c r="G31" s="431"/>
      <c r="H31" s="431"/>
      <c r="I31" s="82"/>
    </row>
    <row r="32" spans="2:9">
      <c r="B32" s="81"/>
      <c r="C32" s="97"/>
      <c r="D32" s="99"/>
      <c r="E32" s="431" t="s">
        <v>16</v>
      </c>
      <c r="F32" s="431"/>
      <c r="G32" s="431"/>
      <c r="H32" s="431"/>
      <c r="I32" s="82"/>
    </row>
    <row r="33" spans="2:9">
      <c r="B33" s="81"/>
      <c r="C33" s="97"/>
      <c r="D33" s="99"/>
      <c r="E33" s="439" t="s">
        <v>17</v>
      </c>
      <c r="F33" s="439"/>
      <c r="G33" s="439"/>
      <c r="H33" s="439"/>
      <c r="I33" s="82"/>
    </row>
    <row r="34" spans="2:9">
      <c r="B34" s="81"/>
      <c r="C34" s="97"/>
      <c r="D34" s="99"/>
      <c r="E34" s="431"/>
      <c r="F34" s="431"/>
      <c r="G34" s="431"/>
      <c r="H34" s="431"/>
      <c r="I34" s="82"/>
    </row>
    <row r="35" spans="2:9">
      <c r="B35" s="81"/>
      <c r="C35" s="97"/>
      <c r="D35" s="99"/>
      <c r="E35" s="439"/>
      <c r="F35" s="439"/>
      <c r="G35" s="439"/>
      <c r="H35" s="439"/>
      <c r="I35" s="82"/>
    </row>
    <row r="36" spans="2:9">
      <c r="B36" s="81"/>
      <c r="C36" s="97"/>
      <c r="D36" s="99"/>
      <c r="E36" s="99"/>
      <c r="F36" s="99"/>
      <c r="G36" s="99"/>
      <c r="H36" s="99"/>
      <c r="I36" s="82"/>
    </row>
    <row r="37" spans="2:9">
      <c r="B37" s="81"/>
      <c r="C37" s="98" t="s">
        <v>18</v>
      </c>
      <c r="D37" s="100"/>
      <c r="E37" s="100"/>
      <c r="F37" s="100"/>
      <c r="G37" s="100"/>
      <c r="H37" s="101"/>
      <c r="I37" s="82"/>
    </row>
    <row r="38" spans="2:9" ht="55.5" customHeight="1">
      <c r="B38" s="81"/>
      <c r="C38" s="425">
        <v>1</v>
      </c>
      <c r="D38" s="431" t="s">
        <v>19</v>
      </c>
      <c r="E38" s="431"/>
      <c r="F38" s="431"/>
      <c r="G38" s="431"/>
      <c r="H38" s="431"/>
      <c r="I38" s="82"/>
    </row>
    <row r="39" spans="2:9" ht="24" customHeight="1">
      <c r="B39" s="81"/>
      <c r="C39" s="425">
        <v>2</v>
      </c>
      <c r="D39" s="431" t="s">
        <v>20</v>
      </c>
      <c r="E39" s="431"/>
      <c r="F39" s="431"/>
      <c r="G39" s="431"/>
      <c r="H39" s="431"/>
      <c r="I39" s="82"/>
    </row>
    <row r="40" spans="2:9">
      <c r="B40" s="81"/>
      <c r="C40" s="426">
        <v>3</v>
      </c>
      <c r="D40" s="431" t="s">
        <v>21</v>
      </c>
      <c r="E40" s="431"/>
      <c r="F40" s="431"/>
      <c r="G40" s="431"/>
      <c r="H40" s="431"/>
      <c r="I40" s="82"/>
    </row>
    <row r="41" spans="2:9" ht="12.95" thickBot="1">
      <c r="B41" s="102"/>
      <c r="C41" s="103"/>
      <c r="D41" s="103"/>
      <c r="E41" s="103"/>
      <c r="F41" s="103"/>
      <c r="G41" s="103"/>
      <c r="H41" s="103"/>
      <c r="I41" s="104"/>
    </row>
    <row r="42" spans="2:9" ht="12.95">
      <c r="C42" s="105"/>
      <c r="D42" s="106"/>
      <c r="E42" s="106"/>
      <c r="F42" s="107"/>
    </row>
    <row r="43" spans="2:9" ht="14.45">
      <c r="C43" s="106"/>
      <c r="D43" s="108"/>
      <c r="E43" s="106"/>
      <c r="F43" s="107"/>
    </row>
    <row r="44" spans="2:9" ht="12.95">
      <c r="C44" s="106"/>
      <c r="D44" s="106"/>
      <c r="E44" s="106"/>
      <c r="F44" s="107"/>
    </row>
    <row r="45" spans="2:9" ht="12.95">
      <c r="C45" s="106"/>
      <c r="D45" s="106"/>
      <c r="E45" s="106"/>
      <c r="F45" s="107"/>
    </row>
    <row r="46" spans="2:9" ht="12.95">
      <c r="C46" s="106"/>
      <c r="D46" s="106"/>
      <c r="E46" s="106"/>
      <c r="F46" s="107"/>
    </row>
    <row r="47" spans="2:9" ht="12.95">
      <c r="C47" s="106"/>
      <c r="D47" s="106"/>
      <c r="E47" s="106"/>
      <c r="F47" s="107"/>
    </row>
    <row r="48" spans="2:9" ht="12.95">
      <c r="C48" s="106"/>
      <c r="D48" s="106"/>
      <c r="E48" s="436"/>
      <c r="F48" s="436"/>
      <c r="G48" s="436"/>
    </row>
    <row r="49" spans="3:7" ht="12.95">
      <c r="C49" s="106"/>
      <c r="D49" s="106"/>
      <c r="E49" s="436"/>
      <c r="F49" s="436"/>
      <c r="G49" s="436"/>
    </row>
    <row r="50" spans="3:7" ht="12.95">
      <c r="C50" s="106"/>
      <c r="D50" s="106"/>
      <c r="E50" s="436"/>
      <c r="F50" s="436"/>
      <c r="G50" s="436"/>
    </row>
    <row r="51" spans="3:7" ht="12.95">
      <c r="C51" s="106"/>
      <c r="D51" s="106"/>
      <c r="E51" s="106"/>
      <c r="F51" s="107"/>
    </row>
    <row r="52" spans="3:7" ht="12.95">
      <c r="C52" s="106"/>
      <c r="D52" s="106"/>
      <c r="E52" s="106"/>
      <c r="F52" s="107"/>
    </row>
    <row r="53" spans="3:7" ht="12.95">
      <c r="C53" s="106"/>
      <c r="D53" s="106"/>
      <c r="E53" s="106"/>
      <c r="F53" s="107"/>
    </row>
    <row r="54" spans="3:7" ht="12.95">
      <c r="C54" s="109"/>
      <c r="D54" s="109"/>
      <c r="E54" s="109"/>
      <c r="F54" s="110"/>
    </row>
  </sheetData>
  <mergeCells count="30">
    <mergeCell ref="D40:H40"/>
    <mergeCell ref="E48:G48"/>
    <mergeCell ref="E49:G49"/>
    <mergeCell ref="E50:G50"/>
    <mergeCell ref="G9:H9"/>
    <mergeCell ref="G10:H10"/>
    <mergeCell ref="G11:H11"/>
    <mergeCell ref="G12:H12"/>
    <mergeCell ref="G13:H13"/>
    <mergeCell ref="G14:H14"/>
    <mergeCell ref="E32:H32"/>
    <mergeCell ref="E33:H33"/>
    <mergeCell ref="E34:H34"/>
    <mergeCell ref="E35:H35"/>
    <mergeCell ref="D39:H39"/>
    <mergeCell ref="D38:H38"/>
    <mergeCell ref="E31:H31"/>
    <mergeCell ref="C7:H7"/>
    <mergeCell ref="C25:H25"/>
    <mergeCell ref="E26:H26"/>
    <mergeCell ref="D29:H29"/>
    <mergeCell ref="E30:H30"/>
    <mergeCell ref="G15:H15"/>
    <mergeCell ref="G16:H16"/>
    <mergeCell ref="G17:H17"/>
    <mergeCell ref="G18:H18"/>
    <mergeCell ref="G19:H19"/>
    <mergeCell ref="G20:H20"/>
    <mergeCell ref="G21:H21"/>
    <mergeCell ref="G22:H22"/>
  </mergeCells>
  <pageMargins left="0.7" right="0.7" top="0.75" bottom="0.75" header="0.3" footer="0.3"/>
  <pageSetup paperSize="9" orientation="portrait" r:id="rId1"/>
  <headerFooter>
    <oddHeader>&amp;L&amp;"Calibri"&amp;12&amp;K0000FFClassification: Limited&amp;1#</oddHead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A189-DF8E-4239-9D86-4472E6A6F0C2}">
  <dimension ref="A3:AT346"/>
  <sheetViews>
    <sheetView topLeftCell="AD1" workbookViewId="0">
      <pane ySplit="4" topLeftCell="A5" activePane="bottomLeft" state="frozen"/>
      <selection pane="bottomLeft" activeCell="AG11" sqref="AG11"/>
    </sheetView>
  </sheetViews>
  <sheetFormatPr defaultRowHeight="15" customHeight="1"/>
  <cols>
    <col min="1" max="1" width="20" style="7" bestFit="1" customWidth="1"/>
    <col min="2" max="2" width="51.85546875" customWidth="1"/>
    <col min="3" max="3" width="6.5703125" customWidth="1"/>
    <col min="4" max="4" width="9.140625" bestFit="1" customWidth="1"/>
    <col min="5" max="5" width="7.85546875" customWidth="1"/>
    <col min="6" max="6" width="14.7109375" customWidth="1"/>
    <col min="7" max="7" width="17.42578125" customWidth="1"/>
    <col min="8" max="8" width="10" customWidth="1"/>
    <col min="9" max="9" width="17.5703125" customWidth="1"/>
    <col min="10" max="10" width="20.5703125" customWidth="1"/>
    <col min="11" max="11" width="33.140625" customWidth="1"/>
    <col min="12" max="12" width="65.5703125" bestFit="1" customWidth="1"/>
    <col min="13" max="35" width="23.85546875" customWidth="1"/>
    <col min="36" max="36" width="19.85546875" customWidth="1"/>
    <col min="37" max="37" width="21" customWidth="1"/>
    <col min="38" max="38" width="19.85546875" customWidth="1"/>
    <col min="39" max="39" width="17.85546875" customWidth="1"/>
    <col min="40" max="40" width="22.85546875" customWidth="1"/>
    <col min="41" max="41" width="17.140625" customWidth="1"/>
    <col min="42" max="42" width="20.7109375" customWidth="1"/>
    <col min="43" max="43" width="17.28515625" customWidth="1"/>
  </cols>
  <sheetData>
    <row r="3" spans="1:46" ht="32.25" customHeight="1"/>
    <row r="4" spans="1:46" ht="42.75" customHeight="1">
      <c r="A4" s="113" t="s">
        <v>2869</v>
      </c>
      <c r="B4" s="17" t="s">
        <v>2870</v>
      </c>
      <c r="C4" s="423" t="s">
        <v>2871</v>
      </c>
      <c r="D4" s="17" t="s">
        <v>2872</v>
      </c>
      <c r="E4" s="18" t="s">
        <v>2873</v>
      </c>
      <c r="F4" s="19" t="s">
        <v>2874</v>
      </c>
      <c r="G4" s="19" t="s">
        <v>2875</v>
      </c>
      <c r="H4" s="20" t="s">
        <v>76</v>
      </c>
      <c r="I4" s="20" t="s">
        <v>2876</v>
      </c>
      <c r="J4" s="21" t="s">
        <v>2877</v>
      </c>
      <c r="K4" s="20" t="s">
        <v>2878</v>
      </c>
      <c r="L4" s="20" t="s">
        <v>2879</v>
      </c>
      <c r="M4" s="20" t="s">
        <v>48</v>
      </c>
      <c r="N4" s="20" t="s">
        <v>84</v>
      </c>
      <c r="O4" s="17" t="s">
        <v>2880</v>
      </c>
      <c r="P4" s="17" t="s">
        <v>2881</v>
      </c>
      <c r="Q4" s="119" t="s">
        <v>2882</v>
      </c>
      <c r="R4" s="120" t="s">
        <v>2883</v>
      </c>
      <c r="S4" s="120" t="s">
        <v>2884</v>
      </c>
      <c r="T4" s="120" t="s">
        <v>2885</v>
      </c>
      <c r="U4" s="120" t="s">
        <v>2886</v>
      </c>
      <c r="V4" s="120" t="s">
        <v>2887</v>
      </c>
      <c r="W4" s="121" t="s">
        <v>2888</v>
      </c>
      <c r="X4" s="121" t="s">
        <v>2889</v>
      </c>
      <c r="Y4" s="121" t="s">
        <v>2890</v>
      </c>
      <c r="Z4" s="121" t="s">
        <v>2891</v>
      </c>
      <c r="AA4" s="121" t="s">
        <v>2892</v>
      </c>
      <c r="AB4" s="122" t="s">
        <v>2893</v>
      </c>
      <c r="AC4" s="17" t="s">
        <v>2894</v>
      </c>
      <c r="AD4" s="20" t="s">
        <v>2895</v>
      </c>
      <c r="AE4" s="20" t="s">
        <v>2896</v>
      </c>
      <c r="AF4" s="20" t="s">
        <v>2897</v>
      </c>
      <c r="AG4" s="20" t="s">
        <v>2898</v>
      </c>
      <c r="AH4" s="22" t="s">
        <v>2899</v>
      </c>
      <c r="AI4" s="22" t="s">
        <v>2900</v>
      </c>
      <c r="AJ4" s="23" t="s">
        <v>2901</v>
      </c>
      <c r="AK4" s="22" t="s">
        <v>2902</v>
      </c>
      <c r="AL4" s="22" t="s">
        <v>2903</v>
      </c>
      <c r="AM4" s="20" t="s">
        <v>2904</v>
      </c>
      <c r="AN4" s="20" t="s">
        <v>2905</v>
      </c>
      <c r="AO4" s="22" t="s">
        <v>2906</v>
      </c>
      <c r="AP4" s="22" t="s">
        <v>2907</v>
      </c>
      <c r="AQ4" s="22" t="s">
        <v>2908</v>
      </c>
      <c r="AR4" s="22" t="s">
        <v>2909</v>
      </c>
      <c r="AS4" s="22" t="s">
        <v>2910</v>
      </c>
      <c r="AT4" s="24" t="s">
        <v>2911</v>
      </c>
    </row>
    <row r="5" spans="1:46" ht="14.45">
      <c r="A5" s="7" t="str">
        <f>IF(ISERROR(VLOOKUP($L5,'nCino | Field Mappings'!$C:$M,1,FALSE)), "No", "Yes")</f>
        <v>Yes</v>
      </c>
      <c r="D5" s="32">
        <v>1</v>
      </c>
      <c r="E5" s="31" t="s">
        <v>2912</v>
      </c>
      <c r="F5" s="74" t="s">
        <v>2913</v>
      </c>
      <c r="G5" s="74" t="s">
        <v>2913</v>
      </c>
      <c r="H5" s="123" t="s">
        <v>50</v>
      </c>
      <c r="I5" s="124" t="s">
        <v>49</v>
      </c>
      <c r="J5" s="125" t="s">
        <v>159</v>
      </c>
      <c r="K5" s="40" t="s">
        <v>158</v>
      </c>
      <c r="L5" s="40" t="str">
        <f t="shared" ref="L5:L68" si="0">_xlfn.CONCAT(I5,".",K5)</f>
        <v>LLC_BI__Loan__c.Id</v>
      </c>
      <c r="M5" s="40" t="s">
        <v>158</v>
      </c>
      <c r="N5" s="126" t="s">
        <v>158</v>
      </c>
      <c r="O5" s="127">
        <v>18</v>
      </c>
      <c r="P5" s="127"/>
      <c r="Q5" s="128" t="s">
        <v>2914</v>
      </c>
      <c r="R5" s="128" t="s">
        <v>2914</v>
      </c>
      <c r="S5" s="128" t="s">
        <v>2914</v>
      </c>
      <c r="T5" s="128" t="s">
        <v>2914</v>
      </c>
      <c r="U5" s="128" t="s">
        <v>2914</v>
      </c>
      <c r="V5" s="128" t="s">
        <v>2914</v>
      </c>
      <c r="W5" s="128" t="s">
        <v>2914</v>
      </c>
      <c r="X5" s="128" t="s">
        <v>2914</v>
      </c>
      <c r="Y5" s="128" t="s">
        <v>2914</v>
      </c>
      <c r="Z5" s="128" t="s">
        <v>2914</v>
      </c>
      <c r="AA5" s="128" t="s">
        <v>2914</v>
      </c>
      <c r="AB5" s="129"/>
      <c r="AC5" s="29" t="s">
        <v>2237</v>
      </c>
      <c r="AD5" s="26" t="s">
        <v>2237</v>
      </c>
      <c r="AE5" s="26" t="s">
        <v>2915</v>
      </c>
      <c r="AF5" s="31" t="s">
        <v>2237</v>
      </c>
      <c r="AG5" s="25" t="s">
        <v>2914</v>
      </c>
      <c r="AH5" s="31"/>
      <c r="AI5" s="25" t="s">
        <v>2916</v>
      </c>
      <c r="AJ5" s="26"/>
      <c r="AK5" s="26"/>
      <c r="AL5" s="25" t="s">
        <v>2916</v>
      </c>
      <c r="AM5" s="26"/>
      <c r="AN5" s="26"/>
      <c r="AO5" s="26"/>
      <c r="AP5" s="26"/>
      <c r="AQ5" s="26"/>
      <c r="AR5" s="26"/>
      <c r="AS5" s="26"/>
      <c r="AT5" s="26"/>
    </row>
    <row r="6" spans="1:46" ht="14.45">
      <c r="A6" s="7" t="str">
        <f>IF(ISERROR(VLOOKUP($L6,'nCino | Field Mappings'!$C:$M,1,FALSE)), "No", "Yes")</f>
        <v>Yes</v>
      </c>
      <c r="D6" s="32">
        <v>2</v>
      </c>
      <c r="E6" s="31" t="s">
        <v>2912</v>
      </c>
      <c r="F6" s="74" t="s">
        <v>2913</v>
      </c>
      <c r="G6" s="74" t="s">
        <v>2913</v>
      </c>
      <c r="H6" s="123" t="s">
        <v>50</v>
      </c>
      <c r="I6" s="124" t="s">
        <v>49</v>
      </c>
      <c r="J6" s="28" t="s">
        <v>152</v>
      </c>
      <c r="K6" s="29" t="s">
        <v>151</v>
      </c>
      <c r="L6" s="26" t="str">
        <f t="shared" si="0"/>
        <v>LLC_BI__Loan__c.CreatedDate</v>
      </c>
      <c r="M6" s="31" t="s">
        <v>2917</v>
      </c>
      <c r="N6" s="26" t="s">
        <v>2918</v>
      </c>
      <c r="O6" s="130"/>
      <c r="P6" s="130"/>
      <c r="Q6" s="128" t="s">
        <v>2914</v>
      </c>
      <c r="R6" s="128" t="s">
        <v>2914</v>
      </c>
      <c r="S6" s="128" t="s">
        <v>2914</v>
      </c>
      <c r="T6" s="128" t="s">
        <v>2914</v>
      </c>
      <c r="U6" s="128" t="s">
        <v>2914</v>
      </c>
      <c r="V6" s="128" t="s">
        <v>2914</v>
      </c>
      <c r="W6" s="128" t="s">
        <v>2914</v>
      </c>
      <c r="X6" s="128" t="s">
        <v>2914</v>
      </c>
      <c r="Y6" s="128" t="s">
        <v>2914</v>
      </c>
      <c r="Z6" s="128" t="s">
        <v>2914</v>
      </c>
      <c r="AA6" s="128" t="s">
        <v>2914</v>
      </c>
      <c r="AB6" s="37"/>
      <c r="AC6" s="37"/>
      <c r="AD6" s="37"/>
      <c r="AE6" s="37"/>
      <c r="AF6" s="31" t="s">
        <v>2237</v>
      </c>
      <c r="AG6" s="25" t="s">
        <v>2914</v>
      </c>
      <c r="AH6" s="37"/>
      <c r="AI6" s="25" t="s">
        <v>2916</v>
      </c>
      <c r="AJ6" s="26"/>
      <c r="AK6" s="26"/>
      <c r="AL6" s="25" t="s">
        <v>2916</v>
      </c>
      <c r="AM6" s="26"/>
      <c r="AN6" s="26"/>
      <c r="AO6" s="26"/>
      <c r="AP6" s="26"/>
      <c r="AQ6" s="26"/>
      <c r="AR6" s="26"/>
      <c r="AS6" s="26"/>
      <c r="AT6" s="26"/>
    </row>
    <row r="7" spans="1:46" ht="14.45">
      <c r="A7" s="7" t="str">
        <f>IF(ISERROR(VLOOKUP($L7,'nCino | Field Mappings'!$C:$M,1,FALSE)), "No", "Yes")</f>
        <v>Yes</v>
      </c>
      <c r="D7" s="32">
        <v>3</v>
      </c>
      <c r="E7" s="31" t="s">
        <v>2912</v>
      </c>
      <c r="F7" s="74" t="s">
        <v>2913</v>
      </c>
      <c r="G7" s="74" t="s">
        <v>2913</v>
      </c>
      <c r="H7" s="123" t="s">
        <v>50</v>
      </c>
      <c r="I7" s="124" t="s">
        <v>49</v>
      </c>
      <c r="J7" s="28" t="s">
        <v>2919</v>
      </c>
      <c r="K7" s="29" t="s">
        <v>147</v>
      </c>
      <c r="L7" s="26" t="str">
        <f t="shared" si="0"/>
        <v>LLC_BI__Loan__c.CreatedById</v>
      </c>
      <c r="M7" s="31" t="s">
        <v>2920</v>
      </c>
      <c r="N7" s="26" t="s">
        <v>2921</v>
      </c>
      <c r="O7" s="130">
        <v>18</v>
      </c>
      <c r="P7" s="130"/>
      <c r="Q7" s="128" t="s">
        <v>2914</v>
      </c>
      <c r="R7" s="128" t="s">
        <v>2914</v>
      </c>
      <c r="S7" s="128" t="s">
        <v>2914</v>
      </c>
      <c r="T7" s="128" t="s">
        <v>2914</v>
      </c>
      <c r="U7" s="128" t="s">
        <v>2914</v>
      </c>
      <c r="V7" s="128" t="s">
        <v>2914</v>
      </c>
      <c r="W7" s="128" t="s">
        <v>2914</v>
      </c>
      <c r="X7" s="128" t="s">
        <v>2914</v>
      </c>
      <c r="Y7" s="128" t="s">
        <v>2914</v>
      </c>
      <c r="Z7" s="128" t="s">
        <v>2914</v>
      </c>
      <c r="AA7" s="128" t="s">
        <v>2914</v>
      </c>
      <c r="AB7" s="37"/>
      <c r="AC7" s="37"/>
      <c r="AD7" s="37"/>
      <c r="AE7" s="37"/>
      <c r="AF7" s="31" t="s">
        <v>2237</v>
      </c>
      <c r="AG7" s="25" t="s">
        <v>2914</v>
      </c>
      <c r="AH7" s="37"/>
      <c r="AI7" s="25" t="s">
        <v>2916</v>
      </c>
      <c r="AJ7" s="26"/>
      <c r="AK7" s="26"/>
      <c r="AL7" s="25" t="s">
        <v>2916</v>
      </c>
      <c r="AM7" s="26"/>
      <c r="AN7" s="26"/>
      <c r="AO7" s="26"/>
      <c r="AP7" s="26"/>
      <c r="AQ7" s="26"/>
      <c r="AR7" s="26"/>
      <c r="AS7" s="26"/>
      <c r="AT7" s="26"/>
    </row>
    <row r="8" spans="1:46" ht="14.45">
      <c r="A8" s="7" t="str">
        <f>IF(ISERROR(VLOOKUP($L8,'nCino | Field Mappings'!$C:$M,1,FALSE)), "No", "Yes")</f>
        <v>Yes</v>
      </c>
      <c r="D8" s="32">
        <v>4</v>
      </c>
      <c r="E8" s="31" t="s">
        <v>2912</v>
      </c>
      <c r="F8" s="74" t="s">
        <v>2913</v>
      </c>
      <c r="G8" s="74" t="s">
        <v>2913</v>
      </c>
      <c r="H8" s="123" t="s">
        <v>50</v>
      </c>
      <c r="I8" s="124" t="s">
        <v>49</v>
      </c>
      <c r="J8" s="28" t="s">
        <v>173</v>
      </c>
      <c r="K8" s="29" t="s">
        <v>172</v>
      </c>
      <c r="L8" s="26" t="str">
        <f t="shared" si="0"/>
        <v>LLC_BI__Loan__c.LastModifiedDate</v>
      </c>
      <c r="M8" s="31" t="s">
        <v>2922</v>
      </c>
      <c r="N8" s="37" t="s">
        <v>2918</v>
      </c>
      <c r="O8" s="130"/>
      <c r="P8" s="130"/>
      <c r="Q8" s="128" t="s">
        <v>2914</v>
      </c>
      <c r="R8" s="128" t="s">
        <v>2914</v>
      </c>
      <c r="S8" s="128" t="s">
        <v>2914</v>
      </c>
      <c r="T8" s="128" t="s">
        <v>2914</v>
      </c>
      <c r="U8" s="128" t="s">
        <v>2914</v>
      </c>
      <c r="V8" s="128" t="s">
        <v>2914</v>
      </c>
      <c r="W8" s="128" t="s">
        <v>2914</v>
      </c>
      <c r="X8" s="128" t="s">
        <v>2914</v>
      </c>
      <c r="Y8" s="128" t="s">
        <v>2914</v>
      </c>
      <c r="Z8" s="128" t="s">
        <v>2914</v>
      </c>
      <c r="AA8" s="128" t="s">
        <v>2914</v>
      </c>
      <c r="AB8" s="37"/>
      <c r="AC8" s="37"/>
      <c r="AD8" s="37"/>
      <c r="AE8" s="37"/>
      <c r="AF8" s="31" t="s">
        <v>2237</v>
      </c>
      <c r="AG8" s="25" t="s">
        <v>2914</v>
      </c>
      <c r="AH8" s="37"/>
      <c r="AI8" s="25" t="s">
        <v>2916</v>
      </c>
      <c r="AJ8" s="26"/>
      <c r="AK8" s="26"/>
      <c r="AL8" s="25" t="s">
        <v>2916</v>
      </c>
      <c r="AM8" s="26"/>
      <c r="AN8" s="26"/>
      <c r="AO8" s="26"/>
      <c r="AP8" s="26"/>
      <c r="AQ8" s="26"/>
      <c r="AR8" s="26"/>
      <c r="AS8" s="26"/>
      <c r="AT8" s="26"/>
    </row>
    <row r="9" spans="1:46" ht="14.45">
      <c r="A9" s="7" t="str">
        <f>IF(ISERROR(VLOOKUP($L9,'nCino | Field Mappings'!$C:$M,1,FALSE)), "No", "Yes")</f>
        <v>Yes</v>
      </c>
      <c r="D9" s="32">
        <v>5</v>
      </c>
      <c r="E9" s="42" t="s">
        <v>2912</v>
      </c>
      <c r="F9" s="74" t="s">
        <v>2913</v>
      </c>
      <c r="G9" s="74" t="s">
        <v>2913</v>
      </c>
      <c r="H9" s="123" t="s">
        <v>50</v>
      </c>
      <c r="I9" s="124" t="s">
        <v>49</v>
      </c>
      <c r="J9" s="131" t="s">
        <v>2923</v>
      </c>
      <c r="K9" s="71" t="s">
        <v>169</v>
      </c>
      <c r="L9" s="26" t="str">
        <f t="shared" si="0"/>
        <v>LLC_BI__Loan__c.LastModifiedById</v>
      </c>
      <c r="M9" s="71" t="s">
        <v>2924</v>
      </c>
      <c r="N9" s="71" t="s">
        <v>2921</v>
      </c>
      <c r="O9" s="51">
        <v>18</v>
      </c>
      <c r="P9" s="132"/>
      <c r="Q9" s="128" t="s">
        <v>2914</v>
      </c>
      <c r="R9" s="128" t="s">
        <v>2914</v>
      </c>
      <c r="S9" s="128" t="s">
        <v>2914</v>
      </c>
      <c r="T9" s="128" t="s">
        <v>2914</v>
      </c>
      <c r="U9" s="128" t="s">
        <v>2914</v>
      </c>
      <c r="V9" s="128" t="s">
        <v>2914</v>
      </c>
      <c r="W9" s="128" t="s">
        <v>2914</v>
      </c>
      <c r="X9" s="128" t="s">
        <v>2914</v>
      </c>
      <c r="Y9" s="128" t="s">
        <v>2914</v>
      </c>
      <c r="Z9" s="128" t="s">
        <v>2914</v>
      </c>
      <c r="AA9" s="128" t="s">
        <v>2914</v>
      </c>
      <c r="AB9" s="71"/>
      <c r="AC9" s="71"/>
      <c r="AD9" s="71"/>
      <c r="AE9" s="71"/>
      <c r="AF9" s="71" t="s">
        <v>2237</v>
      </c>
      <c r="AG9" s="25" t="s">
        <v>2914</v>
      </c>
      <c r="AH9" s="29"/>
      <c r="AI9" s="25" t="s">
        <v>2916</v>
      </c>
      <c r="AJ9" s="26"/>
      <c r="AK9" s="26"/>
      <c r="AL9" s="25" t="s">
        <v>2916</v>
      </c>
      <c r="AM9" s="26"/>
      <c r="AN9" s="26"/>
      <c r="AO9" s="26"/>
      <c r="AP9" s="26"/>
      <c r="AQ9" s="26"/>
      <c r="AR9" s="26"/>
      <c r="AS9" s="26"/>
      <c r="AT9" s="26"/>
    </row>
    <row r="10" spans="1:46" ht="15" customHeight="1">
      <c r="A10" s="7" t="str">
        <f>IF(ISERROR(VLOOKUP($L10,'nCino | Field Mappings'!$C:$M,1,FALSE)), "No", "Yes")</f>
        <v>Yes</v>
      </c>
      <c r="D10" s="32">
        <v>6</v>
      </c>
      <c r="E10" s="31"/>
      <c r="F10" s="74" t="s">
        <v>2913</v>
      </c>
      <c r="G10" s="74" t="s">
        <v>2913</v>
      </c>
      <c r="H10" s="123" t="s">
        <v>50</v>
      </c>
      <c r="I10" s="124" t="s">
        <v>49</v>
      </c>
      <c r="J10" s="133" t="s">
        <v>389</v>
      </c>
      <c r="K10" s="124" t="s">
        <v>388</v>
      </c>
      <c r="L10" s="40" t="str">
        <f t="shared" si="0"/>
        <v>LLC_BI__Loan__c.CCS_AccountNumber__c</v>
      </c>
      <c r="M10" s="134" t="s">
        <v>2925</v>
      </c>
      <c r="N10" s="124" t="s">
        <v>2926</v>
      </c>
      <c r="O10" s="135">
        <v>8</v>
      </c>
      <c r="P10" s="135"/>
      <c r="Q10" s="128" t="s">
        <v>2914</v>
      </c>
      <c r="R10" s="128" t="s">
        <v>2914</v>
      </c>
      <c r="S10" s="128" t="s">
        <v>2914</v>
      </c>
      <c r="T10" s="128" t="s">
        <v>2914</v>
      </c>
      <c r="U10" s="128"/>
      <c r="V10" s="128"/>
      <c r="W10" s="128"/>
      <c r="X10" s="128" t="s">
        <v>2914</v>
      </c>
      <c r="Y10" s="128" t="s">
        <v>2914</v>
      </c>
      <c r="Z10" s="128"/>
      <c r="AA10" s="128"/>
      <c r="AB10" s="128"/>
      <c r="AC10" s="136"/>
      <c r="AD10" s="136"/>
      <c r="AE10" s="136"/>
      <c r="AF10" s="137" t="s">
        <v>2236</v>
      </c>
      <c r="AG10" s="25" t="s">
        <v>2914</v>
      </c>
      <c r="AH10" s="138"/>
      <c r="AI10" s="25" t="s">
        <v>2916</v>
      </c>
      <c r="AJ10" s="26"/>
      <c r="AK10" s="26"/>
      <c r="AL10" s="25" t="s">
        <v>2916</v>
      </c>
      <c r="AM10" s="26"/>
      <c r="AN10" s="26"/>
      <c r="AO10" s="26"/>
      <c r="AP10" s="26"/>
      <c r="AQ10" s="26"/>
      <c r="AR10" s="26"/>
      <c r="AS10" s="26"/>
      <c r="AT10" s="26"/>
    </row>
    <row r="11" spans="1:46" ht="14.45">
      <c r="A11" s="7" t="str">
        <f>IF(ISERROR(VLOOKUP($L11,'nCino | Field Mappings'!$C:$M,1,FALSE)), "No", "Yes")</f>
        <v>Yes</v>
      </c>
      <c r="D11" s="32">
        <v>7</v>
      </c>
      <c r="E11" s="42"/>
      <c r="F11" s="74" t="s">
        <v>2913</v>
      </c>
      <c r="G11" s="74" t="s">
        <v>2913</v>
      </c>
      <c r="H11" s="123" t="s">
        <v>50</v>
      </c>
      <c r="I11" s="124" t="s">
        <v>49</v>
      </c>
      <c r="J11" s="139" t="s">
        <v>2927</v>
      </c>
      <c r="K11" s="140" t="s">
        <v>155</v>
      </c>
      <c r="L11" s="40" t="str">
        <f t="shared" si="0"/>
        <v>LLC_BI__Loan__c.CurrencyIsoCode</v>
      </c>
      <c r="M11" s="134" t="s">
        <v>2928</v>
      </c>
      <c r="N11" s="141" t="s">
        <v>2929</v>
      </c>
      <c r="O11" s="51" t="s">
        <v>2930</v>
      </c>
      <c r="P11" s="142"/>
      <c r="Q11" s="128" t="s">
        <v>2914</v>
      </c>
      <c r="R11" s="128" t="s">
        <v>2914</v>
      </c>
      <c r="S11" s="128" t="s">
        <v>2914</v>
      </c>
      <c r="T11" s="128" t="s">
        <v>2914</v>
      </c>
      <c r="U11" s="143" t="s">
        <v>2914</v>
      </c>
      <c r="V11" s="143" t="s">
        <v>2914</v>
      </c>
      <c r="W11" s="143" t="s">
        <v>2914</v>
      </c>
      <c r="X11" s="128" t="s">
        <v>2914</v>
      </c>
      <c r="Y11" s="128" t="s">
        <v>2914</v>
      </c>
      <c r="Z11" s="143" t="s">
        <v>2914</v>
      </c>
      <c r="AA11" s="143"/>
      <c r="AB11" s="143"/>
      <c r="AC11" s="137"/>
      <c r="AD11" s="137"/>
      <c r="AE11" s="137"/>
      <c r="AF11" s="137" t="s">
        <v>2236</v>
      </c>
      <c r="AG11" s="25" t="s">
        <v>2914</v>
      </c>
      <c r="AH11" s="138"/>
      <c r="AI11" s="25" t="s">
        <v>2916</v>
      </c>
      <c r="AJ11" s="26"/>
      <c r="AK11" s="26"/>
      <c r="AL11" s="25" t="s">
        <v>2916</v>
      </c>
      <c r="AM11" s="26"/>
      <c r="AN11" s="26"/>
      <c r="AO11" s="26"/>
      <c r="AP11" s="26"/>
      <c r="AQ11" s="26"/>
      <c r="AR11" s="26"/>
      <c r="AS11" s="26"/>
      <c r="AT11" s="26"/>
    </row>
    <row r="12" spans="1:46" ht="14.45">
      <c r="A12" s="7" t="str">
        <f>IF(ISERROR(VLOOKUP($L12,'nCino | Field Mappings'!$C:$M,1,FALSE)), "No", "Yes")</f>
        <v>Yes</v>
      </c>
      <c r="D12" s="32">
        <v>8</v>
      </c>
      <c r="E12" s="31" t="s">
        <v>2912</v>
      </c>
      <c r="F12" s="74" t="s">
        <v>2913</v>
      </c>
      <c r="G12" s="74" t="s">
        <v>2913</v>
      </c>
      <c r="H12" s="123" t="s">
        <v>50</v>
      </c>
      <c r="I12" s="124" t="s">
        <v>49</v>
      </c>
      <c r="J12" s="144" t="s">
        <v>2848</v>
      </c>
      <c r="K12" s="124" t="s">
        <v>238</v>
      </c>
      <c r="L12" s="40" t="str">
        <f t="shared" si="0"/>
        <v>LLC_BI__Loan__c.LLC_BI__Account__c</v>
      </c>
      <c r="M12" s="134" t="s">
        <v>2931</v>
      </c>
      <c r="N12" s="141" t="s">
        <v>2932</v>
      </c>
      <c r="O12" s="142">
        <v>18</v>
      </c>
      <c r="P12" s="142"/>
      <c r="Q12" s="128" t="s">
        <v>2914</v>
      </c>
      <c r="R12" s="128" t="s">
        <v>2914</v>
      </c>
      <c r="S12" s="128" t="s">
        <v>2914</v>
      </c>
      <c r="T12" s="128" t="s">
        <v>2914</v>
      </c>
      <c r="U12" s="143" t="s">
        <v>2914</v>
      </c>
      <c r="V12" s="143" t="s">
        <v>2914</v>
      </c>
      <c r="W12" s="143" t="s">
        <v>2914</v>
      </c>
      <c r="X12" s="128" t="s">
        <v>2914</v>
      </c>
      <c r="Y12" s="128" t="s">
        <v>2914</v>
      </c>
      <c r="Z12" s="143" t="s">
        <v>2914</v>
      </c>
      <c r="AA12" s="143"/>
      <c r="AB12" s="143"/>
      <c r="AC12" s="137"/>
      <c r="AD12" s="137"/>
      <c r="AE12" s="137"/>
      <c r="AF12" s="137" t="s">
        <v>2236</v>
      </c>
      <c r="AG12" s="25" t="s">
        <v>2914</v>
      </c>
      <c r="AH12" s="138"/>
      <c r="AI12" s="25" t="s">
        <v>2914</v>
      </c>
      <c r="AJ12" s="26"/>
      <c r="AK12" s="26"/>
      <c r="AL12" s="25" t="s">
        <v>2916</v>
      </c>
      <c r="AM12" s="26"/>
      <c r="AN12" s="26"/>
      <c r="AO12" s="26"/>
      <c r="AP12" s="26"/>
      <c r="AQ12" s="26"/>
      <c r="AR12" s="26"/>
      <c r="AS12" s="26"/>
      <c r="AT12" s="26"/>
    </row>
    <row r="13" spans="1:46" ht="14.45">
      <c r="A13" s="7" t="str">
        <f>IF(ISERROR(VLOOKUP($L13,'nCino | Field Mappings'!$C:$M,1,FALSE)), "No", "Yes")</f>
        <v>Yes</v>
      </c>
      <c r="D13" s="32">
        <v>9</v>
      </c>
      <c r="E13" s="42"/>
      <c r="F13" s="74" t="s">
        <v>2913</v>
      </c>
      <c r="G13" s="74" t="s">
        <v>2913</v>
      </c>
      <c r="H13" s="123" t="s">
        <v>50</v>
      </c>
      <c r="I13" s="124" t="s">
        <v>49</v>
      </c>
      <c r="J13" s="133" t="s">
        <v>765</v>
      </c>
      <c r="K13" s="124" t="s">
        <v>764</v>
      </c>
      <c r="L13" s="40" t="str">
        <f t="shared" si="0"/>
        <v>LLC_BI__Loan__c.CCS_Sector__c</v>
      </c>
      <c r="M13" s="145" t="s">
        <v>2933</v>
      </c>
      <c r="N13" s="141" t="s">
        <v>2929</v>
      </c>
      <c r="O13" s="51" t="s">
        <v>2930</v>
      </c>
      <c r="P13" s="135"/>
      <c r="Q13" s="128" t="s">
        <v>2914</v>
      </c>
      <c r="R13" s="128" t="s">
        <v>2914</v>
      </c>
      <c r="S13" s="128" t="s">
        <v>2914</v>
      </c>
      <c r="T13" s="128" t="s">
        <v>2914</v>
      </c>
      <c r="U13" s="143" t="s">
        <v>2914</v>
      </c>
      <c r="V13" s="143" t="s">
        <v>2914</v>
      </c>
      <c r="W13" s="143" t="s">
        <v>2914</v>
      </c>
      <c r="X13" s="128"/>
      <c r="Y13" s="128"/>
      <c r="Z13" s="128"/>
      <c r="AA13" s="128"/>
      <c r="AB13" s="128"/>
      <c r="AC13" s="136"/>
      <c r="AD13" s="136"/>
      <c r="AE13" s="136"/>
      <c r="AF13" s="137" t="s">
        <v>2236</v>
      </c>
      <c r="AG13" s="25" t="s">
        <v>2914</v>
      </c>
      <c r="AH13" s="138"/>
      <c r="AI13" s="25" t="s">
        <v>2916</v>
      </c>
      <c r="AJ13" s="26"/>
      <c r="AK13" s="26"/>
      <c r="AL13" s="25" t="s">
        <v>2916</v>
      </c>
      <c r="AM13" s="26"/>
      <c r="AN13" s="26"/>
      <c r="AO13" s="26"/>
      <c r="AP13" s="26"/>
      <c r="AQ13" s="26"/>
      <c r="AR13" s="26"/>
      <c r="AS13" s="26"/>
      <c r="AT13" s="26"/>
    </row>
    <row r="14" spans="1:46" ht="16.5" customHeight="1">
      <c r="A14" s="7" t="str">
        <f>IF(ISERROR(VLOOKUP($L14,'nCino | Field Mappings'!$C:$M,1,FALSE)), "No", "Yes")</f>
        <v>Yes</v>
      </c>
      <c r="D14" s="32">
        <v>10</v>
      </c>
      <c r="E14" s="42" t="s">
        <v>2912</v>
      </c>
      <c r="F14" s="74" t="s">
        <v>2913</v>
      </c>
      <c r="G14" s="74" t="s">
        <v>2913</v>
      </c>
      <c r="H14" s="123" t="s">
        <v>50</v>
      </c>
      <c r="I14" s="124" t="s">
        <v>49</v>
      </c>
      <c r="J14" s="133" t="s">
        <v>996</v>
      </c>
      <c r="K14" s="124" t="s">
        <v>344</v>
      </c>
      <c r="L14" s="40" t="str">
        <f t="shared" si="0"/>
        <v>LLC_BI__Loan__c.LLC_BI__Product_Package__c</v>
      </c>
      <c r="M14" s="145" t="s">
        <v>2934</v>
      </c>
      <c r="N14" s="141" t="s">
        <v>2935</v>
      </c>
      <c r="O14" s="142">
        <v>18</v>
      </c>
      <c r="P14" s="142"/>
      <c r="Q14" s="128" t="s">
        <v>2914</v>
      </c>
      <c r="R14" s="128" t="s">
        <v>2914</v>
      </c>
      <c r="S14" s="128" t="s">
        <v>2914</v>
      </c>
      <c r="T14" s="128" t="s">
        <v>2914</v>
      </c>
      <c r="U14" s="143" t="s">
        <v>2914</v>
      </c>
      <c r="V14" s="143" t="s">
        <v>2914</v>
      </c>
      <c r="W14" s="143" t="s">
        <v>2914</v>
      </c>
      <c r="X14" s="143" t="s">
        <v>2914</v>
      </c>
      <c r="Y14" s="143" t="s">
        <v>2914</v>
      </c>
      <c r="Z14" s="143" t="s">
        <v>2914</v>
      </c>
      <c r="AA14" s="143"/>
      <c r="AB14" s="143"/>
      <c r="AC14" s="137"/>
      <c r="AD14" s="137"/>
      <c r="AE14" s="137"/>
      <c r="AF14" s="137" t="s">
        <v>2236</v>
      </c>
      <c r="AG14" s="25" t="s">
        <v>2914</v>
      </c>
      <c r="AH14" s="138"/>
      <c r="AI14" s="25" t="s">
        <v>2916</v>
      </c>
      <c r="AJ14" s="26"/>
      <c r="AK14" s="26"/>
      <c r="AL14" s="25" t="s">
        <v>2916</v>
      </c>
      <c r="AM14" s="26"/>
      <c r="AN14" s="26"/>
      <c r="AO14" s="26"/>
      <c r="AP14" s="26"/>
      <c r="AQ14" s="26"/>
      <c r="AR14" s="26"/>
      <c r="AS14" s="26"/>
      <c r="AT14" s="26"/>
    </row>
    <row r="15" spans="1:46" ht="15.75" customHeight="1">
      <c r="A15" s="7" t="str">
        <f>IF(ISERROR(VLOOKUP($L15,'nCino | Field Mappings'!$C:$M,1,FALSE)), "No", "Yes")</f>
        <v>Yes</v>
      </c>
      <c r="D15" s="32">
        <v>11</v>
      </c>
      <c r="E15" s="42"/>
      <c r="F15" s="74" t="s">
        <v>2913</v>
      </c>
      <c r="G15" s="74" t="s">
        <v>2913</v>
      </c>
      <c r="H15" s="123" t="s">
        <v>50</v>
      </c>
      <c r="I15" s="124" t="s">
        <v>49</v>
      </c>
      <c r="J15" s="144" t="s">
        <v>511</v>
      </c>
      <c r="K15" s="124" t="s">
        <v>510</v>
      </c>
      <c r="L15" s="40" t="str">
        <f t="shared" si="0"/>
        <v>LLC_BI__Loan__c.CCS_Duration__c</v>
      </c>
      <c r="M15" s="146" t="s">
        <v>2936</v>
      </c>
      <c r="N15" s="141" t="s">
        <v>2929</v>
      </c>
      <c r="O15" s="51" t="s">
        <v>2930</v>
      </c>
      <c r="P15" s="142"/>
      <c r="Q15" s="143"/>
      <c r="R15" s="143"/>
      <c r="S15" s="143"/>
      <c r="T15" s="128" t="s">
        <v>2914</v>
      </c>
      <c r="U15" s="143"/>
      <c r="V15" s="143"/>
      <c r="W15" s="143"/>
      <c r="X15" s="143"/>
      <c r="Y15" s="143"/>
      <c r="Z15" s="143"/>
      <c r="AA15" s="143"/>
      <c r="AB15" s="143"/>
      <c r="AC15" s="137"/>
      <c r="AD15" s="137"/>
      <c r="AE15" s="137"/>
      <c r="AF15" s="137" t="s">
        <v>2236</v>
      </c>
      <c r="AG15" s="25" t="s">
        <v>2914</v>
      </c>
      <c r="AH15" s="138"/>
      <c r="AI15" s="25" t="s">
        <v>2916</v>
      </c>
      <c r="AJ15" s="26"/>
      <c r="AK15" s="26"/>
      <c r="AL15" s="25" t="s">
        <v>2916</v>
      </c>
      <c r="AM15" s="26"/>
      <c r="AN15" s="26"/>
      <c r="AO15" s="26"/>
      <c r="AP15" s="26"/>
      <c r="AQ15" s="26"/>
      <c r="AR15" s="26"/>
      <c r="AS15" s="26"/>
      <c r="AT15" s="26"/>
    </row>
    <row r="16" spans="1:46" ht="14.45">
      <c r="A16" s="7" t="str">
        <f>IF(ISERROR(VLOOKUP($L16,'nCino | Field Mappings'!$C:$M,1,FALSE)), "No", "Yes")</f>
        <v>Yes</v>
      </c>
      <c r="D16" s="32">
        <v>12</v>
      </c>
      <c r="E16" s="42"/>
      <c r="F16" s="74" t="s">
        <v>2913</v>
      </c>
      <c r="G16" s="74" t="s">
        <v>2913</v>
      </c>
      <c r="H16" s="123" t="s">
        <v>50</v>
      </c>
      <c r="I16" s="124" t="s">
        <v>49</v>
      </c>
      <c r="J16" s="133" t="s">
        <v>532</v>
      </c>
      <c r="K16" s="124" t="s">
        <v>531</v>
      </c>
      <c r="L16" s="26" t="str">
        <f t="shared" si="0"/>
        <v>LLC_BI__Loan__c.CCS_Expiry_Renewal_Date__c</v>
      </c>
      <c r="M16" s="145" t="s">
        <v>2937</v>
      </c>
      <c r="N16" s="141" t="s">
        <v>1</v>
      </c>
      <c r="O16" s="142"/>
      <c r="P16" s="142"/>
      <c r="Q16" s="128" t="s">
        <v>2914</v>
      </c>
      <c r="R16" s="128" t="s">
        <v>2914</v>
      </c>
      <c r="S16" s="128" t="s">
        <v>2914</v>
      </c>
      <c r="T16" s="128" t="s">
        <v>2914</v>
      </c>
      <c r="U16" s="128" t="s">
        <v>2914</v>
      </c>
      <c r="V16" s="128" t="s">
        <v>2914</v>
      </c>
      <c r="W16" s="128" t="s">
        <v>2914</v>
      </c>
      <c r="X16" s="128" t="s">
        <v>2914</v>
      </c>
      <c r="Y16" s="128" t="s">
        <v>2914</v>
      </c>
      <c r="Z16" s="128" t="s">
        <v>2914</v>
      </c>
      <c r="AA16" s="128"/>
      <c r="AB16" s="143"/>
      <c r="AC16" s="137"/>
      <c r="AD16" s="137"/>
      <c r="AE16" s="137"/>
      <c r="AF16" s="137" t="s">
        <v>2236</v>
      </c>
      <c r="AG16" s="25" t="s">
        <v>2914</v>
      </c>
      <c r="AH16" s="138"/>
      <c r="AI16" s="25" t="s">
        <v>2916</v>
      </c>
      <c r="AJ16" s="26"/>
      <c r="AK16" s="26"/>
      <c r="AL16" s="25" t="s">
        <v>2916</v>
      </c>
      <c r="AM16" s="26"/>
      <c r="AN16" s="26"/>
      <c r="AO16" s="26"/>
      <c r="AP16" s="26"/>
      <c r="AQ16" s="26"/>
      <c r="AR16" s="26"/>
      <c r="AS16" s="26"/>
      <c r="AT16" s="26"/>
    </row>
    <row r="17" spans="1:46" ht="57.95">
      <c r="A17" s="7" t="str">
        <f>IF(ISERROR(VLOOKUP($L17,'nCino | Field Mappings'!$C:$M,1,FALSE)), "No", "Yes")</f>
        <v>Yes</v>
      </c>
      <c r="D17" s="32">
        <v>13</v>
      </c>
      <c r="E17" s="42"/>
      <c r="F17" s="74" t="s">
        <v>2913</v>
      </c>
      <c r="G17" s="74" t="s">
        <v>2913</v>
      </c>
      <c r="H17" s="123" t="s">
        <v>50</v>
      </c>
      <c r="I17" s="124" t="s">
        <v>49</v>
      </c>
      <c r="J17" s="147" t="s">
        <v>2938</v>
      </c>
      <c r="K17" s="141" t="s">
        <v>978</v>
      </c>
      <c r="L17" s="40" t="str">
        <f t="shared" si="0"/>
        <v>LLC_BI__Loan__c.LLC_BI__Amount__c</v>
      </c>
      <c r="M17" s="134" t="s">
        <v>2939</v>
      </c>
      <c r="N17" s="141" t="s">
        <v>2927</v>
      </c>
      <c r="O17" s="148">
        <v>18</v>
      </c>
      <c r="P17" s="142">
        <v>0</v>
      </c>
      <c r="Q17" s="128" t="s">
        <v>2914</v>
      </c>
      <c r="R17" s="128" t="s">
        <v>2914</v>
      </c>
      <c r="S17" s="128" t="s">
        <v>2914</v>
      </c>
      <c r="T17" s="128" t="s">
        <v>2914</v>
      </c>
      <c r="U17" s="128" t="s">
        <v>2914</v>
      </c>
      <c r="V17" s="128" t="s">
        <v>2914</v>
      </c>
      <c r="W17" s="128" t="s">
        <v>2914</v>
      </c>
      <c r="X17" s="128" t="s">
        <v>2914</v>
      </c>
      <c r="Y17" s="128" t="s">
        <v>2914</v>
      </c>
      <c r="Z17" s="128" t="s">
        <v>2914</v>
      </c>
      <c r="AA17" s="128"/>
      <c r="AB17" s="143"/>
      <c r="AC17" s="137"/>
      <c r="AD17" s="137"/>
      <c r="AE17" s="137"/>
      <c r="AF17" s="137" t="s">
        <v>2236</v>
      </c>
      <c r="AG17" s="25" t="s">
        <v>2914</v>
      </c>
      <c r="AH17" s="138"/>
      <c r="AI17" s="25" t="s">
        <v>2914</v>
      </c>
      <c r="AJ17" s="26"/>
      <c r="AK17" s="26"/>
      <c r="AL17" s="25" t="s">
        <v>2914</v>
      </c>
      <c r="AM17" s="26" t="s">
        <v>2940</v>
      </c>
      <c r="AN17" s="61" t="s">
        <v>2941</v>
      </c>
      <c r="AO17" s="26"/>
      <c r="AP17" s="26"/>
      <c r="AQ17" s="26"/>
      <c r="AR17" s="26"/>
      <c r="AS17" s="26"/>
      <c r="AT17" s="26"/>
    </row>
    <row r="18" spans="1:46" ht="14.45">
      <c r="A18" s="7" t="str">
        <f>IF(ISERROR(VLOOKUP($L18,'nCino | Field Mappings'!$C:$M,1,FALSE)), "No", "Yes")</f>
        <v>Yes</v>
      </c>
      <c r="D18" s="32">
        <v>14</v>
      </c>
      <c r="E18" s="42"/>
      <c r="F18" s="74" t="s">
        <v>2913</v>
      </c>
      <c r="G18" s="74" t="s">
        <v>2913</v>
      </c>
      <c r="H18" s="123" t="s">
        <v>50</v>
      </c>
      <c r="I18" s="124" t="s">
        <v>49</v>
      </c>
      <c r="J18" s="133" t="s">
        <v>2942</v>
      </c>
      <c r="K18" s="124" t="s">
        <v>2</v>
      </c>
      <c r="L18" s="40" t="str">
        <f t="shared" si="0"/>
        <v>LLC_BI__Loan__c.Name</v>
      </c>
      <c r="M18" s="134" t="s">
        <v>2943</v>
      </c>
      <c r="N18" s="141" t="s">
        <v>2926</v>
      </c>
      <c r="O18" s="148">
        <v>80</v>
      </c>
      <c r="P18" s="142"/>
      <c r="Q18" s="128" t="s">
        <v>2914</v>
      </c>
      <c r="R18" s="128" t="s">
        <v>2914</v>
      </c>
      <c r="S18" s="128" t="s">
        <v>2914</v>
      </c>
      <c r="T18" s="128" t="s">
        <v>2914</v>
      </c>
      <c r="U18" s="128" t="s">
        <v>2914</v>
      </c>
      <c r="V18" s="128" t="s">
        <v>2914</v>
      </c>
      <c r="W18" s="128" t="s">
        <v>2914</v>
      </c>
      <c r="X18" s="128" t="s">
        <v>2914</v>
      </c>
      <c r="Y18" s="128" t="s">
        <v>2914</v>
      </c>
      <c r="Z18" s="128" t="s">
        <v>2914</v>
      </c>
      <c r="AA18" s="128"/>
      <c r="AB18" s="143"/>
      <c r="AC18" s="137"/>
      <c r="AD18" s="137"/>
      <c r="AE18" s="137"/>
      <c r="AF18" s="137" t="s">
        <v>2236</v>
      </c>
      <c r="AG18" s="25" t="s">
        <v>2914</v>
      </c>
      <c r="AH18" s="138"/>
      <c r="AI18" s="25" t="s">
        <v>2914</v>
      </c>
      <c r="AJ18" s="26"/>
      <c r="AK18" s="26"/>
      <c r="AL18" s="25" t="s">
        <v>2916</v>
      </c>
      <c r="AM18" s="26"/>
      <c r="AN18" s="26"/>
      <c r="AO18" s="26"/>
      <c r="AP18" s="26"/>
      <c r="AQ18" s="26"/>
      <c r="AR18" s="26"/>
      <c r="AS18" s="26"/>
      <c r="AT18" s="26"/>
    </row>
    <row r="19" spans="1:46" ht="14.45">
      <c r="A19" s="7" t="str">
        <f>IF(ISERROR(VLOOKUP($L19,'nCino | Field Mappings'!$C:$M,1,FALSE)), "No", "Yes")</f>
        <v>Yes</v>
      </c>
      <c r="D19" s="32">
        <v>15</v>
      </c>
      <c r="E19" s="42"/>
      <c r="F19" s="74" t="s">
        <v>2913</v>
      </c>
      <c r="G19" s="74" t="s">
        <v>2913</v>
      </c>
      <c r="H19" s="123" t="s">
        <v>50</v>
      </c>
      <c r="I19" s="124" t="s">
        <v>49</v>
      </c>
      <c r="J19" s="147" t="s">
        <v>1480</v>
      </c>
      <c r="K19" s="141" t="s">
        <v>327</v>
      </c>
      <c r="L19" s="40" t="str">
        <f t="shared" si="0"/>
        <v>LLC_BI__Loan__c.LLC_BI__lookupKey__c</v>
      </c>
      <c r="M19" s="134" t="s">
        <v>2944</v>
      </c>
      <c r="N19" s="141" t="s">
        <v>2926</v>
      </c>
      <c r="O19" s="148">
        <v>255</v>
      </c>
      <c r="P19" s="142"/>
      <c r="Q19" s="128" t="s">
        <v>2914</v>
      </c>
      <c r="R19" s="128" t="s">
        <v>2914</v>
      </c>
      <c r="S19" s="128" t="s">
        <v>2914</v>
      </c>
      <c r="T19" s="128" t="s">
        <v>2914</v>
      </c>
      <c r="U19" s="128" t="s">
        <v>2914</v>
      </c>
      <c r="V19" s="128" t="s">
        <v>2914</v>
      </c>
      <c r="W19" s="128" t="s">
        <v>2914</v>
      </c>
      <c r="X19" s="128" t="s">
        <v>2914</v>
      </c>
      <c r="Y19" s="128" t="s">
        <v>2914</v>
      </c>
      <c r="Z19" s="128" t="s">
        <v>2914</v>
      </c>
      <c r="AA19" s="128"/>
      <c r="AB19" s="143"/>
      <c r="AC19" s="137"/>
      <c r="AD19" s="137"/>
      <c r="AE19" s="137"/>
      <c r="AF19" s="137" t="s">
        <v>2236</v>
      </c>
      <c r="AG19" s="25" t="s">
        <v>2914</v>
      </c>
      <c r="AH19" s="138"/>
      <c r="AI19" s="25" t="s">
        <v>2916</v>
      </c>
      <c r="AJ19" s="26"/>
      <c r="AK19" s="26"/>
      <c r="AL19" s="25" t="s">
        <v>2916</v>
      </c>
      <c r="AM19" s="26"/>
      <c r="AN19" s="26"/>
      <c r="AO19" s="26"/>
      <c r="AP19" s="26"/>
      <c r="AQ19" s="26"/>
      <c r="AR19" s="26"/>
      <c r="AS19" s="26"/>
      <c r="AT19" s="26"/>
    </row>
    <row r="20" spans="1:46" ht="14.45">
      <c r="A20" s="7" t="str">
        <f>IF(ISERROR(VLOOKUP($L20,'nCino | Field Mappings'!$C:$M,1,FALSE)), "No", "Yes")</f>
        <v>Yes</v>
      </c>
      <c r="D20" s="32">
        <v>16</v>
      </c>
      <c r="E20" s="42"/>
      <c r="F20" s="74" t="s">
        <v>2913</v>
      </c>
      <c r="G20" s="74" t="s">
        <v>2913</v>
      </c>
      <c r="H20" s="123" t="s">
        <v>50</v>
      </c>
      <c r="I20" s="124" t="s">
        <v>49</v>
      </c>
      <c r="J20" s="147" t="s">
        <v>1759</v>
      </c>
      <c r="K20" s="141" t="s">
        <v>1758</v>
      </c>
      <c r="L20" s="40" t="str">
        <f t="shared" si="0"/>
        <v>LLC_BI__Loan__c.LLC_BI__Status__c</v>
      </c>
      <c r="M20" s="134" t="s">
        <v>2945</v>
      </c>
      <c r="N20" s="141" t="s">
        <v>2929</v>
      </c>
      <c r="O20" s="132" t="s">
        <v>2930</v>
      </c>
      <c r="P20" s="142"/>
      <c r="Q20" s="128" t="s">
        <v>2914</v>
      </c>
      <c r="R20" s="128" t="s">
        <v>2914</v>
      </c>
      <c r="S20" s="128" t="s">
        <v>2914</v>
      </c>
      <c r="T20" s="128" t="s">
        <v>2914</v>
      </c>
      <c r="U20" s="128" t="s">
        <v>2914</v>
      </c>
      <c r="V20" s="128" t="s">
        <v>2914</v>
      </c>
      <c r="W20" s="128" t="s">
        <v>2914</v>
      </c>
      <c r="X20" s="128" t="s">
        <v>2914</v>
      </c>
      <c r="Y20" s="128" t="s">
        <v>2914</v>
      </c>
      <c r="Z20" s="128" t="s">
        <v>2914</v>
      </c>
      <c r="AA20" s="128"/>
      <c r="AB20" s="143"/>
      <c r="AC20" s="137"/>
      <c r="AD20" s="137"/>
      <c r="AE20" s="137"/>
      <c r="AF20" s="137" t="s">
        <v>2236</v>
      </c>
      <c r="AG20" s="25" t="s">
        <v>2914</v>
      </c>
      <c r="AH20" s="149"/>
      <c r="AI20" s="25" t="s">
        <v>2914</v>
      </c>
      <c r="AJ20" s="26"/>
      <c r="AK20" s="26"/>
      <c r="AL20" s="25" t="s">
        <v>2916</v>
      </c>
      <c r="AM20" s="26"/>
      <c r="AN20" s="26"/>
      <c r="AO20" s="26"/>
      <c r="AP20" s="26"/>
      <c r="AQ20" s="26"/>
      <c r="AR20" s="26"/>
      <c r="AS20" s="26"/>
      <c r="AT20" s="26"/>
    </row>
    <row r="21" spans="1:46" ht="14.45">
      <c r="A21" s="7" t="str">
        <f>IF(ISERROR(VLOOKUP($L21,'nCino | Field Mappings'!$C:$M,1,FALSE)), "No", "Yes")</f>
        <v>Yes</v>
      </c>
      <c r="D21" s="32">
        <v>17</v>
      </c>
      <c r="E21" s="31"/>
      <c r="F21" s="74" t="s">
        <v>2913</v>
      </c>
      <c r="G21" s="74" t="s">
        <v>2913</v>
      </c>
      <c r="H21" s="123" t="s">
        <v>50</v>
      </c>
      <c r="I21" s="124" t="s">
        <v>49</v>
      </c>
      <c r="J21" s="144" t="s">
        <v>2946</v>
      </c>
      <c r="K21" s="141" t="s">
        <v>1782</v>
      </c>
      <c r="L21" s="40" t="str">
        <f t="shared" si="0"/>
        <v>LLC_BI__Loan__c.LLC_BI__Term_Months__c</v>
      </c>
      <c r="M21" s="146" t="s">
        <v>2947</v>
      </c>
      <c r="N21" s="141" t="s">
        <v>2948</v>
      </c>
      <c r="O21" s="142">
        <v>10</v>
      </c>
      <c r="P21" s="142">
        <v>0</v>
      </c>
      <c r="Q21" s="128" t="s">
        <v>2914</v>
      </c>
      <c r="R21" s="128" t="s">
        <v>2914</v>
      </c>
      <c r="S21" s="128" t="s">
        <v>2914</v>
      </c>
      <c r="T21" s="128" t="s">
        <v>2914</v>
      </c>
      <c r="U21" s="128" t="s">
        <v>2914</v>
      </c>
      <c r="V21" s="128" t="s">
        <v>2914</v>
      </c>
      <c r="W21" s="128" t="s">
        <v>2914</v>
      </c>
      <c r="X21" s="128" t="s">
        <v>2914</v>
      </c>
      <c r="Y21" s="128" t="s">
        <v>2914</v>
      </c>
      <c r="Z21" s="128" t="s">
        <v>2914</v>
      </c>
      <c r="AA21" s="128"/>
      <c r="AB21" s="143"/>
      <c r="AC21" s="137"/>
      <c r="AD21" s="137"/>
      <c r="AE21" s="137"/>
      <c r="AF21" s="137" t="s">
        <v>2236</v>
      </c>
      <c r="AG21" s="25" t="s">
        <v>2914</v>
      </c>
      <c r="AH21" s="138"/>
      <c r="AI21" s="25" t="s">
        <v>2916</v>
      </c>
      <c r="AJ21" s="26"/>
      <c r="AK21" s="26"/>
      <c r="AL21" s="25" t="s">
        <v>2916</v>
      </c>
      <c r="AM21" s="26"/>
      <c r="AN21" s="26"/>
      <c r="AO21" s="26"/>
      <c r="AP21" s="26"/>
      <c r="AQ21" s="26"/>
      <c r="AR21" s="26"/>
      <c r="AS21" s="26"/>
      <c r="AT21" s="26"/>
    </row>
    <row r="22" spans="1:46" ht="14.45">
      <c r="A22" s="7" t="str">
        <f>IF(ISERROR(VLOOKUP($L22,'nCino | Field Mappings'!$C:$M,1,FALSE)), "No", "Yes")</f>
        <v>Yes</v>
      </c>
      <c r="D22" s="32">
        <v>18</v>
      </c>
      <c r="E22" s="42"/>
      <c r="F22" s="74" t="s">
        <v>2913</v>
      </c>
      <c r="G22" s="74" t="s">
        <v>2913</v>
      </c>
      <c r="H22" s="123" t="s">
        <v>50</v>
      </c>
      <c r="I22" s="124" t="s">
        <v>49</v>
      </c>
      <c r="J22" s="133" t="s">
        <v>2949</v>
      </c>
      <c r="K22" s="141" t="s">
        <v>628</v>
      </c>
      <c r="L22" s="40" t="str">
        <f t="shared" si="0"/>
        <v>LLC_BI__Loan__c.CCS_Is_this_Facility_LBCM__c</v>
      </c>
      <c r="M22" s="145" t="s">
        <v>2950</v>
      </c>
      <c r="N22" s="141" t="s">
        <v>2929</v>
      </c>
      <c r="O22" s="132" t="s">
        <v>2930</v>
      </c>
      <c r="P22" s="142"/>
      <c r="Q22" s="128" t="s">
        <v>2914</v>
      </c>
      <c r="R22" s="128" t="s">
        <v>2914</v>
      </c>
      <c r="S22" s="128" t="s">
        <v>2914</v>
      </c>
      <c r="T22" s="128" t="s">
        <v>2914</v>
      </c>
      <c r="U22" s="128" t="s">
        <v>2914</v>
      </c>
      <c r="V22" s="128" t="s">
        <v>2914</v>
      </c>
      <c r="W22" s="128" t="s">
        <v>2914</v>
      </c>
      <c r="X22" s="128" t="s">
        <v>2914</v>
      </c>
      <c r="Y22" s="128" t="s">
        <v>2914</v>
      </c>
      <c r="Z22" s="128" t="s">
        <v>2914</v>
      </c>
      <c r="AA22" s="128"/>
      <c r="AB22" s="143"/>
      <c r="AC22" s="137"/>
      <c r="AD22" s="137"/>
      <c r="AE22" s="137"/>
      <c r="AF22" s="137" t="s">
        <v>2236</v>
      </c>
      <c r="AG22" s="25" t="s">
        <v>2914</v>
      </c>
      <c r="AH22" s="138"/>
      <c r="AI22" s="25" t="s">
        <v>2916</v>
      </c>
      <c r="AJ22" s="26"/>
      <c r="AK22" s="26"/>
      <c r="AL22" s="25" t="s">
        <v>2916</v>
      </c>
      <c r="AM22" s="26"/>
      <c r="AN22" s="26"/>
      <c r="AO22" s="26"/>
      <c r="AP22" s="26"/>
      <c r="AQ22" s="26"/>
      <c r="AR22" s="26"/>
      <c r="AS22" s="26"/>
      <c r="AT22" s="26"/>
    </row>
    <row r="23" spans="1:46" ht="16.5" customHeight="1">
      <c r="A23" s="7" t="str">
        <f>IF(ISERROR(VLOOKUP($L23,'nCino | Field Mappings'!$C:$M,1,FALSE)), "No", "Yes")</f>
        <v>Yes</v>
      </c>
      <c r="D23" s="32">
        <v>19</v>
      </c>
      <c r="E23" s="42"/>
      <c r="F23" s="74" t="s">
        <v>2913</v>
      </c>
      <c r="G23" s="74" t="s">
        <v>2913</v>
      </c>
      <c r="H23" s="123" t="s">
        <v>50</v>
      </c>
      <c r="I23" s="124" t="s">
        <v>49</v>
      </c>
      <c r="J23" s="144" t="s">
        <v>701</v>
      </c>
      <c r="K23" s="141" t="s">
        <v>700</v>
      </c>
      <c r="L23" s="40" t="str">
        <f t="shared" si="0"/>
        <v>LLC_BI__Loan__c.CCS_ODType__c</v>
      </c>
      <c r="M23" s="146" t="s">
        <v>2951</v>
      </c>
      <c r="N23" s="141" t="s">
        <v>2929</v>
      </c>
      <c r="O23" s="51" t="s">
        <v>2930</v>
      </c>
      <c r="P23" s="142"/>
      <c r="Q23" s="143"/>
      <c r="R23" s="143"/>
      <c r="S23" s="143"/>
      <c r="T23" s="143" t="s">
        <v>2914</v>
      </c>
      <c r="U23" s="143" t="s">
        <v>2914</v>
      </c>
      <c r="V23" s="143" t="s">
        <v>2914</v>
      </c>
      <c r="W23" s="143" t="s">
        <v>2914</v>
      </c>
      <c r="X23" s="143"/>
      <c r="Y23" s="143"/>
      <c r="Z23" s="143"/>
      <c r="AA23" s="143"/>
      <c r="AB23" s="143"/>
      <c r="AC23" s="137"/>
      <c r="AD23" s="137"/>
      <c r="AE23" s="137"/>
      <c r="AF23" s="137" t="s">
        <v>2236</v>
      </c>
      <c r="AG23" s="25" t="s">
        <v>2914</v>
      </c>
      <c r="AH23" s="138"/>
      <c r="AI23" s="25" t="s">
        <v>2916</v>
      </c>
      <c r="AJ23" s="26"/>
      <c r="AK23" s="26"/>
      <c r="AL23" s="25" t="s">
        <v>2916</v>
      </c>
      <c r="AM23" s="26"/>
      <c r="AN23" s="26"/>
      <c r="AO23" s="26"/>
      <c r="AP23" s="26"/>
      <c r="AQ23" s="26"/>
      <c r="AR23" s="26"/>
      <c r="AS23" s="26"/>
      <c r="AT23" s="26"/>
    </row>
    <row r="24" spans="1:46" ht="14.45">
      <c r="A24" s="7" t="str">
        <f>IF(ISERROR(VLOOKUP($L24,'nCino | Field Mappings'!$C:$M,1,FALSE)), "No", "Yes")</f>
        <v>Yes</v>
      </c>
      <c r="D24" s="32">
        <v>20</v>
      </c>
      <c r="E24" s="42"/>
      <c r="F24" s="74" t="s">
        <v>2913</v>
      </c>
      <c r="G24" s="75" t="s">
        <v>2952</v>
      </c>
      <c r="H24" s="123" t="s">
        <v>50</v>
      </c>
      <c r="I24" s="124" t="s">
        <v>49</v>
      </c>
      <c r="J24" s="144" t="s">
        <v>750</v>
      </c>
      <c r="K24" s="141" t="s">
        <v>749</v>
      </c>
      <c r="L24" s="40" t="str">
        <f t="shared" si="0"/>
        <v>LLC_BI__Loan__c.CCS_Purpose__c</v>
      </c>
      <c r="M24" s="146" t="s">
        <v>2953</v>
      </c>
      <c r="N24" s="141" t="s">
        <v>2929</v>
      </c>
      <c r="O24" s="51" t="s">
        <v>2930</v>
      </c>
      <c r="P24" s="142"/>
      <c r="Q24" s="143"/>
      <c r="R24" s="143"/>
      <c r="S24" s="143"/>
      <c r="T24" s="143"/>
      <c r="U24" s="143"/>
      <c r="V24" s="143"/>
      <c r="W24" s="143"/>
      <c r="X24" s="143" t="s">
        <v>2914</v>
      </c>
      <c r="Y24" s="143" t="s">
        <v>2914</v>
      </c>
      <c r="Z24" s="143" t="s">
        <v>2914</v>
      </c>
      <c r="AA24" s="143"/>
      <c r="AB24" s="143"/>
      <c r="AC24" s="137"/>
      <c r="AD24" s="137"/>
      <c r="AE24" s="137"/>
      <c r="AF24" s="137" t="s">
        <v>2236</v>
      </c>
      <c r="AG24" s="25" t="s">
        <v>2914</v>
      </c>
      <c r="AH24" s="138"/>
      <c r="AI24" s="25" t="s">
        <v>2916</v>
      </c>
      <c r="AJ24" s="26"/>
      <c r="AK24" s="26"/>
      <c r="AL24" s="25" t="s">
        <v>2916</v>
      </c>
      <c r="AM24" s="26"/>
      <c r="AN24" s="26"/>
      <c r="AO24" s="26"/>
      <c r="AP24" s="26"/>
      <c r="AQ24" s="26"/>
      <c r="AR24" s="26"/>
      <c r="AS24" s="26"/>
      <c r="AT24" s="26"/>
    </row>
    <row r="25" spans="1:46" ht="16.5" customHeight="1">
      <c r="A25" s="7" t="str">
        <f>IF(ISERROR(VLOOKUP($L25,'nCino | Field Mappings'!$C:$M,1,FALSE)), "No", "Yes")</f>
        <v>Yes</v>
      </c>
      <c r="D25" s="32">
        <v>21</v>
      </c>
      <c r="E25" s="42"/>
      <c r="F25" s="74" t="s">
        <v>2913</v>
      </c>
      <c r="G25" s="74" t="s">
        <v>2913</v>
      </c>
      <c r="H25" s="123" t="s">
        <v>50</v>
      </c>
      <c r="I25" s="124" t="s">
        <v>49</v>
      </c>
      <c r="J25" s="147" t="s">
        <v>876</v>
      </c>
      <c r="K25" s="141" t="s">
        <v>1627</v>
      </c>
      <c r="L25" s="40" t="str">
        <f t="shared" si="0"/>
        <v>LLC_BI__Loan__c.LLC_BI__Principal_Balance__c</v>
      </c>
      <c r="M25" s="134" t="s">
        <v>2954</v>
      </c>
      <c r="N25" s="141" t="s">
        <v>2927</v>
      </c>
      <c r="O25" s="148">
        <v>16</v>
      </c>
      <c r="P25" s="142">
        <v>2</v>
      </c>
      <c r="Q25" s="128" t="s">
        <v>2914</v>
      </c>
      <c r="R25" s="128" t="s">
        <v>2914</v>
      </c>
      <c r="S25" s="128" t="s">
        <v>2914</v>
      </c>
      <c r="T25" s="128" t="s">
        <v>2914</v>
      </c>
      <c r="U25" s="128" t="s">
        <v>2914</v>
      </c>
      <c r="V25" s="128" t="s">
        <v>2914</v>
      </c>
      <c r="W25" s="128" t="s">
        <v>2914</v>
      </c>
      <c r="X25" s="128" t="s">
        <v>2914</v>
      </c>
      <c r="Y25" s="128" t="s">
        <v>2914</v>
      </c>
      <c r="Z25" s="128" t="s">
        <v>2914</v>
      </c>
      <c r="AA25" s="128"/>
      <c r="AB25" s="143"/>
      <c r="AC25" s="137"/>
      <c r="AD25" s="137"/>
      <c r="AE25" s="137"/>
      <c r="AF25" s="137" t="s">
        <v>2236</v>
      </c>
      <c r="AG25" s="25" t="s">
        <v>2914</v>
      </c>
      <c r="AH25" s="138"/>
      <c r="AI25" s="25" t="s">
        <v>2916</v>
      </c>
      <c r="AJ25" s="26"/>
      <c r="AK25" s="26"/>
      <c r="AL25" s="25" t="s">
        <v>2916</v>
      </c>
      <c r="AM25" s="26"/>
      <c r="AN25" s="26"/>
      <c r="AO25" s="26"/>
      <c r="AP25" s="26"/>
      <c r="AQ25" s="26"/>
      <c r="AR25" s="26"/>
      <c r="AS25" s="26"/>
      <c r="AT25" s="26"/>
    </row>
    <row r="26" spans="1:46" ht="14.45">
      <c r="A26" s="7" t="str">
        <f>IF(ISERROR(VLOOKUP($L26,'nCino | Field Mappings'!$C:$M,1,FALSE)), "No", "Yes")</f>
        <v>Yes</v>
      </c>
      <c r="D26" s="32">
        <v>22</v>
      </c>
      <c r="E26" s="42" t="s">
        <v>2912</v>
      </c>
      <c r="F26" s="74" t="s">
        <v>2913</v>
      </c>
      <c r="G26" s="74" t="s">
        <v>2913</v>
      </c>
      <c r="H26" s="123" t="s">
        <v>50</v>
      </c>
      <c r="I26" s="124" t="s">
        <v>49</v>
      </c>
      <c r="J26" s="133" t="s">
        <v>2955</v>
      </c>
      <c r="K26" s="141" t="s">
        <v>1881</v>
      </c>
      <c r="L26" s="40" t="str">
        <f t="shared" si="0"/>
        <v>LLC_BI__Loan__c.OwnerId</v>
      </c>
      <c r="M26" s="145" t="s">
        <v>2956</v>
      </c>
      <c r="N26" s="134" t="s">
        <v>2957</v>
      </c>
      <c r="O26" s="148">
        <v>18</v>
      </c>
      <c r="P26" s="150"/>
      <c r="Q26" s="128" t="s">
        <v>2914</v>
      </c>
      <c r="R26" s="128" t="s">
        <v>2914</v>
      </c>
      <c r="S26" s="128" t="s">
        <v>2914</v>
      </c>
      <c r="T26" s="128" t="s">
        <v>2914</v>
      </c>
      <c r="U26" s="128" t="s">
        <v>2914</v>
      </c>
      <c r="V26" s="128" t="s">
        <v>2914</v>
      </c>
      <c r="W26" s="128" t="s">
        <v>2914</v>
      </c>
      <c r="X26" s="128" t="s">
        <v>2914</v>
      </c>
      <c r="Y26" s="128" t="s">
        <v>2914</v>
      </c>
      <c r="Z26" s="128" t="s">
        <v>2914</v>
      </c>
      <c r="AA26" s="128"/>
      <c r="AB26" s="143"/>
      <c r="AC26" s="137"/>
      <c r="AD26" s="137"/>
      <c r="AE26" s="137"/>
      <c r="AF26" s="137" t="s">
        <v>2236</v>
      </c>
      <c r="AG26" s="25" t="s">
        <v>2914</v>
      </c>
      <c r="AH26" s="138"/>
      <c r="AI26" s="25" t="s">
        <v>2916</v>
      </c>
      <c r="AJ26" s="26"/>
      <c r="AK26" s="26"/>
      <c r="AL26" s="25" t="s">
        <v>2916</v>
      </c>
      <c r="AM26" s="26"/>
      <c r="AN26" s="26"/>
      <c r="AO26" s="26"/>
      <c r="AP26" s="26"/>
      <c r="AQ26" s="26"/>
      <c r="AR26" s="26"/>
      <c r="AS26" s="26"/>
      <c r="AT26" s="26"/>
    </row>
    <row r="27" spans="1:46" ht="15.75" customHeight="1">
      <c r="A27" s="7" t="str">
        <f>IF(ISERROR(VLOOKUP($L27,'nCino | Field Mappings'!$C:$M,1,FALSE)), "No", "Yes")</f>
        <v>Yes</v>
      </c>
      <c r="D27" s="32">
        <v>23</v>
      </c>
      <c r="E27" s="42"/>
      <c r="F27" s="74" t="s">
        <v>2913</v>
      </c>
      <c r="G27" s="74" t="s">
        <v>2913</v>
      </c>
      <c r="H27" s="123" t="s">
        <v>50</v>
      </c>
      <c r="I27" s="124" t="s">
        <v>49</v>
      </c>
      <c r="J27" s="133" t="s">
        <v>722</v>
      </c>
      <c r="K27" s="141" t="s">
        <v>721</v>
      </c>
      <c r="L27" s="40" t="str">
        <f t="shared" si="0"/>
        <v>LLC_BI__Loan__c.CCS_Previously_Sanctioned_Amount__c</v>
      </c>
      <c r="M27" s="145" t="s">
        <v>2958</v>
      </c>
      <c r="N27" s="151" t="s">
        <v>2927</v>
      </c>
      <c r="O27" s="148">
        <v>16</v>
      </c>
      <c r="P27" s="148">
        <v>2</v>
      </c>
      <c r="Q27" s="152" t="s">
        <v>2914</v>
      </c>
      <c r="R27" s="128" t="s">
        <v>2914</v>
      </c>
      <c r="S27" s="128" t="s">
        <v>2914</v>
      </c>
      <c r="T27" s="128" t="s">
        <v>2914</v>
      </c>
      <c r="U27" s="153" t="s">
        <v>2914</v>
      </c>
      <c r="V27" s="128" t="s">
        <v>2914</v>
      </c>
      <c r="W27" s="153" t="s">
        <v>2914</v>
      </c>
      <c r="X27" s="128" t="s">
        <v>2914</v>
      </c>
      <c r="Y27" s="128" t="s">
        <v>2914</v>
      </c>
      <c r="Z27" s="128" t="s">
        <v>2914</v>
      </c>
      <c r="AA27" s="128"/>
      <c r="AB27" s="143"/>
      <c r="AC27" s="137"/>
      <c r="AD27" s="137"/>
      <c r="AE27" s="137"/>
      <c r="AF27" s="137" t="s">
        <v>2236</v>
      </c>
      <c r="AG27" s="25" t="s">
        <v>2914</v>
      </c>
      <c r="AH27" s="138"/>
      <c r="AI27" s="25" t="s">
        <v>2916</v>
      </c>
      <c r="AJ27" s="26"/>
      <c r="AK27" s="26"/>
      <c r="AL27" s="25" t="s">
        <v>2916</v>
      </c>
      <c r="AM27" s="26"/>
      <c r="AN27" s="26"/>
      <c r="AO27" s="26"/>
      <c r="AP27" s="26"/>
      <c r="AQ27" s="26"/>
      <c r="AR27" s="26"/>
      <c r="AS27" s="26"/>
      <c r="AT27" s="26"/>
    </row>
    <row r="28" spans="1:46" ht="16.5" customHeight="1">
      <c r="A28" s="7" t="str">
        <f>IF(ISERROR(VLOOKUP($L28,'nCino | Field Mappings'!$C:$M,1,FALSE)), "No", "Yes")</f>
        <v>Yes</v>
      </c>
      <c r="D28" s="32">
        <v>24</v>
      </c>
      <c r="E28" s="42"/>
      <c r="F28" s="74" t="s">
        <v>2913</v>
      </c>
      <c r="G28" s="74" t="s">
        <v>2913</v>
      </c>
      <c r="H28" s="123" t="s">
        <v>50</v>
      </c>
      <c r="I28" s="124" t="s">
        <v>49</v>
      </c>
      <c r="J28" s="147" t="s">
        <v>1636</v>
      </c>
      <c r="K28" s="141" t="s">
        <v>1635</v>
      </c>
      <c r="L28" s="40" t="str">
        <f t="shared" si="0"/>
        <v>LLC_BI__Loan__c.LLC_BI__Product__c</v>
      </c>
      <c r="M28" s="134" t="s">
        <v>2959</v>
      </c>
      <c r="N28" s="151" t="s">
        <v>2929</v>
      </c>
      <c r="O28" s="51" t="s">
        <v>2930</v>
      </c>
      <c r="P28" s="148"/>
      <c r="Q28" s="152" t="s">
        <v>2914</v>
      </c>
      <c r="R28" s="128" t="s">
        <v>2914</v>
      </c>
      <c r="S28" s="128" t="s">
        <v>2914</v>
      </c>
      <c r="T28" s="128" t="s">
        <v>2914</v>
      </c>
      <c r="U28" s="128" t="s">
        <v>2914</v>
      </c>
      <c r="V28" s="128" t="s">
        <v>2914</v>
      </c>
      <c r="W28" s="128" t="s">
        <v>2914</v>
      </c>
      <c r="X28" s="128" t="s">
        <v>2914</v>
      </c>
      <c r="Y28" s="128" t="s">
        <v>2914</v>
      </c>
      <c r="Z28" s="128" t="s">
        <v>2914</v>
      </c>
      <c r="AA28" s="128"/>
      <c r="AB28" s="143"/>
      <c r="AC28" s="137"/>
      <c r="AD28" s="137"/>
      <c r="AE28" s="137"/>
      <c r="AF28" s="137" t="s">
        <v>2236</v>
      </c>
      <c r="AG28" s="25" t="s">
        <v>2914</v>
      </c>
      <c r="AH28" s="149"/>
      <c r="AI28" s="25" t="s">
        <v>2916</v>
      </c>
      <c r="AJ28" s="26"/>
      <c r="AK28" s="26"/>
      <c r="AL28" s="25" t="s">
        <v>2916</v>
      </c>
      <c r="AM28" s="26"/>
      <c r="AN28" s="26"/>
      <c r="AO28" s="26"/>
      <c r="AP28" s="26"/>
      <c r="AQ28" s="26"/>
      <c r="AR28" s="26"/>
      <c r="AS28" s="26"/>
      <c r="AT28" s="26"/>
    </row>
    <row r="29" spans="1:46" ht="14.45">
      <c r="A29" s="7" t="str">
        <f>IF(ISERROR(VLOOKUP($L29,'nCino | Field Mappings'!$C:$M,1,FALSE)), "No", "Yes")</f>
        <v>Yes</v>
      </c>
      <c r="D29" s="32">
        <v>25</v>
      </c>
      <c r="E29" s="42"/>
      <c r="F29" s="74" t="s">
        <v>2913</v>
      </c>
      <c r="G29" s="74" t="s">
        <v>2913</v>
      </c>
      <c r="H29" s="123" t="s">
        <v>50</v>
      </c>
      <c r="I29" s="124" t="s">
        <v>49</v>
      </c>
      <c r="J29" s="154" t="s">
        <v>1639</v>
      </c>
      <c r="K29" s="155" t="s">
        <v>1638</v>
      </c>
      <c r="L29" s="40" t="str">
        <f t="shared" si="0"/>
        <v>LLC_BI__Loan__c.LLC_BI__Product_Line__c</v>
      </c>
      <c r="M29" s="134" t="s">
        <v>2960</v>
      </c>
      <c r="N29" s="156" t="s">
        <v>2929</v>
      </c>
      <c r="O29" s="51" t="s">
        <v>2930</v>
      </c>
      <c r="P29" s="148"/>
      <c r="Q29" s="152" t="s">
        <v>2914</v>
      </c>
      <c r="R29" s="128" t="s">
        <v>2914</v>
      </c>
      <c r="S29" s="128" t="s">
        <v>2914</v>
      </c>
      <c r="T29" s="128" t="s">
        <v>2914</v>
      </c>
      <c r="U29" s="128" t="s">
        <v>2914</v>
      </c>
      <c r="V29" s="128" t="s">
        <v>2914</v>
      </c>
      <c r="W29" s="128" t="s">
        <v>2914</v>
      </c>
      <c r="X29" s="128" t="s">
        <v>2914</v>
      </c>
      <c r="Y29" s="128" t="s">
        <v>2914</v>
      </c>
      <c r="Z29" s="128" t="s">
        <v>2914</v>
      </c>
      <c r="AA29" s="157"/>
      <c r="AB29" s="158"/>
      <c r="AC29" s="159"/>
      <c r="AD29" s="137"/>
      <c r="AE29" s="137"/>
      <c r="AF29" s="137" t="s">
        <v>2236</v>
      </c>
      <c r="AG29" s="25" t="s">
        <v>2914</v>
      </c>
      <c r="AH29" s="138"/>
      <c r="AI29" s="25" t="s">
        <v>2916</v>
      </c>
      <c r="AJ29" s="26"/>
      <c r="AK29" s="26"/>
      <c r="AL29" s="25" t="s">
        <v>2916</v>
      </c>
      <c r="AM29" s="26"/>
      <c r="AN29" s="26"/>
      <c r="AO29" s="26"/>
      <c r="AP29" s="26"/>
      <c r="AQ29" s="26"/>
      <c r="AR29" s="26"/>
      <c r="AS29" s="26"/>
      <c r="AT29" s="26"/>
    </row>
    <row r="30" spans="1:46" ht="16.5" customHeight="1">
      <c r="A30" s="7" t="str">
        <f>IF(ISERROR(VLOOKUP($L30,'nCino | Field Mappings'!$C:$M,1,FALSE)), "No", "Yes")</f>
        <v>Yes</v>
      </c>
      <c r="D30" s="32">
        <v>26</v>
      </c>
      <c r="E30" s="26"/>
      <c r="F30" s="74" t="s">
        <v>2913</v>
      </c>
      <c r="G30" s="74" t="s">
        <v>2913</v>
      </c>
      <c r="H30" s="123" t="s">
        <v>50</v>
      </c>
      <c r="I30" s="160" t="s">
        <v>49</v>
      </c>
      <c r="J30" s="161" t="s">
        <v>1647</v>
      </c>
      <c r="K30" s="162" t="s">
        <v>1646</v>
      </c>
      <c r="L30" s="72" t="str">
        <f t="shared" si="0"/>
        <v>LLC_BI__Loan__c.LLC_BI__Product_Type__c</v>
      </c>
      <c r="M30" s="163" t="s">
        <v>2961</v>
      </c>
      <c r="N30" s="141" t="s">
        <v>2929</v>
      </c>
      <c r="O30" s="51" t="s">
        <v>2930</v>
      </c>
      <c r="P30" s="148"/>
      <c r="Q30" s="152" t="s">
        <v>2914</v>
      </c>
      <c r="R30" s="128" t="s">
        <v>2914</v>
      </c>
      <c r="S30" s="128" t="s">
        <v>2914</v>
      </c>
      <c r="T30" s="128" t="s">
        <v>2914</v>
      </c>
      <c r="U30" s="164" t="s">
        <v>2914</v>
      </c>
      <c r="V30" s="164" t="s">
        <v>2914</v>
      </c>
      <c r="W30" s="164" t="s">
        <v>2914</v>
      </c>
      <c r="X30" s="164" t="s">
        <v>2914</v>
      </c>
      <c r="Y30" s="164" t="s">
        <v>2914</v>
      </c>
      <c r="Z30" s="164" t="s">
        <v>2914</v>
      </c>
      <c r="AA30" s="164"/>
      <c r="AB30" s="165"/>
      <c r="AC30" s="166"/>
      <c r="AD30" s="167"/>
      <c r="AE30" s="137"/>
      <c r="AF30" s="137" t="s">
        <v>2236</v>
      </c>
      <c r="AG30" s="25" t="s">
        <v>2914</v>
      </c>
      <c r="AH30" s="168"/>
      <c r="AI30" s="25" t="s">
        <v>2916</v>
      </c>
      <c r="AJ30" s="26"/>
      <c r="AK30" s="26"/>
      <c r="AL30" s="25" t="s">
        <v>2916</v>
      </c>
      <c r="AM30" s="26"/>
      <c r="AN30" s="26"/>
      <c r="AO30" s="26"/>
      <c r="AP30" s="26"/>
      <c r="AQ30" s="26"/>
      <c r="AR30" s="26"/>
      <c r="AS30" s="26"/>
      <c r="AT30" s="26"/>
    </row>
    <row r="31" spans="1:46" ht="14.45">
      <c r="A31" s="7" t="str">
        <f>IF(ISERROR(VLOOKUP($L31,'nCino | Field Mappings'!$C:$M,1,FALSE)), "No", "Yes")</f>
        <v>Yes</v>
      </c>
      <c r="D31" s="32">
        <v>27</v>
      </c>
      <c r="E31" s="42"/>
      <c r="F31" s="74" t="s">
        <v>2913</v>
      </c>
      <c r="G31" s="74" t="s">
        <v>2913</v>
      </c>
      <c r="H31" s="123" t="s">
        <v>50</v>
      </c>
      <c r="I31" s="124" t="s">
        <v>49</v>
      </c>
      <c r="J31" s="169" t="s">
        <v>768</v>
      </c>
      <c r="K31" s="170" t="s">
        <v>767</v>
      </c>
      <c r="L31" s="40" t="str">
        <f t="shared" si="0"/>
        <v>LLC_BI__Loan__c.CCS_Security__c</v>
      </c>
      <c r="M31" s="171" t="s">
        <v>2962</v>
      </c>
      <c r="N31" s="141" t="s">
        <v>2929</v>
      </c>
      <c r="O31" s="51" t="s">
        <v>2930</v>
      </c>
      <c r="P31" s="148"/>
      <c r="Q31" s="172" t="s">
        <v>2914</v>
      </c>
      <c r="R31" s="164" t="s">
        <v>2914</v>
      </c>
      <c r="S31" s="164" t="s">
        <v>2914</v>
      </c>
      <c r="T31" s="164" t="s">
        <v>2914</v>
      </c>
      <c r="U31" s="164" t="s">
        <v>2914</v>
      </c>
      <c r="V31" s="164" t="s">
        <v>2914</v>
      </c>
      <c r="W31" s="164" t="s">
        <v>2914</v>
      </c>
      <c r="X31" s="128" t="s">
        <v>2914</v>
      </c>
      <c r="Y31" s="128" t="s">
        <v>2914</v>
      </c>
      <c r="Z31" s="164" t="s">
        <v>2914</v>
      </c>
      <c r="AA31" s="164"/>
      <c r="AB31" s="165"/>
      <c r="AC31" s="166"/>
      <c r="AD31" s="167"/>
      <c r="AE31" s="137"/>
      <c r="AF31" s="137" t="s">
        <v>2236</v>
      </c>
      <c r="AG31" s="25" t="s">
        <v>2914</v>
      </c>
      <c r="AH31" s="138"/>
      <c r="AI31" s="25" t="s">
        <v>2916</v>
      </c>
      <c r="AJ31" s="26"/>
      <c r="AK31" s="26"/>
      <c r="AL31" s="25" t="s">
        <v>2916</v>
      </c>
      <c r="AM31" s="26"/>
      <c r="AN31" s="26"/>
      <c r="AO31" s="26"/>
      <c r="AP31" s="26"/>
      <c r="AQ31" s="26"/>
      <c r="AR31" s="26"/>
      <c r="AS31" s="26"/>
      <c r="AT31" s="26"/>
    </row>
    <row r="32" spans="1:46" ht="14.45">
      <c r="A32" s="7" t="str">
        <f>IF(ISERROR(VLOOKUP($L32,'nCino | Field Mappings'!$C:$M,1,FALSE)), "No", "Yes")</f>
        <v>Yes</v>
      </c>
      <c r="D32" s="32">
        <v>28</v>
      </c>
      <c r="E32" s="42"/>
      <c r="F32" s="74" t="s">
        <v>2913</v>
      </c>
      <c r="G32" s="74" t="s">
        <v>2913</v>
      </c>
      <c r="H32" s="123" t="s">
        <v>50</v>
      </c>
      <c r="I32" s="124" t="s">
        <v>49</v>
      </c>
      <c r="J32" s="173" t="s">
        <v>801</v>
      </c>
      <c r="K32" s="174" t="s">
        <v>800</v>
      </c>
      <c r="L32" s="40" t="str">
        <f t="shared" si="0"/>
        <v>LLC_BI__Loan__c.CCS_SortCode__c</v>
      </c>
      <c r="M32" s="175" t="s">
        <v>2963</v>
      </c>
      <c r="N32" s="176" t="s">
        <v>2926</v>
      </c>
      <c r="O32" s="177">
        <v>6</v>
      </c>
      <c r="P32" s="177"/>
      <c r="Q32" s="172" t="s">
        <v>2914</v>
      </c>
      <c r="R32" s="164" t="s">
        <v>2914</v>
      </c>
      <c r="S32" s="164" t="s">
        <v>2914</v>
      </c>
      <c r="T32" s="164" t="s">
        <v>2914</v>
      </c>
      <c r="U32" s="128"/>
      <c r="V32" s="128"/>
      <c r="W32" s="128"/>
      <c r="X32" s="128" t="s">
        <v>2914</v>
      </c>
      <c r="Y32" s="164" t="s">
        <v>2914</v>
      </c>
      <c r="Z32" s="164"/>
      <c r="AA32" s="164"/>
      <c r="AB32" s="164"/>
      <c r="AC32" s="178"/>
      <c r="AD32" s="179"/>
      <c r="AE32" s="136"/>
      <c r="AF32" s="137" t="s">
        <v>2236</v>
      </c>
      <c r="AG32" s="25" t="s">
        <v>2914</v>
      </c>
      <c r="AH32" s="180"/>
      <c r="AI32" s="25" t="s">
        <v>2916</v>
      </c>
      <c r="AJ32" s="26"/>
      <c r="AK32" s="26"/>
      <c r="AL32" s="25" t="s">
        <v>2916</v>
      </c>
      <c r="AM32" s="26"/>
      <c r="AN32" s="26"/>
      <c r="AO32" s="26"/>
      <c r="AP32" s="26"/>
      <c r="AQ32" s="26"/>
      <c r="AR32" s="26"/>
      <c r="AS32" s="26"/>
      <c r="AT32" s="26"/>
    </row>
    <row r="33" spans="1:46" ht="14.45">
      <c r="A33" s="7" t="str">
        <f>IF(ISERROR(VLOOKUP($L33,'nCino | Field Mappings'!$C:$M,1,FALSE)), "No", "Yes")</f>
        <v>Yes</v>
      </c>
      <c r="D33" s="32">
        <v>29</v>
      </c>
      <c r="E33" s="42"/>
      <c r="F33" s="74" t="s">
        <v>2913</v>
      </c>
      <c r="G33" s="74" t="s">
        <v>2913</v>
      </c>
      <c r="H33" s="123" t="s">
        <v>50</v>
      </c>
      <c r="I33" s="124" t="s">
        <v>49</v>
      </c>
      <c r="J33" s="133" t="s">
        <v>1747</v>
      </c>
      <c r="K33" s="141" t="s">
        <v>1746</v>
      </c>
      <c r="L33" s="40" t="str">
        <f t="shared" si="0"/>
        <v>LLC_BI__Loan__c.LLC_BI__Stage__c</v>
      </c>
      <c r="M33" s="134" t="s">
        <v>2964</v>
      </c>
      <c r="N33" s="151" t="s">
        <v>2929</v>
      </c>
      <c r="O33" s="51" t="s">
        <v>2930</v>
      </c>
      <c r="P33" s="177"/>
      <c r="Q33" s="181" t="s">
        <v>2914</v>
      </c>
      <c r="R33" s="153" t="s">
        <v>2914</v>
      </c>
      <c r="S33" s="153" t="s">
        <v>2914</v>
      </c>
      <c r="T33" s="153" t="s">
        <v>2914</v>
      </c>
      <c r="U33" s="153" t="s">
        <v>2914</v>
      </c>
      <c r="V33" s="153" t="s">
        <v>2914</v>
      </c>
      <c r="W33" s="128" t="s">
        <v>2914</v>
      </c>
      <c r="X33" s="128" t="s">
        <v>2914</v>
      </c>
      <c r="Y33" s="153" t="s">
        <v>2914</v>
      </c>
      <c r="Z33" s="153" t="s">
        <v>2914</v>
      </c>
      <c r="AA33" s="153"/>
      <c r="AB33" s="153"/>
      <c r="AC33" s="182"/>
      <c r="AD33" s="136"/>
      <c r="AE33" s="136"/>
      <c r="AF33" s="137" t="s">
        <v>2236</v>
      </c>
      <c r="AG33" s="25" t="s">
        <v>2914</v>
      </c>
      <c r="AH33" s="138"/>
      <c r="AI33" s="25" t="s">
        <v>2914</v>
      </c>
      <c r="AJ33" s="26"/>
      <c r="AK33" s="26"/>
      <c r="AL33" s="25" t="s">
        <v>2916</v>
      </c>
      <c r="AM33" s="26"/>
      <c r="AN33" s="26"/>
      <c r="AO33" s="26"/>
      <c r="AP33" s="26"/>
      <c r="AQ33" s="26"/>
      <c r="AR33" s="26"/>
      <c r="AS33" s="26"/>
      <c r="AT33" s="26"/>
    </row>
    <row r="34" spans="1:46" ht="14.45">
      <c r="A34" s="7" t="str">
        <f>IF(ISERROR(VLOOKUP($L34,'nCino | Field Mappings'!$C:$M,1,FALSE)), "No", "Yes")</f>
        <v>Yes</v>
      </c>
      <c r="D34" s="32">
        <v>30</v>
      </c>
      <c r="E34" s="42"/>
      <c r="F34" s="74" t="s">
        <v>2913</v>
      </c>
      <c r="G34" s="74" t="s">
        <v>2913</v>
      </c>
      <c r="H34" s="123" t="s">
        <v>50</v>
      </c>
      <c r="I34" s="124" t="s">
        <v>49</v>
      </c>
      <c r="J34" s="144" t="s">
        <v>2965</v>
      </c>
      <c r="K34" s="141" t="s">
        <v>889</v>
      </c>
      <c r="L34" s="40" t="str">
        <f t="shared" si="0"/>
        <v>LLC_BI__Loan__c.CCS_WhatIsSecured__c</v>
      </c>
      <c r="M34" s="146" t="s">
        <v>2966</v>
      </c>
      <c r="N34" s="183" t="s">
        <v>2967</v>
      </c>
      <c r="O34" s="148">
        <v>18</v>
      </c>
      <c r="P34" s="148">
        <v>0</v>
      </c>
      <c r="Q34" s="152" t="s">
        <v>2914</v>
      </c>
      <c r="R34" s="128" t="s">
        <v>2914</v>
      </c>
      <c r="S34" s="128" t="s">
        <v>2914</v>
      </c>
      <c r="T34" s="128" t="s">
        <v>2914</v>
      </c>
      <c r="U34" s="128" t="s">
        <v>2914</v>
      </c>
      <c r="V34" s="128" t="s">
        <v>2914</v>
      </c>
      <c r="W34" s="128" t="s">
        <v>2914</v>
      </c>
      <c r="X34" s="128" t="s">
        <v>2914</v>
      </c>
      <c r="Y34" s="128" t="s">
        <v>2914</v>
      </c>
      <c r="Z34" s="128" t="s">
        <v>2914</v>
      </c>
      <c r="AA34" s="128"/>
      <c r="AB34" s="143"/>
      <c r="AC34" s="136"/>
      <c r="AD34" s="137"/>
      <c r="AE34" s="137"/>
      <c r="AF34" s="137" t="s">
        <v>2236</v>
      </c>
      <c r="AG34" s="25" t="s">
        <v>2914</v>
      </c>
      <c r="AH34" s="138"/>
      <c r="AI34" s="25" t="s">
        <v>2916</v>
      </c>
      <c r="AJ34" s="26"/>
      <c r="AK34" s="26"/>
      <c r="AL34" s="25" t="s">
        <v>2914</v>
      </c>
      <c r="AM34" s="25" t="s">
        <v>2914</v>
      </c>
      <c r="AN34" s="26" t="s">
        <v>2968</v>
      </c>
      <c r="AO34" s="26" t="s">
        <v>2969</v>
      </c>
      <c r="AP34" s="26"/>
      <c r="AQ34" s="26"/>
      <c r="AR34" s="26"/>
      <c r="AS34" s="26"/>
      <c r="AT34" s="26"/>
    </row>
    <row r="35" spans="1:46" ht="14.45">
      <c r="A35" s="7" t="str">
        <f>IF(ISERROR(VLOOKUP($L35,'nCino | Field Mappings'!$C:$M,1,FALSE)), "No", "Yes")</f>
        <v>Yes</v>
      </c>
      <c r="D35" s="32">
        <v>31</v>
      </c>
      <c r="E35" s="42" t="s">
        <v>2970</v>
      </c>
      <c r="F35" s="74" t="s">
        <v>2913</v>
      </c>
      <c r="G35" s="74" t="s">
        <v>2913</v>
      </c>
      <c r="H35" s="123" t="s">
        <v>50</v>
      </c>
      <c r="I35" s="124" t="s">
        <v>49</v>
      </c>
      <c r="J35" s="133" t="s">
        <v>1643</v>
      </c>
      <c r="K35" s="141" t="s">
        <v>1642</v>
      </c>
      <c r="L35" s="40" t="str">
        <f t="shared" si="0"/>
        <v>LLC_BI__Loan__c.LLC_BI__Product_Reference__c</v>
      </c>
      <c r="M35" s="134" t="s">
        <v>2971</v>
      </c>
      <c r="N35" s="141" t="s">
        <v>2972</v>
      </c>
      <c r="O35" s="148">
        <v>18</v>
      </c>
      <c r="P35" s="184"/>
      <c r="Q35" s="128" t="s">
        <v>2914</v>
      </c>
      <c r="R35" s="128" t="s">
        <v>2914</v>
      </c>
      <c r="S35" s="128" t="s">
        <v>2914</v>
      </c>
      <c r="T35" s="128" t="s">
        <v>2914</v>
      </c>
      <c r="U35" s="143"/>
      <c r="V35" s="143"/>
      <c r="W35" s="143"/>
      <c r="X35" s="143"/>
      <c r="Y35" s="143"/>
      <c r="Z35" s="143"/>
      <c r="AA35" s="143"/>
      <c r="AB35" s="143"/>
      <c r="AC35" s="136"/>
      <c r="AD35" s="136"/>
      <c r="AE35" s="136"/>
      <c r="AF35" s="137" t="s">
        <v>2236</v>
      </c>
      <c r="AG35" s="25" t="s">
        <v>2914</v>
      </c>
      <c r="AH35" s="138"/>
      <c r="AI35" s="25" t="s">
        <v>2916</v>
      </c>
      <c r="AJ35" s="26"/>
      <c r="AK35" s="26"/>
      <c r="AL35" s="25" t="s">
        <v>2916</v>
      </c>
      <c r="AM35" s="26"/>
      <c r="AN35" s="26"/>
      <c r="AO35" s="26"/>
      <c r="AP35" s="26"/>
      <c r="AQ35" s="26"/>
      <c r="AR35" s="26"/>
      <c r="AS35" s="26"/>
      <c r="AT35" s="26"/>
    </row>
    <row r="36" spans="1:46" ht="29.1">
      <c r="A36" s="7" t="str">
        <f>IF(ISERROR(VLOOKUP($L36,'nCino | Field Mappings'!$C:$M,1,FALSE)), "No", "Yes")</f>
        <v>Yes</v>
      </c>
      <c r="D36" s="32">
        <v>32</v>
      </c>
      <c r="E36" s="42"/>
      <c r="F36" s="74" t="s">
        <v>2913</v>
      </c>
      <c r="G36" s="75" t="s">
        <v>2952</v>
      </c>
      <c r="H36" s="123" t="s">
        <v>50</v>
      </c>
      <c r="I36" s="124" t="s">
        <v>49</v>
      </c>
      <c r="J36" s="133" t="s">
        <v>2973</v>
      </c>
      <c r="K36" s="124" t="s">
        <v>400</v>
      </c>
      <c r="L36" s="40" t="str">
        <f t="shared" si="0"/>
        <v>LLC_BI__Loan__c.CCS_AmountPerEncashment__c</v>
      </c>
      <c r="M36" s="145" t="s">
        <v>2974</v>
      </c>
      <c r="N36" s="141" t="s">
        <v>2927</v>
      </c>
      <c r="O36" s="148">
        <v>18</v>
      </c>
      <c r="P36" s="142">
        <v>0</v>
      </c>
      <c r="Q36" s="143"/>
      <c r="R36" s="143"/>
      <c r="S36" s="143"/>
      <c r="T36" s="143"/>
      <c r="U36" s="143"/>
      <c r="V36" s="143"/>
      <c r="W36" s="143"/>
      <c r="X36" s="128" t="s">
        <v>2914</v>
      </c>
      <c r="Y36" s="128" t="s">
        <v>2914</v>
      </c>
      <c r="Z36" s="143"/>
      <c r="AA36" s="143"/>
      <c r="AB36" s="143"/>
      <c r="AC36" s="136"/>
      <c r="AD36" s="136"/>
      <c r="AE36" s="136"/>
      <c r="AF36" s="137" t="s">
        <v>2236</v>
      </c>
      <c r="AG36" s="25" t="s">
        <v>2914</v>
      </c>
      <c r="AH36" s="138"/>
      <c r="AI36" s="25" t="s">
        <v>2916</v>
      </c>
      <c r="AJ36" s="26"/>
      <c r="AK36" s="26"/>
      <c r="AL36" s="25" t="s">
        <v>2916</v>
      </c>
      <c r="AM36" s="26"/>
      <c r="AN36" s="26"/>
      <c r="AO36" s="26"/>
      <c r="AP36" s="26"/>
      <c r="AQ36" s="26"/>
      <c r="AR36" s="26"/>
      <c r="AS36" s="26"/>
      <c r="AT36" s="26"/>
    </row>
    <row r="37" spans="1:46" ht="29.1">
      <c r="A37" s="7" t="str">
        <f>IF(ISERROR(VLOOKUP($L37,'nCino | Field Mappings'!$C:$M,1,FALSE)), "No", "Yes")</f>
        <v>Yes</v>
      </c>
      <c r="D37" s="32">
        <v>33</v>
      </c>
      <c r="E37" s="42" t="s">
        <v>2970</v>
      </c>
      <c r="F37" s="74" t="s">
        <v>2913</v>
      </c>
      <c r="G37" s="75" t="s">
        <v>2952</v>
      </c>
      <c r="H37" s="123" t="s">
        <v>50</v>
      </c>
      <c r="I37" s="124" t="s">
        <v>49</v>
      </c>
      <c r="J37" s="144" t="s">
        <v>380</v>
      </c>
      <c r="K37" s="124" t="s">
        <v>379</v>
      </c>
      <c r="L37" s="40" t="str">
        <f t="shared" si="0"/>
        <v>LLC_BI__Loan__c.Business_Charge_Card_Sanctioned_Limit__c</v>
      </c>
      <c r="M37" s="185" t="s">
        <v>2975</v>
      </c>
      <c r="N37" s="183" t="s">
        <v>2976</v>
      </c>
      <c r="O37" s="186">
        <v>16</v>
      </c>
      <c r="P37" s="187">
        <v>2</v>
      </c>
      <c r="Q37" s="143"/>
      <c r="R37" s="143"/>
      <c r="S37" s="143"/>
      <c r="T37" s="143"/>
      <c r="U37" s="128" t="s">
        <v>2914</v>
      </c>
      <c r="V37" s="128" t="s">
        <v>2914</v>
      </c>
      <c r="W37" s="128" t="s">
        <v>2914</v>
      </c>
      <c r="X37" s="128" t="s">
        <v>2914</v>
      </c>
      <c r="Y37" s="143"/>
      <c r="Z37" s="143"/>
      <c r="AA37" s="143"/>
      <c r="AB37" s="143"/>
      <c r="AC37" s="136"/>
      <c r="AD37" s="136"/>
      <c r="AE37" s="136"/>
      <c r="AF37" s="137" t="s">
        <v>2236</v>
      </c>
      <c r="AG37" s="25" t="s">
        <v>2914</v>
      </c>
      <c r="AH37" s="138"/>
      <c r="AI37" s="25" t="s">
        <v>2916</v>
      </c>
      <c r="AJ37" s="26"/>
      <c r="AK37" s="26"/>
      <c r="AL37" s="25" t="s">
        <v>2916</v>
      </c>
      <c r="AM37" s="26"/>
      <c r="AN37" s="26"/>
      <c r="AO37" s="26"/>
      <c r="AP37" s="26"/>
      <c r="AQ37" s="26"/>
      <c r="AR37" s="26"/>
      <c r="AS37" s="26"/>
      <c r="AT37" s="26"/>
    </row>
    <row r="38" spans="1:46" ht="14.45">
      <c r="A38" s="7" t="str">
        <f>IF(ISERROR(VLOOKUP($L38,'nCino | Field Mappings'!$C:$M,1,FALSE)), "No", "Yes")</f>
        <v>Yes</v>
      </c>
      <c r="D38" s="32">
        <v>34</v>
      </c>
      <c r="E38" s="42"/>
      <c r="F38" s="74" t="s">
        <v>2913</v>
      </c>
      <c r="G38" s="75" t="s">
        <v>2952</v>
      </c>
      <c r="H38" s="123" t="s">
        <v>50</v>
      </c>
      <c r="I38" s="124" t="s">
        <v>49</v>
      </c>
      <c r="J38" s="133" t="s">
        <v>441</v>
      </c>
      <c r="K38" s="124" t="s">
        <v>440</v>
      </c>
      <c r="L38" s="40" t="str">
        <f t="shared" si="0"/>
        <v>LLC_BI__Loan__c.CCS_CardScheme__c</v>
      </c>
      <c r="M38" s="134" t="s">
        <v>2977</v>
      </c>
      <c r="N38" s="141" t="s">
        <v>2929</v>
      </c>
      <c r="O38" s="51" t="s">
        <v>2930</v>
      </c>
      <c r="P38" s="135"/>
      <c r="Q38" s="128"/>
      <c r="R38" s="128"/>
      <c r="S38" s="128"/>
      <c r="T38" s="128"/>
      <c r="U38" s="128"/>
      <c r="V38" s="128"/>
      <c r="W38" s="128" t="s">
        <v>2914</v>
      </c>
      <c r="X38" s="128" t="s">
        <v>2914</v>
      </c>
      <c r="Y38" s="128"/>
      <c r="Z38" s="128"/>
      <c r="AA38" s="128"/>
      <c r="AB38" s="128"/>
      <c r="AC38" s="136"/>
      <c r="AD38" s="136"/>
      <c r="AE38" s="136"/>
      <c r="AF38" s="137" t="s">
        <v>2236</v>
      </c>
      <c r="AG38" s="25" t="s">
        <v>2914</v>
      </c>
      <c r="AH38" s="138"/>
      <c r="AI38" s="25" t="s">
        <v>2916</v>
      </c>
      <c r="AJ38" s="26"/>
      <c r="AK38" s="26"/>
      <c r="AL38" s="25" t="s">
        <v>2916</v>
      </c>
      <c r="AM38" s="26"/>
      <c r="AN38" s="26"/>
      <c r="AO38" s="26"/>
      <c r="AP38" s="26"/>
      <c r="AQ38" s="26"/>
      <c r="AR38" s="26"/>
      <c r="AS38" s="26"/>
      <c r="AT38" s="26"/>
    </row>
    <row r="39" spans="1:46" ht="29.1">
      <c r="A39" s="7" t="str">
        <f>IF(ISERROR(VLOOKUP($L39,'nCino | Field Mappings'!$C:$M,1,FALSE)), "No", "Yes")</f>
        <v>Yes</v>
      </c>
      <c r="D39" s="32">
        <v>35</v>
      </c>
      <c r="E39" s="42"/>
      <c r="F39" s="74" t="s">
        <v>2913</v>
      </c>
      <c r="G39" s="75" t="s">
        <v>2952</v>
      </c>
      <c r="H39" s="123" t="s">
        <v>50</v>
      </c>
      <c r="I39" s="124" t="s">
        <v>49</v>
      </c>
      <c r="J39" s="133" t="s">
        <v>2978</v>
      </c>
      <c r="K39" s="124" t="s">
        <v>489</v>
      </c>
      <c r="L39" s="26" t="str">
        <f t="shared" si="0"/>
        <v>LLC_BI__Loan__c.CCS_DateOfMarketLinksAgreement__c</v>
      </c>
      <c r="M39" s="145" t="s">
        <v>2979</v>
      </c>
      <c r="N39" s="141" t="s">
        <v>1</v>
      </c>
      <c r="O39" s="148"/>
      <c r="P39" s="142"/>
      <c r="Q39" s="143"/>
      <c r="R39" s="143"/>
      <c r="S39" s="143"/>
      <c r="T39" s="143"/>
      <c r="U39" s="143"/>
      <c r="V39" s="143"/>
      <c r="W39" s="143"/>
      <c r="X39" s="128" t="s">
        <v>2914</v>
      </c>
      <c r="Y39" s="143" t="s">
        <v>2980</v>
      </c>
      <c r="Z39" s="143"/>
      <c r="AA39" s="143"/>
      <c r="AB39" s="143"/>
      <c r="AC39" s="137"/>
      <c r="AD39" s="137"/>
      <c r="AE39" s="137"/>
      <c r="AF39" s="137" t="s">
        <v>2236</v>
      </c>
      <c r="AG39" s="25" t="s">
        <v>2914</v>
      </c>
      <c r="AH39" s="138"/>
      <c r="AI39" s="25" t="s">
        <v>2916</v>
      </c>
      <c r="AJ39" s="26"/>
      <c r="AK39" s="26"/>
      <c r="AL39" s="25" t="s">
        <v>2916</v>
      </c>
      <c r="AM39" s="26"/>
      <c r="AN39" s="26"/>
      <c r="AO39" s="26"/>
      <c r="AP39" s="26"/>
      <c r="AQ39" s="26"/>
      <c r="AR39" s="26"/>
      <c r="AS39" s="26"/>
      <c r="AT39" s="26"/>
    </row>
    <row r="40" spans="1:46" ht="29.1">
      <c r="A40" s="7" t="str">
        <f>IF(ISERROR(VLOOKUP($L40,'nCino | Field Mappings'!$C:$M,1,FALSE)), "No", "Yes")</f>
        <v>Yes</v>
      </c>
      <c r="D40" s="32">
        <v>36</v>
      </c>
      <c r="E40" s="42"/>
      <c r="F40" s="74" t="s">
        <v>2913</v>
      </c>
      <c r="G40" s="75" t="s">
        <v>2952</v>
      </c>
      <c r="H40" s="123" t="s">
        <v>50</v>
      </c>
      <c r="I40" s="124" t="s">
        <v>49</v>
      </c>
      <c r="J40" s="133" t="s">
        <v>2981</v>
      </c>
      <c r="K40" s="124" t="s">
        <v>492</v>
      </c>
      <c r="L40" s="40" t="str">
        <f t="shared" si="0"/>
        <v>LLC_BI__Loan__c.CCS_DateOfMarketLinksAgreementKnown__c</v>
      </c>
      <c r="M40" s="145" t="s">
        <v>2982</v>
      </c>
      <c r="N40" s="141" t="s">
        <v>2929</v>
      </c>
      <c r="O40" s="132" t="s">
        <v>2930</v>
      </c>
      <c r="P40" s="135"/>
      <c r="Q40" s="128"/>
      <c r="R40" s="128"/>
      <c r="S40" s="128"/>
      <c r="T40" s="128"/>
      <c r="U40" s="128"/>
      <c r="V40" s="128"/>
      <c r="W40" s="128"/>
      <c r="X40" s="128" t="s">
        <v>2914</v>
      </c>
      <c r="Y40" s="128" t="s">
        <v>2914</v>
      </c>
      <c r="Z40" s="128"/>
      <c r="AA40" s="128"/>
      <c r="AB40" s="128"/>
      <c r="AC40" s="136"/>
      <c r="AD40" s="136"/>
      <c r="AE40" s="136"/>
      <c r="AF40" s="137" t="s">
        <v>2236</v>
      </c>
      <c r="AG40" s="25" t="s">
        <v>2914</v>
      </c>
      <c r="AH40" s="138"/>
      <c r="AI40" s="25" t="s">
        <v>2916</v>
      </c>
      <c r="AJ40" s="26"/>
      <c r="AK40" s="26"/>
      <c r="AL40" s="25" t="s">
        <v>2916</v>
      </c>
      <c r="AM40" s="26"/>
      <c r="AN40" s="26"/>
      <c r="AO40" s="26"/>
      <c r="AP40" s="26"/>
      <c r="AQ40" s="26"/>
      <c r="AR40" s="26"/>
      <c r="AS40" s="26"/>
      <c r="AT40" s="26"/>
    </row>
    <row r="41" spans="1:46" ht="14.45">
      <c r="A41" s="7" t="str">
        <f>IF(ISERROR(VLOOKUP($L41,'nCino | Field Mappings'!$C:$M,1,FALSE)), "No", "Yes")</f>
        <v>Yes</v>
      </c>
      <c r="D41" s="32">
        <v>37</v>
      </c>
      <c r="E41" s="42"/>
      <c r="F41" s="74" t="s">
        <v>2913</v>
      </c>
      <c r="G41" s="75" t="s">
        <v>2952</v>
      </c>
      <c r="H41" s="123" t="s">
        <v>50</v>
      </c>
      <c r="I41" s="124" t="s">
        <v>49</v>
      </c>
      <c r="J41" s="133" t="s">
        <v>563</v>
      </c>
      <c r="K41" s="141" t="s">
        <v>562</v>
      </c>
      <c r="L41" s="40" t="str">
        <f t="shared" si="0"/>
        <v>LLC_BI__Loan__c.CCS_FormFactor__c</v>
      </c>
      <c r="M41" s="134" t="s">
        <v>2983</v>
      </c>
      <c r="N41" s="141" t="s">
        <v>2929</v>
      </c>
      <c r="O41" s="51" t="s">
        <v>2930</v>
      </c>
      <c r="P41" s="135"/>
      <c r="Q41" s="128"/>
      <c r="R41" s="128"/>
      <c r="S41" s="128"/>
      <c r="T41" s="128"/>
      <c r="U41" s="128"/>
      <c r="V41" s="128"/>
      <c r="W41" s="128" t="s">
        <v>2914</v>
      </c>
      <c r="X41" s="128"/>
      <c r="Y41" s="128"/>
      <c r="Z41" s="128"/>
      <c r="AA41" s="128"/>
      <c r="AB41" s="128"/>
      <c r="AC41" s="136"/>
      <c r="AD41" s="136"/>
      <c r="AE41" s="136"/>
      <c r="AF41" s="137" t="s">
        <v>2236</v>
      </c>
      <c r="AG41" s="25" t="s">
        <v>2914</v>
      </c>
      <c r="AH41" s="138"/>
      <c r="AI41" s="25" t="s">
        <v>2916</v>
      </c>
      <c r="AJ41" s="26"/>
      <c r="AK41" s="26"/>
      <c r="AL41" s="25" t="s">
        <v>2916</v>
      </c>
      <c r="AM41" s="26"/>
      <c r="AN41" s="26"/>
      <c r="AO41" s="26"/>
      <c r="AP41" s="26"/>
      <c r="AQ41" s="26"/>
      <c r="AR41" s="26"/>
      <c r="AS41" s="26"/>
      <c r="AT41" s="26"/>
    </row>
    <row r="42" spans="1:46" ht="14.45">
      <c r="A42" s="7" t="str">
        <f>IF(ISERROR(VLOOKUP($L42,'nCino | Field Mappings'!$C:$M,1,FALSE)), "No", "Yes")</f>
        <v>Yes</v>
      </c>
      <c r="D42" s="32">
        <v>38</v>
      </c>
      <c r="E42" s="42"/>
      <c r="F42" s="74" t="s">
        <v>2913</v>
      </c>
      <c r="G42" s="75" t="s">
        <v>2952</v>
      </c>
      <c r="H42" s="123" t="s">
        <v>50</v>
      </c>
      <c r="I42" s="124" t="s">
        <v>49</v>
      </c>
      <c r="J42" s="133" t="s">
        <v>566</v>
      </c>
      <c r="K42" s="141" t="s">
        <v>565</v>
      </c>
      <c r="L42" s="40" t="str">
        <f t="shared" si="0"/>
        <v>LLC_BI__Loan__c.CCS_Frequency__c</v>
      </c>
      <c r="M42" s="145" t="s">
        <v>2984</v>
      </c>
      <c r="N42" s="141" t="s">
        <v>2929</v>
      </c>
      <c r="O42" s="132" t="s">
        <v>2930</v>
      </c>
      <c r="P42" s="135"/>
      <c r="Q42" s="128"/>
      <c r="R42" s="128"/>
      <c r="S42" s="128"/>
      <c r="T42" s="128"/>
      <c r="U42" s="128"/>
      <c r="V42" s="128"/>
      <c r="W42" s="128"/>
      <c r="X42" s="128" t="s">
        <v>2914</v>
      </c>
      <c r="Y42" s="128" t="s">
        <v>2914</v>
      </c>
      <c r="Z42" s="128"/>
      <c r="AA42" s="128"/>
      <c r="AB42" s="128"/>
      <c r="AC42" s="136"/>
      <c r="AD42" s="136"/>
      <c r="AE42" s="136"/>
      <c r="AF42" s="137" t="s">
        <v>2236</v>
      </c>
      <c r="AG42" s="25" t="s">
        <v>2914</v>
      </c>
      <c r="AH42" s="138"/>
      <c r="AI42" s="25" t="s">
        <v>2916</v>
      </c>
      <c r="AJ42" s="26"/>
      <c r="AK42" s="26"/>
      <c r="AL42" s="25" t="s">
        <v>2916</v>
      </c>
      <c r="AM42" s="26"/>
      <c r="AN42" s="26"/>
      <c r="AO42" s="26"/>
      <c r="AP42" s="26"/>
      <c r="AQ42" s="26"/>
      <c r="AR42" s="26"/>
      <c r="AS42" s="26"/>
      <c r="AT42" s="26"/>
    </row>
    <row r="43" spans="1:46" ht="14.45">
      <c r="A43" s="7" t="str">
        <f>IF(ISERROR(VLOOKUP($L43,'nCino | Field Mappings'!$C:$M,1,FALSE)), "No", "Yes")</f>
        <v>Yes</v>
      </c>
      <c r="D43" s="32">
        <v>39</v>
      </c>
      <c r="E43" s="42"/>
      <c r="F43" s="74" t="s">
        <v>2913</v>
      </c>
      <c r="G43" s="75" t="s">
        <v>2952</v>
      </c>
      <c r="H43" s="123" t="s">
        <v>50</v>
      </c>
      <c r="I43" s="124" t="s">
        <v>49</v>
      </c>
      <c r="J43" s="133" t="s">
        <v>581</v>
      </c>
      <c r="K43" s="141" t="s">
        <v>580</v>
      </c>
      <c r="L43" s="40" t="str">
        <f t="shared" si="0"/>
        <v>LLC_BI__Loan__c.CCS_Heritage__c</v>
      </c>
      <c r="M43" s="134" t="s">
        <v>2985</v>
      </c>
      <c r="N43" s="141" t="s">
        <v>2929</v>
      </c>
      <c r="O43" s="51" t="s">
        <v>2930</v>
      </c>
      <c r="P43" s="135"/>
      <c r="Q43" s="128"/>
      <c r="R43" s="128"/>
      <c r="S43" s="128"/>
      <c r="T43" s="128"/>
      <c r="U43" s="128"/>
      <c r="V43" s="128"/>
      <c r="W43" s="128" t="s">
        <v>2914</v>
      </c>
      <c r="X43" s="128"/>
      <c r="Y43" s="128"/>
      <c r="Z43" s="128"/>
      <c r="AA43" s="128"/>
      <c r="AB43" s="128"/>
      <c r="AC43" s="136"/>
      <c r="AD43" s="136"/>
      <c r="AE43" s="136"/>
      <c r="AF43" s="137" t="s">
        <v>2236</v>
      </c>
      <c r="AG43" s="25" t="s">
        <v>2914</v>
      </c>
      <c r="AH43" s="138"/>
      <c r="AI43" s="25" t="s">
        <v>2916</v>
      </c>
      <c r="AJ43" s="26"/>
      <c r="AK43" s="26"/>
      <c r="AL43" s="25" t="s">
        <v>2916</v>
      </c>
      <c r="AM43" s="26"/>
      <c r="AN43" s="26"/>
      <c r="AO43" s="26"/>
      <c r="AP43" s="26"/>
      <c r="AQ43" s="26"/>
      <c r="AR43" s="26"/>
      <c r="AS43" s="26"/>
      <c r="AT43" s="26"/>
    </row>
    <row r="44" spans="1:46" ht="29.1">
      <c r="A44" s="7" t="str">
        <f>IF(ISERROR(VLOOKUP($L44,'nCino | Field Mappings'!$C:$M,1,FALSE)), "No", "Yes")</f>
        <v>Yes</v>
      </c>
      <c r="D44" s="32">
        <v>40</v>
      </c>
      <c r="E44" s="42"/>
      <c r="F44" s="74" t="s">
        <v>2913</v>
      </c>
      <c r="G44" s="75" t="s">
        <v>2952</v>
      </c>
      <c r="H44" s="123" t="s">
        <v>50</v>
      </c>
      <c r="I44" s="124" t="s">
        <v>49</v>
      </c>
      <c r="J44" s="133" t="s">
        <v>502</v>
      </c>
      <c r="K44" s="141" t="s">
        <v>501</v>
      </c>
      <c r="L44" s="40" t="str">
        <f t="shared" si="0"/>
        <v>LLC_BI__Loan__c.CCS_DateOfTravelLinkAgreementKnown__c</v>
      </c>
      <c r="M44" s="145" t="s">
        <v>2986</v>
      </c>
      <c r="N44" s="141" t="s">
        <v>2929</v>
      </c>
      <c r="O44" s="51" t="s">
        <v>2930</v>
      </c>
      <c r="P44" s="142"/>
      <c r="Q44" s="143"/>
      <c r="R44" s="143"/>
      <c r="S44" s="143"/>
      <c r="T44" s="143"/>
      <c r="U44" s="143"/>
      <c r="V44" s="143"/>
      <c r="W44" s="143"/>
      <c r="X44" s="128" t="s">
        <v>2914</v>
      </c>
      <c r="Y44" s="128" t="s">
        <v>2914</v>
      </c>
      <c r="Z44" s="143"/>
      <c r="AA44" s="143"/>
      <c r="AB44" s="143"/>
      <c r="AC44" s="137"/>
      <c r="AD44" s="137"/>
      <c r="AE44" s="137"/>
      <c r="AF44" s="137" t="s">
        <v>2236</v>
      </c>
      <c r="AG44" s="25" t="s">
        <v>2914</v>
      </c>
      <c r="AH44" s="138"/>
      <c r="AI44" s="25" t="s">
        <v>2916</v>
      </c>
      <c r="AJ44" s="26"/>
      <c r="AK44" s="26"/>
      <c r="AL44" s="25" t="s">
        <v>2916</v>
      </c>
      <c r="AM44" s="26"/>
      <c r="AN44" s="26"/>
      <c r="AO44" s="26"/>
      <c r="AP44" s="26"/>
      <c r="AQ44" s="26"/>
      <c r="AR44" s="26"/>
      <c r="AS44" s="26"/>
      <c r="AT44" s="26"/>
    </row>
    <row r="45" spans="1:46" ht="14.25" customHeight="1">
      <c r="A45" s="7" t="str">
        <f>IF(ISERROR(VLOOKUP($L45,'nCino | Field Mappings'!$C:$M,1,FALSE)), "No", "Yes")</f>
        <v>Yes</v>
      </c>
      <c r="D45" s="32">
        <v>41</v>
      </c>
      <c r="E45" s="42"/>
      <c r="F45" s="74" t="s">
        <v>2913</v>
      </c>
      <c r="G45" s="75" t="s">
        <v>2952</v>
      </c>
      <c r="H45" s="123" t="s">
        <v>50</v>
      </c>
      <c r="I45" s="124" t="s">
        <v>49</v>
      </c>
      <c r="J45" s="133" t="s">
        <v>499</v>
      </c>
      <c r="K45" s="141" t="s">
        <v>498</v>
      </c>
      <c r="L45" s="26" t="str">
        <f t="shared" si="0"/>
        <v>LLC_BI__Loan__c.CCS_DateOfTravelLinkAgreement__c</v>
      </c>
      <c r="M45" s="145" t="s">
        <v>2987</v>
      </c>
      <c r="N45" s="141" t="s">
        <v>1</v>
      </c>
      <c r="O45" s="148"/>
      <c r="P45" s="142"/>
      <c r="Q45" s="143"/>
      <c r="R45" s="143"/>
      <c r="S45" s="143"/>
      <c r="T45" s="143"/>
      <c r="U45" s="143"/>
      <c r="V45" s="143"/>
      <c r="W45" s="143"/>
      <c r="X45" s="143"/>
      <c r="Y45" s="128" t="s">
        <v>2914</v>
      </c>
      <c r="Z45" s="143"/>
      <c r="AA45" s="143"/>
      <c r="AB45" s="143"/>
      <c r="AC45" s="137"/>
      <c r="AD45" s="137"/>
      <c r="AE45" s="137"/>
      <c r="AF45" s="137" t="s">
        <v>2236</v>
      </c>
      <c r="AG45" s="25" t="s">
        <v>2914</v>
      </c>
      <c r="AH45" s="138"/>
      <c r="AI45" s="25" t="s">
        <v>2916</v>
      </c>
      <c r="AJ45" s="26"/>
      <c r="AK45" s="26"/>
      <c r="AL45" s="25" t="s">
        <v>2916</v>
      </c>
      <c r="AM45" s="26"/>
      <c r="AN45" s="26"/>
      <c r="AO45" s="26"/>
      <c r="AP45" s="26"/>
      <c r="AQ45" s="26"/>
      <c r="AR45" s="26"/>
      <c r="AS45" s="26"/>
      <c r="AT45" s="26"/>
    </row>
    <row r="46" spans="1:46" ht="29.1">
      <c r="A46" s="7" t="str">
        <f>IF(ISERROR(VLOOKUP($L46,'nCino | Field Mappings'!$C:$M,1,FALSE)), "No", "Yes")</f>
        <v>Yes</v>
      </c>
      <c r="D46" s="32">
        <v>42</v>
      </c>
      <c r="E46" s="42"/>
      <c r="F46" s="74" t="s">
        <v>2913</v>
      </c>
      <c r="G46" s="75" t="s">
        <v>2952</v>
      </c>
      <c r="H46" s="123" t="s">
        <v>50</v>
      </c>
      <c r="I46" s="124" t="s">
        <v>49</v>
      </c>
      <c r="J46" s="188" t="s">
        <v>2988</v>
      </c>
      <c r="K46" s="124" t="s">
        <v>681</v>
      </c>
      <c r="L46" s="40" t="str">
        <f t="shared" si="0"/>
        <v>LLC_BI__Loan__c.CCS_MoneyOutExtractionIntended__c</v>
      </c>
      <c r="M46" s="145" t="s">
        <v>2989</v>
      </c>
      <c r="N46" s="141" t="s">
        <v>2929</v>
      </c>
      <c r="O46" s="132" t="s">
        <v>2930</v>
      </c>
      <c r="P46" s="142"/>
      <c r="Q46" s="143"/>
      <c r="R46" s="143"/>
      <c r="S46" s="128" t="s">
        <v>2914</v>
      </c>
      <c r="T46" s="143"/>
      <c r="U46" s="143"/>
      <c r="V46" s="143"/>
      <c r="W46" s="143"/>
      <c r="X46" s="143"/>
      <c r="Y46" s="143"/>
      <c r="Z46" s="143"/>
      <c r="AA46" s="143"/>
      <c r="AB46" s="143"/>
      <c r="AC46" s="137"/>
      <c r="AD46" s="137"/>
      <c r="AE46" s="137"/>
      <c r="AF46" s="137" t="s">
        <v>2236</v>
      </c>
      <c r="AG46" s="25" t="s">
        <v>2914</v>
      </c>
      <c r="AH46" s="138"/>
      <c r="AI46" s="25" t="s">
        <v>2916</v>
      </c>
      <c r="AJ46" s="26"/>
      <c r="AK46" s="26"/>
      <c r="AL46" s="25" t="s">
        <v>2916</v>
      </c>
      <c r="AM46" s="26"/>
      <c r="AN46" s="26"/>
      <c r="AO46" s="26"/>
      <c r="AP46" s="26"/>
      <c r="AQ46" s="26"/>
      <c r="AR46" s="26"/>
      <c r="AS46" s="26"/>
      <c r="AT46" s="26"/>
    </row>
    <row r="47" spans="1:46" ht="29.1">
      <c r="A47" s="7" t="str">
        <f>IF(ISERROR(VLOOKUP($L47,'nCino | Field Mappings'!$C:$M,1,FALSE)), "No", "Yes")</f>
        <v>Yes</v>
      </c>
      <c r="D47" s="32">
        <v>43</v>
      </c>
      <c r="E47" s="42"/>
      <c r="F47" s="74" t="s">
        <v>2913</v>
      </c>
      <c r="G47" s="75" t="s">
        <v>2952</v>
      </c>
      <c r="H47" s="123" t="s">
        <v>50</v>
      </c>
      <c r="I47" s="124" t="s">
        <v>49</v>
      </c>
      <c r="J47" s="133" t="s">
        <v>2990</v>
      </c>
      <c r="K47" s="141" t="s">
        <v>675</v>
      </c>
      <c r="L47" s="40" t="str">
        <f t="shared" si="0"/>
        <v>LLC_BI__Loan__c.CCS_MaxValueThroughOnlineBulkPayments__c</v>
      </c>
      <c r="M47" s="145" t="s">
        <v>2991</v>
      </c>
      <c r="N47" s="141" t="s">
        <v>2927</v>
      </c>
      <c r="O47" s="148">
        <v>18</v>
      </c>
      <c r="P47" s="142">
        <v>0</v>
      </c>
      <c r="Q47" s="143"/>
      <c r="R47" s="143"/>
      <c r="S47" s="143"/>
      <c r="T47" s="143"/>
      <c r="U47" s="143"/>
      <c r="V47" s="143"/>
      <c r="W47" s="143"/>
      <c r="X47" s="128" t="s">
        <v>2914</v>
      </c>
      <c r="Y47" s="128" t="s">
        <v>2914</v>
      </c>
      <c r="Z47" s="128" t="s">
        <v>2914</v>
      </c>
      <c r="AA47" s="128"/>
      <c r="AB47" s="143"/>
      <c r="AC47" s="137"/>
      <c r="AD47" s="137"/>
      <c r="AE47" s="137"/>
      <c r="AF47" s="137" t="s">
        <v>2236</v>
      </c>
      <c r="AG47" s="25" t="s">
        <v>2914</v>
      </c>
      <c r="AH47" s="138"/>
      <c r="AI47" s="25" t="s">
        <v>2916</v>
      </c>
      <c r="AJ47" s="26"/>
      <c r="AK47" s="26"/>
      <c r="AL47" s="25" t="s">
        <v>2916</v>
      </c>
      <c r="AM47" s="26"/>
      <c r="AN47" s="26"/>
      <c r="AO47" s="26"/>
      <c r="AP47" s="26"/>
      <c r="AQ47" s="26"/>
      <c r="AR47" s="26"/>
      <c r="AS47" s="26"/>
      <c r="AT47" s="26"/>
    </row>
    <row r="48" spans="1:46" ht="29.1">
      <c r="A48" s="7" t="str">
        <f>IF(ISERROR(VLOOKUP($L48,'nCino | Field Mappings'!$C:$M,1,FALSE)), "No", "Yes")</f>
        <v>Yes</v>
      </c>
      <c r="D48" s="32">
        <v>44</v>
      </c>
      <c r="E48" s="42"/>
      <c r="F48" s="74" t="s">
        <v>2913</v>
      </c>
      <c r="G48" s="74" t="s">
        <v>2913</v>
      </c>
      <c r="H48" s="123" t="s">
        <v>50</v>
      </c>
      <c r="I48" s="124" t="s">
        <v>49</v>
      </c>
      <c r="J48" s="133" t="s">
        <v>2992</v>
      </c>
      <c r="K48" s="141" t="s">
        <v>709</v>
      </c>
      <c r="L48" s="40" t="str">
        <f t="shared" si="0"/>
        <v>LLC_BI__Loan__c.CCS_Partially_Amortising_Loan_Type__c</v>
      </c>
      <c r="M48" s="145" t="s">
        <v>2993</v>
      </c>
      <c r="N48" s="141" t="s">
        <v>2929</v>
      </c>
      <c r="O48" s="51" t="s">
        <v>2930</v>
      </c>
      <c r="P48" s="142"/>
      <c r="Q48" s="128" t="s">
        <v>2914</v>
      </c>
      <c r="R48" s="143"/>
      <c r="S48" s="143"/>
      <c r="T48" s="143"/>
      <c r="U48" s="143"/>
      <c r="V48" s="143"/>
      <c r="W48" s="143"/>
      <c r="X48" s="143"/>
      <c r="Y48" s="143"/>
      <c r="Z48" s="143"/>
      <c r="AA48" s="143"/>
      <c r="AB48" s="143"/>
      <c r="AC48" s="137"/>
      <c r="AD48" s="137"/>
      <c r="AE48" s="137"/>
      <c r="AF48" s="137" t="s">
        <v>2236</v>
      </c>
      <c r="AG48" s="25" t="s">
        <v>2914</v>
      </c>
      <c r="AH48" s="138"/>
      <c r="AI48" s="25" t="s">
        <v>2916</v>
      </c>
      <c r="AJ48" s="26"/>
      <c r="AK48" s="26"/>
      <c r="AL48" s="25" t="s">
        <v>2916</v>
      </c>
      <c r="AM48" s="26"/>
      <c r="AN48" s="26"/>
      <c r="AO48" s="26"/>
      <c r="AP48" s="26"/>
      <c r="AQ48" s="26"/>
      <c r="AR48" s="26"/>
      <c r="AS48" s="26"/>
      <c r="AT48" s="26"/>
    </row>
    <row r="49" spans="1:46" ht="18.75" customHeight="1">
      <c r="A49" s="7" t="str">
        <f>IF(ISERROR(VLOOKUP($L49,'nCino | Field Mappings'!$C:$M,1,FALSE)), "No", "Yes")</f>
        <v>Yes</v>
      </c>
      <c r="D49" s="32">
        <v>45</v>
      </c>
      <c r="E49" s="42"/>
      <c r="F49" s="74" t="s">
        <v>2913</v>
      </c>
      <c r="G49" s="74" t="s">
        <v>2913</v>
      </c>
      <c r="H49" s="123" t="s">
        <v>50</v>
      </c>
      <c r="I49" s="124" t="s">
        <v>49</v>
      </c>
      <c r="J49" s="144" t="s">
        <v>762</v>
      </c>
      <c r="K49" s="141" t="s">
        <v>761</v>
      </c>
      <c r="L49" s="40" t="str">
        <f t="shared" si="0"/>
        <v>LLC_BI__Loan__c.CCS_RightOfWithdrawalConfirmed__c</v>
      </c>
      <c r="M49" s="146" t="s">
        <v>2994</v>
      </c>
      <c r="N49" s="141" t="s">
        <v>2929</v>
      </c>
      <c r="O49" s="51" t="s">
        <v>2930</v>
      </c>
      <c r="P49" s="142"/>
      <c r="Q49" s="143"/>
      <c r="R49" s="143"/>
      <c r="S49" s="128" t="s">
        <v>2914</v>
      </c>
      <c r="T49" s="143"/>
      <c r="U49" s="128" t="s">
        <v>2914</v>
      </c>
      <c r="V49" s="143"/>
      <c r="W49" s="143"/>
      <c r="X49" s="143"/>
      <c r="Y49" s="143"/>
      <c r="Z49" s="143"/>
      <c r="AA49" s="143"/>
      <c r="AB49" s="143"/>
      <c r="AC49" s="137"/>
      <c r="AD49" s="137"/>
      <c r="AE49" s="137"/>
      <c r="AF49" s="137" t="s">
        <v>2236</v>
      </c>
      <c r="AG49" s="25" t="s">
        <v>2914</v>
      </c>
      <c r="AH49" s="138"/>
      <c r="AI49" s="25" t="s">
        <v>2916</v>
      </c>
      <c r="AJ49" s="26"/>
      <c r="AK49" s="26"/>
      <c r="AL49" s="25" t="s">
        <v>2916</v>
      </c>
      <c r="AM49" s="26"/>
      <c r="AN49" s="26"/>
      <c r="AO49" s="26"/>
      <c r="AP49" s="26"/>
      <c r="AQ49" s="26"/>
      <c r="AR49" s="26"/>
      <c r="AS49" s="26"/>
      <c r="AT49" s="26"/>
    </row>
    <row r="50" spans="1:46" ht="14.45">
      <c r="A50" s="7" t="str">
        <f>IF(ISERROR(VLOOKUP($L50,'nCino | Field Mappings'!$C:$M,1,FALSE)), "No", "Yes")</f>
        <v>Yes</v>
      </c>
      <c r="D50" s="32">
        <v>46</v>
      </c>
      <c r="E50" s="42"/>
      <c r="F50" s="74" t="s">
        <v>2913</v>
      </c>
      <c r="G50" s="75" t="s">
        <v>2952</v>
      </c>
      <c r="H50" s="123" t="s">
        <v>50</v>
      </c>
      <c r="I50" s="124" t="s">
        <v>49</v>
      </c>
      <c r="J50" s="133" t="s">
        <v>837</v>
      </c>
      <c r="K50" s="141" t="s">
        <v>836</v>
      </c>
      <c r="L50" s="40" t="str">
        <f t="shared" si="0"/>
        <v>LLC_BI__Loan__c.CCS_SurroundServices__c</v>
      </c>
      <c r="M50" s="134" t="s">
        <v>2995</v>
      </c>
      <c r="N50" s="141" t="s">
        <v>2929</v>
      </c>
      <c r="O50" s="132" t="s">
        <v>2930</v>
      </c>
      <c r="P50" s="142"/>
      <c r="Q50" s="143"/>
      <c r="R50" s="143"/>
      <c r="S50" s="143"/>
      <c r="T50" s="143"/>
      <c r="U50" s="143"/>
      <c r="V50" s="143"/>
      <c r="W50" s="128" t="s">
        <v>2914</v>
      </c>
      <c r="X50" s="143"/>
      <c r="Y50" s="143"/>
      <c r="Z50" s="143"/>
      <c r="AA50" s="143"/>
      <c r="AB50" s="143"/>
      <c r="AC50" s="137"/>
      <c r="AD50" s="137"/>
      <c r="AE50" s="137"/>
      <c r="AF50" s="137" t="s">
        <v>2236</v>
      </c>
      <c r="AG50" s="25" t="s">
        <v>2914</v>
      </c>
      <c r="AH50" s="138"/>
      <c r="AI50" s="25" t="s">
        <v>2916</v>
      </c>
      <c r="AJ50" s="26"/>
      <c r="AK50" s="26"/>
      <c r="AL50" s="25" t="s">
        <v>2916</v>
      </c>
      <c r="AM50" s="26"/>
      <c r="AN50" s="26"/>
      <c r="AO50" s="26"/>
      <c r="AP50" s="26"/>
      <c r="AQ50" s="26"/>
      <c r="AR50" s="26"/>
      <c r="AS50" s="26"/>
      <c r="AT50" s="26"/>
    </row>
    <row r="51" spans="1:46" ht="16.5" customHeight="1">
      <c r="A51" s="7" t="str">
        <f>IF(ISERROR(VLOOKUP($L51,'nCino | Field Mappings'!$C:$M,1,FALSE)), "No", "Yes")</f>
        <v>Yes</v>
      </c>
      <c r="D51" s="32">
        <v>47</v>
      </c>
      <c r="E51" s="42"/>
      <c r="F51" s="74" t="s">
        <v>2913</v>
      </c>
      <c r="G51" s="75" t="s">
        <v>2952</v>
      </c>
      <c r="H51" s="123" t="s">
        <v>50</v>
      </c>
      <c r="I51" s="124" t="s">
        <v>49</v>
      </c>
      <c r="J51" s="133" t="s">
        <v>2996</v>
      </c>
      <c r="K51" s="141" t="s">
        <v>883</v>
      </c>
      <c r="L51" s="40" t="str">
        <f t="shared" si="0"/>
        <v>LLC_BI__Loan__c.CCS_ValueOfDailyOrder__c</v>
      </c>
      <c r="M51" s="145" t="s">
        <v>2997</v>
      </c>
      <c r="N51" s="141" t="s">
        <v>2927</v>
      </c>
      <c r="O51" s="177">
        <v>16</v>
      </c>
      <c r="P51" s="135">
        <v>2</v>
      </c>
      <c r="Q51" s="128"/>
      <c r="R51" s="128"/>
      <c r="S51" s="128"/>
      <c r="T51" s="128"/>
      <c r="U51" s="128"/>
      <c r="V51" s="128"/>
      <c r="W51" s="128"/>
      <c r="X51" s="128" t="s">
        <v>2914</v>
      </c>
      <c r="Y51" s="128" t="s">
        <v>2914</v>
      </c>
      <c r="Z51" s="128"/>
      <c r="AA51" s="128"/>
      <c r="AB51" s="128"/>
      <c r="AC51" s="136"/>
      <c r="AD51" s="136"/>
      <c r="AE51" s="136"/>
      <c r="AF51" s="137" t="s">
        <v>2236</v>
      </c>
      <c r="AG51" s="25" t="s">
        <v>2914</v>
      </c>
      <c r="AH51" s="138"/>
      <c r="AI51" s="25" t="s">
        <v>2916</v>
      </c>
      <c r="AJ51" s="26"/>
      <c r="AK51" s="26"/>
      <c r="AL51" s="25" t="s">
        <v>2916</v>
      </c>
      <c r="AM51" s="26"/>
      <c r="AN51" s="26"/>
      <c r="AO51" s="26"/>
      <c r="AP51" s="26"/>
      <c r="AQ51" s="26"/>
      <c r="AR51" s="26"/>
      <c r="AS51" s="26"/>
      <c r="AT51" s="26"/>
    </row>
    <row r="52" spans="1:46" ht="29.1">
      <c r="A52" s="7" t="str">
        <f>IF(ISERROR(VLOOKUP($L52,'nCino | Field Mappings'!$C:$M,1,FALSE)), "No", "Yes")</f>
        <v>Yes</v>
      </c>
      <c r="D52" s="32">
        <v>48</v>
      </c>
      <c r="E52" s="42"/>
      <c r="F52" s="74" t="s">
        <v>2913</v>
      </c>
      <c r="G52" s="74" t="s">
        <v>2913</v>
      </c>
      <c r="H52" s="123" t="s">
        <v>50</v>
      </c>
      <c r="I52" s="124" t="s">
        <v>49</v>
      </c>
      <c r="J52" s="133" t="s">
        <v>2998</v>
      </c>
      <c r="K52" s="141" t="s">
        <v>382</v>
      </c>
      <c r="L52" s="40" t="str">
        <f t="shared" si="0"/>
        <v>LLC_BI__Loan__c.CCS_50_of_Security_LV_from_Land_Property__c</v>
      </c>
      <c r="M52" s="145" t="s">
        <v>2999</v>
      </c>
      <c r="N52" s="141" t="s">
        <v>2929</v>
      </c>
      <c r="O52" s="51" t="s">
        <v>2930</v>
      </c>
      <c r="P52" s="135"/>
      <c r="Q52" s="128" t="s">
        <v>2914</v>
      </c>
      <c r="R52" s="128" t="s">
        <v>2914</v>
      </c>
      <c r="S52" s="128" t="s">
        <v>2914</v>
      </c>
      <c r="T52" s="128"/>
      <c r="U52" s="128" t="s">
        <v>2914</v>
      </c>
      <c r="V52" s="128"/>
      <c r="W52" s="128"/>
      <c r="X52" s="128" t="s">
        <v>2914</v>
      </c>
      <c r="Y52" s="128" t="s">
        <v>2914</v>
      </c>
      <c r="Z52" s="128" t="s">
        <v>2914</v>
      </c>
      <c r="AA52" s="128"/>
      <c r="AB52" s="128"/>
      <c r="AC52" s="136"/>
      <c r="AD52" s="136"/>
      <c r="AE52" s="136"/>
      <c r="AF52" s="137" t="s">
        <v>2236</v>
      </c>
      <c r="AG52" s="25" t="s">
        <v>2914</v>
      </c>
      <c r="AH52" s="138"/>
      <c r="AI52" s="25" t="s">
        <v>2916</v>
      </c>
      <c r="AJ52" s="26"/>
      <c r="AK52" s="26"/>
      <c r="AL52" s="25" t="s">
        <v>2916</v>
      </c>
      <c r="AM52" s="26"/>
      <c r="AN52" s="26"/>
      <c r="AO52" s="26"/>
      <c r="AP52" s="26"/>
      <c r="AQ52" s="26"/>
      <c r="AR52" s="26"/>
      <c r="AS52" s="26"/>
      <c r="AT52" s="26"/>
    </row>
    <row r="53" spans="1:46" ht="17.25" customHeight="1">
      <c r="A53" s="7" t="str">
        <f>IF(ISERROR(VLOOKUP($L53,'nCino | Field Mappings'!$C:$M,1,FALSE)), "No", "Yes")</f>
        <v>Yes</v>
      </c>
      <c r="D53" s="32">
        <v>49</v>
      </c>
      <c r="E53" s="42"/>
      <c r="F53" s="74" t="s">
        <v>2913</v>
      </c>
      <c r="G53" s="75" t="s">
        <v>2952</v>
      </c>
      <c r="H53" s="123" t="s">
        <v>50</v>
      </c>
      <c r="I53" s="124" t="s">
        <v>49</v>
      </c>
      <c r="J53" s="133" t="s">
        <v>893</v>
      </c>
      <c r="K53" s="141" t="s">
        <v>892</v>
      </c>
      <c r="L53" s="40" t="str">
        <f t="shared" si="0"/>
        <v>LLC_BI__Loan__c.CCS_Which_limits_apply_to_the_facility__c</v>
      </c>
      <c r="M53" s="145" t="s">
        <v>3000</v>
      </c>
      <c r="N53" s="134" t="s">
        <v>3001</v>
      </c>
      <c r="O53" s="132" t="s">
        <v>2930</v>
      </c>
      <c r="P53" s="142"/>
      <c r="Q53" s="143"/>
      <c r="R53" s="143"/>
      <c r="S53" s="143"/>
      <c r="T53" s="143"/>
      <c r="U53" s="143"/>
      <c r="V53" s="143"/>
      <c r="W53" s="143"/>
      <c r="X53" s="128" t="s">
        <v>2914</v>
      </c>
      <c r="Y53" s="128" t="s">
        <v>2914</v>
      </c>
      <c r="Z53" s="143"/>
      <c r="AA53" s="143"/>
      <c r="AB53" s="143"/>
      <c r="AC53" s="137"/>
      <c r="AD53" s="137"/>
      <c r="AE53" s="137"/>
      <c r="AF53" s="137" t="s">
        <v>2236</v>
      </c>
      <c r="AG53" s="25" t="s">
        <v>2914</v>
      </c>
      <c r="AH53" s="138"/>
      <c r="AI53" s="25" t="s">
        <v>2916</v>
      </c>
      <c r="AJ53" s="26"/>
      <c r="AK53" s="26"/>
      <c r="AL53" s="25" t="s">
        <v>2916</v>
      </c>
      <c r="AM53" s="26"/>
      <c r="AN53" s="26"/>
      <c r="AO53" s="26"/>
      <c r="AP53" s="26"/>
      <c r="AQ53" s="26"/>
      <c r="AR53" s="26"/>
      <c r="AS53" s="26"/>
      <c r="AT53" s="26"/>
    </row>
    <row r="54" spans="1:46" ht="29.1">
      <c r="A54" s="7" t="str">
        <f>IF(ISERROR(VLOOKUP($L54,'nCino | Field Mappings'!$C:$M,1,FALSE)), "No", "Yes")</f>
        <v>Yes</v>
      </c>
      <c r="D54" s="32">
        <v>50</v>
      </c>
      <c r="E54" s="42"/>
      <c r="F54" s="74" t="s">
        <v>2913</v>
      </c>
      <c r="G54" s="75" t="s">
        <v>2952</v>
      </c>
      <c r="H54" s="123" t="s">
        <v>50</v>
      </c>
      <c r="I54" s="124" t="s">
        <v>49</v>
      </c>
      <c r="J54" s="133" t="s">
        <v>3002</v>
      </c>
      <c r="K54" s="141" t="s">
        <v>666</v>
      </c>
      <c r="L54" s="40" t="str">
        <f t="shared" si="0"/>
        <v>LLC_BI__Loan__c.CCS_Max_period_for_each_FX_contract__c</v>
      </c>
      <c r="M54" s="134" t="s">
        <v>3003</v>
      </c>
      <c r="N54" s="141" t="s">
        <v>2929</v>
      </c>
      <c r="O54" s="51" t="s">
        <v>2930</v>
      </c>
      <c r="P54" s="142"/>
      <c r="Q54" s="143"/>
      <c r="R54" s="143"/>
      <c r="S54" s="143"/>
      <c r="T54" s="143"/>
      <c r="U54" s="143"/>
      <c r="V54" s="143"/>
      <c r="W54" s="143"/>
      <c r="X54" s="128" t="s">
        <v>2914</v>
      </c>
      <c r="Y54" s="128" t="s">
        <v>2914</v>
      </c>
      <c r="Z54" s="143"/>
      <c r="AA54" s="143"/>
      <c r="AB54" s="143"/>
      <c r="AC54" s="137"/>
      <c r="AD54" s="137"/>
      <c r="AE54" s="137"/>
      <c r="AF54" s="137" t="s">
        <v>2236</v>
      </c>
      <c r="AG54" s="25" t="s">
        <v>2914</v>
      </c>
      <c r="AH54" s="138"/>
      <c r="AI54" s="25" t="s">
        <v>2916</v>
      </c>
      <c r="AJ54" s="26"/>
      <c r="AK54" s="26"/>
      <c r="AL54" s="25" t="s">
        <v>2916</v>
      </c>
      <c r="AM54" s="26"/>
      <c r="AN54" s="26"/>
      <c r="AO54" s="26"/>
      <c r="AP54" s="26"/>
      <c r="AQ54" s="26"/>
      <c r="AR54" s="26"/>
      <c r="AS54" s="26"/>
      <c r="AT54" s="26"/>
    </row>
    <row r="55" spans="1:46" ht="18" customHeight="1">
      <c r="A55" s="7" t="str">
        <f>IF(ISERROR(VLOOKUP($L55,'nCino | Field Mappings'!$C:$M,1,FALSE)), "No", "Yes")</f>
        <v>Yes</v>
      </c>
      <c r="D55" s="32">
        <v>51</v>
      </c>
      <c r="E55" s="42"/>
      <c r="F55" s="74" t="s">
        <v>2913</v>
      </c>
      <c r="G55" s="75" t="s">
        <v>2952</v>
      </c>
      <c r="H55" s="123" t="s">
        <v>50</v>
      </c>
      <c r="I55" s="124" t="s">
        <v>49</v>
      </c>
      <c r="J55" s="189" t="s">
        <v>411</v>
      </c>
      <c r="K55" s="140" t="s">
        <v>410</v>
      </c>
      <c r="L55" s="40" t="str">
        <f t="shared" si="0"/>
        <v>LLC_BI__Loan__c.CCS_Apply_CRH__c</v>
      </c>
      <c r="M55" s="190" t="s">
        <v>3004</v>
      </c>
      <c r="N55" s="141" t="s">
        <v>2929</v>
      </c>
      <c r="O55" s="132" t="s">
        <v>2930</v>
      </c>
      <c r="P55" s="191"/>
      <c r="Q55" s="128" t="s">
        <v>2914</v>
      </c>
      <c r="R55" s="128" t="s">
        <v>2914</v>
      </c>
      <c r="S55" s="192"/>
      <c r="T55" s="192"/>
      <c r="U55" s="192"/>
      <c r="V55" s="192"/>
      <c r="W55" s="192"/>
      <c r="X55" s="192"/>
      <c r="Y55" s="192"/>
      <c r="Z55" s="192"/>
      <c r="AA55" s="192"/>
      <c r="AB55" s="192"/>
      <c r="AC55" s="193"/>
      <c r="AD55" s="193"/>
      <c r="AE55" s="193"/>
      <c r="AF55" s="137" t="s">
        <v>2236</v>
      </c>
      <c r="AG55" s="25" t="s">
        <v>2914</v>
      </c>
      <c r="AH55" s="149"/>
      <c r="AI55" s="25" t="s">
        <v>2916</v>
      </c>
      <c r="AJ55" s="26"/>
      <c r="AK55" s="26"/>
      <c r="AL55" s="25" t="s">
        <v>2916</v>
      </c>
      <c r="AM55" s="26"/>
      <c r="AN55" s="26"/>
      <c r="AO55" s="26"/>
      <c r="AP55" s="26"/>
      <c r="AQ55" s="26"/>
      <c r="AR55" s="26"/>
      <c r="AS55" s="26"/>
      <c r="AT55" s="26"/>
    </row>
    <row r="56" spans="1:46" ht="29.1">
      <c r="A56" s="7" t="str">
        <f>IF(ISERROR(VLOOKUP($L56,'nCino | Field Mappings'!$C:$M,1,FALSE)), "No", "Yes")</f>
        <v>Yes</v>
      </c>
      <c r="D56" s="32">
        <v>52</v>
      </c>
      <c r="E56" s="42"/>
      <c r="F56" s="74" t="s">
        <v>2913</v>
      </c>
      <c r="G56" s="75" t="s">
        <v>2952</v>
      </c>
      <c r="H56" s="123" t="s">
        <v>50</v>
      </c>
      <c r="I56" s="124" t="s">
        <v>49</v>
      </c>
      <c r="J56" s="189" t="s">
        <v>414</v>
      </c>
      <c r="K56" s="140" t="s">
        <v>413</v>
      </c>
      <c r="L56" s="40" t="str">
        <f t="shared" si="0"/>
        <v>LLC_BI__Loan__c.CCS_Apply_Tranche_Drawdown__c</v>
      </c>
      <c r="M56" s="190" t="s">
        <v>3005</v>
      </c>
      <c r="N56" s="141" t="s">
        <v>2929</v>
      </c>
      <c r="O56" s="51" t="s">
        <v>2930</v>
      </c>
      <c r="P56" s="191"/>
      <c r="Q56" s="128" t="s">
        <v>2914</v>
      </c>
      <c r="R56" s="128" t="s">
        <v>2914</v>
      </c>
      <c r="S56" s="192"/>
      <c r="T56" s="192"/>
      <c r="U56" s="192"/>
      <c r="V56" s="192"/>
      <c r="W56" s="192"/>
      <c r="X56" s="192"/>
      <c r="Y56" s="192"/>
      <c r="Z56" s="192"/>
      <c r="AA56" s="192"/>
      <c r="AB56" s="192"/>
      <c r="AC56" s="193"/>
      <c r="AD56" s="193"/>
      <c r="AE56" s="193"/>
      <c r="AF56" s="137" t="s">
        <v>2236</v>
      </c>
      <c r="AG56" s="25" t="s">
        <v>2914</v>
      </c>
      <c r="AH56" s="149"/>
      <c r="AI56" s="25" t="s">
        <v>2916</v>
      </c>
      <c r="AJ56" s="26"/>
      <c r="AK56" s="26"/>
      <c r="AL56" s="25" t="s">
        <v>2916</v>
      </c>
      <c r="AM56" s="26"/>
      <c r="AN56" s="26"/>
      <c r="AO56" s="26"/>
      <c r="AP56" s="26"/>
      <c r="AQ56" s="26"/>
      <c r="AR56" s="26"/>
      <c r="AS56" s="26"/>
      <c r="AT56" s="26"/>
    </row>
    <row r="57" spans="1:46" ht="14.45">
      <c r="A57" s="7" t="str">
        <f>IF(ISERROR(VLOOKUP($L57,'nCino | Field Mappings'!$C:$M,1,FALSE)), "No", "Yes")</f>
        <v>Yes</v>
      </c>
      <c r="D57" s="32">
        <v>53</v>
      </c>
      <c r="E57" s="42"/>
      <c r="F57" s="74" t="s">
        <v>2913</v>
      </c>
      <c r="G57" s="75" t="s">
        <v>2952</v>
      </c>
      <c r="H57" s="123" t="s">
        <v>50</v>
      </c>
      <c r="I57" s="124" t="s">
        <v>49</v>
      </c>
      <c r="J57" s="189" t="s">
        <v>444</v>
      </c>
      <c r="K57" s="140" t="s">
        <v>443</v>
      </c>
      <c r="L57" s="40" t="str">
        <f t="shared" si="0"/>
        <v>LLC_BI__Loan__c.CCS_CCA__c</v>
      </c>
      <c r="M57" s="190" t="s">
        <v>3006</v>
      </c>
      <c r="N57" s="140" t="s">
        <v>3007</v>
      </c>
      <c r="O57" s="191" t="s">
        <v>3008</v>
      </c>
      <c r="P57" s="191"/>
      <c r="Q57" s="192"/>
      <c r="R57" s="128" t="s">
        <v>2914</v>
      </c>
      <c r="S57" s="128" t="s">
        <v>2914</v>
      </c>
      <c r="T57" s="128" t="s">
        <v>2914</v>
      </c>
      <c r="U57" s="192"/>
      <c r="V57" s="192"/>
      <c r="W57" s="192"/>
      <c r="X57" s="192"/>
      <c r="Y57" s="192"/>
      <c r="Z57" s="192"/>
      <c r="AA57" s="192"/>
      <c r="AB57" s="192"/>
      <c r="AC57" s="193"/>
      <c r="AD57" s="193"/>
      <c r="AE57" s="193"/>
      <c r="AF57" s="137" t="s">
        <v>2236</v>
      </c>
      <c r="AG57" s="25" t="s">
        <v>2914</v>
      </c>
      <c r="AH57" s="149"/>
      <c r="AI57" s="25" t="s">
        <v>2916</v>
      </c>
      <c r="AJ57" s="26"/>
      <c r="AK57" s="26"/>
      <c r="AL57" s="25" t="s">
        <v>2916</v>
      </c>
      <c r="AM57" s="26"/>
      <c r="AN57" s="26"/>
      <c r="AO57" s="26"/>
      <c r="AP57" s="26"/>
      <c r="AQ57" s="26"/>
      <c r="AR57" s="26"/>
      <c r="AS57" s="26"/>
      <c r="AT57" s="26"/>
    </row>
    <row r="58" spans="1:46" ht="29.1">
      <c r="A58" s="7" t="str">
        <f>IF(ISERROR(VLOOKUP($L58,'nCino | Field Mappings'!$C:$M,1,FALSE)), "No", "Yes")</f>
        <v>Yes</v>
      </c>
      <c r="D58" s="32">
        <v>54</v>
      </c>
      <c r="E58" s="42"/>
      <c r="F58" s="74" t="s">
        <v>2913</v>
      </c>
      <c r="G58" s="75" t="s">
        <v>2952</v>
      </c>
      <c r="H58" s="123" t="s">
        <v>50</v>
      </c>
      <c r="I58" s="124" t="s">
        <v>49</v>
      </c>
      <c r="J58" s="189" t="s">
        <v>3009</v>
      </c>
      <c r="K58" s="140" t="s">
        <v>446</v>
      </c>
      <c r="L58" s="40" t="str">
        <f t="shared" si="0"/>
        <v>LLC_BI__Loan__c.CCS_CFGICleanGrowthFinanceInitiative__c</v>
      </c>
      <c r="M58" s="190" t="s">
        <v>3010</v>
      </c>
      <c r="N58" s="141" t="s">
        <v>2929</v>
      </c>
      <c r="O58" s="132" t="s">
        <v>2930</v>
      </c>
      <c r="P58" s="191"/>
      <c r="Q58" s="128" t="s">
        <v>2914</v>
      </c>
      <c r="R58" s="192"/>
      <c r="S58" s="192"/>
      <c r="T58" s="192"/>
      <c r="U58" s="192"/>
      <c r="V58" s="192"/>
      <c r="W58" s="192"/>
      <c r="X58" s="192"/>
      <c r="Y58" s="192"/>
      <c r="Z58" s="192"/>
      <c r="AA58" s="192"/>
      <c r="AB58" s="192"/>
      <c r="AC58" s="193"/>
      <c r="AD58" s="193"/>
      <c r="AE58" s="193"/>
      <c r="AF58" s="137" t="s">
        <v>2236</v>
      </c>
      <c r="AG58" s="25" t="s">
        <v>2914</v>
      </c>
      <c r="AH58" s="149"/>
      <c r="AI58" s="25" t="s">
        <v>2916</v>
      </c>
      <c r="AJ58" s="26"/>
      <c r="AK58" s="26"/>
      <c r="AL58" s="25" t="s">
        <v>2916</v>
      </c>
      <c r="AM58" s="26"/>
      <c r="AN58" s="26"/>
      <c r="AO58" s="26"/>
      <c r="AP58" s="26"/>
      <c r="AQ58" s="26"/>
      <c r="AR58" s="26"/>
      <c r="AS58" s="26"/>
      <c r="AT58" s="26"/>
    </row>
    <row r="59" spans="1:46" ht="29.1">
      <c r="A59" s="7" t="str">
        <f>IF(ISERROR(VLOOKUP($L59,'nCino | Field Mappings'!$C:$M,1,FALSE)), "No", "Yes")</f>
        <v>Yes</v>
      </c>
      <c r="D59" s="32">
        <v>55</v>
      </c>
      <c r="E59" s="42"/>
      <c r="F59" s="74" t="s">
        <v>2913</v>
      </c>
      <c r="G59" s="75" t="s">
        <v>2952</v>
      </c>
      <c r="H59" s="123" t="s">
        <v>50</v>
      </c>
      <c r="I59" s="124" t="s">
        <v>49</v>
      </c>
      <c r="J59" s="189" t="s">
        <v>479</v>
      </c>
      <c r="K59" s="140" t="s">
        <v>478</v>
      </c>
      <c r="L59" s="40" t="str">
        <f t="shared" si="0"/>
        <v>LLC_BI__Loan__c.CCS_CRH_Monthly_or_Quarterly__c</v>
      </c>
      <c r="M59" s="190" t="s">
        <v>3011</v>
      </c>
      <c r="N59" s="141" t="s">
        <v>2929</v>
      </c>
      <c r="O59" s="132" t="s">
        <v>2930</v>
      </c>
      <c r="P59" s="191"/>
      <c r="Q59" s="192"/>
      <c r="R59" s="192"/>
      <c r="S59" s="192"/>
      <c r="T59" s="192"/>
      <c r="U59" s="192"/>
      <c r="V59" s="192"/>
      <c r="W59" s="192"/>
      <c r="X59" s="192"/>
      <c r="Y59" s="192"/>
      <c r="Z59" s="192"/>
      <c r="AA59" s="192"/>
      <c r="AB59" s="192"/>
      <c r="AC59" s="193"/>
      <c r="AD59" s="193"/>
      <c r="AE59" s="193"/>
      <c r="AF59" s="137" t="s">
        <v>2236</v>
      </c>
      <c r="AG59" s="25" t="s">
        <v>2914</v>
      </c>
      <c r="AH59" s="149"/>
      <c r="AI59" s="25" t="s">
        <v>2916</v>
      </c>
      <c r="AJ59" s="26"/>
      <c r="AK59" s="26"/>
      <c r="AL59" s="25" t="s">
        <v>2914</v>
      </c>
      <c r="AM59" s="26" t="s">
        <v>3012</v>
      </c>
      <c r="AN59" s="26" t="s">
        <v>3013</v>
      </c>
      <c r="AO59" s="26"/>
      <c r="AP59" s="26"/>
      <c r="AQ59" s="26"/>
      <c r="AR59" s="26"/>
      <c r="AS59" s="26"/>
      <c r="AT59" s="26"/>
    </row>
    <row r="60" spans="1:46" ht="14.45">
      <c r="A60" s="7" t="str">
        <f>IF(ISERROR(VLOOKUP($L60,'nCino | Field Mappings'!$C:$M,1,FALSE)), "No", "Yes")</f>
        <v>Yes</v>
      </c>
      <c r="C60" t="s">
        <v>2914</v>
      </c>
      <c r="D60" s="194">
        <v>56</v>
      </c>
      <c r="E60" s="195"/>
      <c r="F60" s="196" t="s">
        <v>2913</v>
      </c>
      <c r="G60" s="196" t="s">
        <v>2952</v>
      </c>
      <c r="H60" s="197" t="s">
        <v>50</v>
      </c>
      <c r="I60" s="198" t="s">
        <v>49</v>
      </c>
      <c r="J60" s="199" t="s">
        <v>189</v>
      </c>
      <c r="K60" s="200" t="s">
        <v>484</v>
      </c>
      <c r="L60" s="201" t="str">
        <f t="shared" si="0"/>
        <v>LLC_BI__Loan__c.CCS_CurrentLimit__c</v>
      </c>
      <c r="M60" s="202" t="s">
        <v>3014</v>
      </c>
      <c r="N60" s="203" t="s">
        <v>2927</v>
      </c>
      <c r="O60" s="204">
        <v>16</v>
      </c>
      <c r="P60" s="204">
        <v>2</v>
      </c>
      <c r="Q60" s="205"/>
      <c r="R60" s="205"/>
      <c r="S60" s="205"/>
      <c r="T60" s="205"/>
      <c r="U60" s="205"/>
      <c r="V60" s="205"/>
      <c r="W60" s="205"/>
      <c r="X60" s="205"/>
      <c r="Y60" s="205"/>
      <c r="Z60" s="205"/>
      <c r="AA60" s="205"/>
      <c r="AB60" s="205"/>
      <c r="AC60" s="206"/>
      <c r="AD60" s="206"/>
      <c r="AE60" s="206"/>
      <c r="AF60" s="207" t="s">
        <v>2236</v>
      </c>
      <c r="AG60" s="63" t="s">
        <v>2914</v>
      </c>
      <c r="AH60" s="208"/>
      <c r="AI60" s="63" t="s">
        <v>2916</v>
      </c>
      <c r="AJ60" s="64"/>
      <c r="AK60" s="64"/>
      <c r="AL60" s="64"/>
      <c r="AM60" s="64"/>
      <c r="AN60" s="64"/>
      <c r="AO60" s="64"/>
      <c r="AP60" s="64"/>
      <c r="AQ60" s="64"/>
      <c r="AR60" s="64"/>
      <c r="AS60" s="64"/>
      <c r="AT60" s="64"/>
    </row>
    <row r="61" spans="1:46" ht="29.1">
      <c r="A61" s="7" t="str">
        <f>IF(ISERROR(VLOOKUP($L61,'nCino | Field Mappings'!$C:$M,1,FALSE)), "No", "Yes")</f>
        <v>Yes</v>
      </c>
      <c r="D61" s="32">
        <v>57</v>
      </c>
      <c r="E61" s="42"/>
      <c r="F61" s="74" t="s">
        <v>2913</v>
      </c>
      <c r="G61" s="75" t="s">
        <v>2952</v>
      </c>
      <c r="H61" s="123" t="s">
        <v>50</v>
      </c>
      <c r="I61" s="160" t="s">
        <v>49</v>
      </c>
      <c r="J61" s="209" t="s">
        <v>3015</v>
      </c>
      <c r="K61" s="210" t="s">
        <v>385</v>
      </c>
      <c r="L61" s="211" t="str">
        <f t="shared" si="0"/>
        <v>LLC_BI__Loan__c.CCS_Account_a_Discounted_Account__c</v>
      </c>
      <c r="M61" s="212" t="s">
        <v>3016</v>
      </c>
      <c r="N61" s="170" t="s">
        <v>2929</v>
      </c>
      <c r="O61" s="51" t="s">
        <v>2930</v>
      </c>
      <c r="P61" s="213"/>
      <c r="Q61" s="214"/>
      <c r="R61" s="215"/>
      <c r="S61" s="215"/>
      <c r="T61" s="215"/>
      <c r="U61" s="215"/>
      <c r="V61" s="215"/>
      <c r="W61" s="215"/>
      <c r="X61" s="215"/>
      <c r="Y61" s="215"/>
      <c r="Z61" s="215"/>
      <c r="AA61" s="215"/>
      <c r="AB61" s="215"/>
      <c r="AC61" s="216"/>
      <c r="AD61" s="216"/>
      <c r="AE61" s="216"/>
      <c r="AF61" s="217" t="s">
        <v>2236</v>
      </c>
      <c r="AG61" s="25" t="s">
        <v>2914</v>
      </c>
      <c r="AH61" s="218"/>
      <c r="AI61" s="43" t="s">
        <v>2916</v>
      </c>
      <c r="AJ61" s="37"/>
      <c r="AK61" s="37"/>
      <c r="AL61" s="43" t="s">
        <v>2916</v>
      </c>
      <c r="AM61" s="37"/>
      <c r="AN61" s="37"/>
      <c r="AO61" s="37"/>
      <c r="AP61" s="37"/>
      <c r="AQ61" s="37"/>
      <c r="AR61" s="37"/>
      <c r="AS61" s="37"/>
      <c r="AT61" s="37"/>
    </row>
    <row r="62" spans="1:46" ht="29.1">
      <c r="A62" s="7" t="str">
        <f>IF(ISERROR(VLOOKUP($L62,'nCino | Field Mappings'!$C:$M,1,FALSE)), "No", "Yes")</f>
        <v>Yes</v>
      </c>
      <c r="D62" s="32">
        <v>58</v>
      </c>
      <c r="E62" s="42"/>
      <c r="F62" s="74" t="s">
        <v>2913</v>
      </c>
      <c r="G62" s="75" t="s">
        <v>2952</v>
      </c>
      <c r="H62" s="123" t="s">
        <v>50</v>
      </c>
      <c r="I62" s="160" t="s">
        <v>49</v>
      </c>
      <c r="J62" s="219" t="s">
        <v>638</v>
      </c>
      <c r="K62" s="220" t="s">
        <v>637</v>
      </c>
      <c r="L62" s="40" t="str">
        <f t="shared" si="0"/>
        <v>LLC_BI__Loan__c.CCS_LBCM_Facility_Validation__c</v>
      </c>
      <c r="M62" s="221" t="s">
        <v>3017</v>
      </c>
      <c r="N62" s="222" t="s">
        <v>3007</v>
      </c>
      <c r="O62" s="213" t="s">
        <v>3008</v>
      </c>
      <c r="P62" s="213"/>
      <c r="Q62" s="223"/>
      <c r="R62" s="224"/>
      <c r="S62" s="223"/>
      <c r="T62" s="223"/>
      <c r="U62" s="223"/>
      <c r="V62" s="223"/>
      <c r="W62" s="223"/>
      <c r="X62" s="223"/>
      <c r="Y62" s="223"/>
      <c r="Z62" s="223"/>
      <c r="AA62" s="223"/>
      <c r="AB62" s="223"/>
      <c r="AC62" s="225"/>
      <c r="AD62" s="225"/>
      <c r="AE62" s="225"/>
      <c r="AF62" s="166" t="s">
        <v>2236</v>
      </c>
      <c r="AG62" s="25" t="s">
        <v>2914</v>
      </c>
      <c r="AH62" s="149"/>
      <c r="AI62" s="25" t="s">
        <v>2916</v>
      </c>
      <c r="AJ62" s="26"/>
      <c r="AK62" s="26"/>
      <c r="AL62" s="25" t="s">
        <v>2916</v>
      </c>
      <c r="AM62" s="26"/>
      <c r="AN62" s="26"/>
      <c r="AO62" s="26"/>
      <c r="AP62" s="26"/>
      <c r="AQ62" s="26"/>
      <c r="AR62" s="26"/>
      <c r="AS62" s="26"/>
      <c r="AT62" s="26"/>
    </row>
    <row r="63" spans="1:46" ht="16.5" customHeight="1">
      <c r="A63" s="7" t="str">
        <f>IF(ISERROR(VLOOKUP($L63,'nCino | Field Mappings'!$C:$M,1,FALSE)), "No", "Yes")</f>
        <v>Yes</v>
      </c>
      <c r="D63" s="32">
        <v>59</v>
      </c>
      <c r="E63" s="42"/>
      <c r="F63" s="74" t="s">
        <v>2913</v>
      </c>
      <c r="G63" s="75" t="s">
        <v>2952</v>
      </c>
      <c r="H63" s="123" t="s">
        <v>50</v>
      </c>
      <c r="I63" s="160" t="s">
        <v>49</v>
      </c>
      <c r="J63" s="219" t="s">
        <v>659</v>
      </c>
      <c r="K63" s="220" t="s">
        <v>658</v>
      </c>
      <c r="L63" s="40" t="str">
        <f t="shared" si="0"/>
        <v>LLC_BI__Loan__c.CCS_Loan_Repayment_Profile__c</v>
      </c>
      <c r="M63" s="221" t="s">
        <v>3018</v>
      </c>
      <c r="N63" s="170" t="s">
        <v>2929</v>
      </c>
      <c r="O63" s="51" t="s">
        <v>2930</v>
      </c>
      <c r="P63" s="213"/>
      <c r="Q63" s="164" t="s">
        <v>2914</v>
      </c>
      <c r="R63" s="172" t="s">
        <v>2914</v>
      </c>
      <c r="S63" s="223"/>
      <c r="T63" s="223"/>
      <c r="U63" s="223"/>
      <c r="V63" s="223"/>
      <c r="W63" s="223"/>
      <c r="X63" s="223"/>
      <c r="Y63" s="223"/>
      <c r="Z63" s="223"/>
      <c r="AA63" s="223"/>
      <c r="AB63" s="223"/>
      <c r="AC63" s="225"/>
      <c r="AD63" s="225"/>
      <c r="AE63" s="225"/>
      <c r="AF63" s="166" t="s">
        <v>2236</v>
      </c>
      <c r="AG63" s="25" t="s">
        <v>2914</v>
      </c>
      <c r="AH63" s="149"/>
      <c r="AI63" s="25" t="s">
        <v>2916</v>
      </c>
      <c r="AJ63" s="26"/>
      <c r="AK63" s="26"/>
      <c r="AL63" s="25" t="s">
        <v>2916</v>
      </c>
      <c r="AM63" s="26"/>
      <c r="AN63" s="26"/>
      <c r="AO63" s="26"/>
      <c r="AP63" s="26"/>
      <c r="AQ63" s="26"/>
      <c r="AR63" s="26"/>
      <c r="AS63" s="26"/>
      <c r="AT63" s="26"/>
    </row>
    <row r="64" spans="1:46" ht="29.1">
      <c r="A64" s="7" t="str">
        <f>IF(ISERROR(VLOOKUP($L64,'nCino | Field Mappings'!$C:$M,1,FALSE)), "No", "Yes")</f>
        <v>Yes</v>
      </c>
      <c r="D64" s="32">
        <v>60</v>
      </c>
      <c r="E64" s="42"/>
      <c r="F64" s="74" t="s">
        <v>2913</v>
      </c>
      <c r="G64" s="75" t="s">
        <v>2952</v>
      </c>
      <c r="H64" s="123" t="s">
        <v>50</v>
      </c>
      <c r="I64" s="160" t="s">
        <v>49</v>
      </c>
      <c r="J64" s="219" t="s">
        <v>679</v>
      </c>
      <c r="K64" s="220" t="s">
        <v>678</v>
      </c>
      <c r="L64" s="40" t="str">
        <f t="shared" si="0"/>
        <v>LLC_BI__Loan__c.CCS_Minimum_Amount_Per_Drawdown__c</v>
      </c>
      <c r="M64" s="221" t="s">
        <v>3019</v>
      </c>
      <c r="N64" s="170" t="s">
        <v>2927</v>
      </c>
      <c r="O64" s="213">
        <v>16</v>
      </c>
      <c r="P64" s="213">
        <v>2</v>
      </c>
      <c r="Q64" s="164" t="s">
        <v>2914</v>
      </c>
      <c r="R64" s="172" t="s">
        <v>2914</v>
      </c>
      <c r="S64" s="223"/>
      <c r="T64" s="223"/>
      <c r="U64" s="223"/>
      <c r="V64" s="223"/>
      <c r="W64" s="223"/>
      <c r="X64" s="223"/>
      <c r="Y64" s="223"/>
      <c r="Z64" s="223"/>
      <c r="AA64" s="223"/>
      <c r="AB64" s="223"/>
      <c r="AC64" s="225"/>
      <c r="AD64" s="225"/>
      <c r="AE64" s="225"/>
      <c r="AF64" s="166" t="s">
        <v>2236</v>
      </c>
      <c r="AG64" s="25" t="s">
        <v>2914</v>
      </c>
      <c r="AH64" s="149"/>
      <c r="AI64" s="25" t="s">
        <v>2916</v>
      </c>
      <c r="AJ64" s="26"/>
      <c r="AK64" s="26"/>
      <c r="AL64" s="25" t="s">
        <v>2914</v>
      </c>
      <c r="AM64" s="26" t="s">
        <v>3020</v>
      </c>
      <c r="AN64" s="26" t="s">
        <v>3021</v>
      </c>
      <c r="AO64" s="26"/>
      <c r="AP64" s="26"/>
      <c r="AQ64" s="26"/>
      <c r="AR64" s="26"/>
      <c r="AS64" s="26"/>
      <c r="AT64" s="26"/>
    </row>
    <row r="65" spans="1:46" ht="29.1">
      <c r="A65" s="7" t="str">
        <f>IF(ISERROR(VLOOKUP($L65,'nCino | Field Mappings'!$C:$M,1,FALSE)), "No", "Yes")</f>
        <v>Yes</v>
      </c>
      <c r="D65" s="32">
        <v>61</v>
      </c>
      <c r="E65" s="42"/>
      <c r="F65" s="74" t="s">
        <v>2913</v>
      </c>
      <c r="G65" s="75" t="s">
        <v>2952</v>
      </c>
      <c r="H65" s="123" t="s">
        <v>50</v>
      </c>
      <c r="I65" s="160" t="s">
        <v>49</v>
      </c>
      <c r="J65" s="219" t="s">
        <v>695</v>
      </c>
      <c r="K65" s="220" t="s">
        <v>694</v>
      </c>
      <c r="L65" s="40" t="str">
        <f t="shared" si="0"/>
        <v>LLC_BI__Loan__c.CCS_Number_of_Months_in_CRH__c</v>
      </c>
      <c r="M65" s="221" t="s">
        <v>3022</v>
      </c>
      <c r="N65" s="226" t="s">
        <v>2948</v>
      </c>
      <c r="O65" s="213">
        <v>18</v>
      </c>
      <c r="P65" s="213">
        <v>0</v>
      </c>
      <c r="Q65" s="164" t="s">
        <v>2914</v>
      </c>
      <c r="R65" s="172" t="s">
        <v>2914</v>
      </c>
      <c r="S65" s="223"/>
      <c r="T65" s="223"/>
      <c r="U65" s="223"/>
      <c r="V65" s="223"/>
      <c r="W65" s="223"/>
      <c r="X65" s="223"/>
      <c r="Y65" s="223"/>
      <c r="Z65" s="223"/>
      <c r="AA65" s="223"/>
      <c r="AB65" s="223"/>
      <c r="AC65" s="225"/>
      <c r="AD65" s="225"/>
      <c r="AE65" s="225"/>
      <c r="AF65" s="166" t="s">
        <v>2236</v>
      </c>
      <c r="AG65" s="25" t="s">
        <v>2914</v>
      </c>
      <c r="AH65" s="149"/>
      <c r="AI65" s="25" t="s">
        <v>2916</v>
      </c>
      <c r="AJ65" s="26"/>
      <c r="AK65" s="26"/>
      <c r="AL65" s="25" t="s">
        <v>2914</v>
      </c>
      <c r="AM65" s="26" t="s">
        <v>3023</v>
      </c>
      <c r="AN65" s="26" t="s">
        <v>3024</v>
      </c>
      <c r="AO65" s="26"/>
      <c r="AP65" s="26"/>
      <c r="AQ65" s="26"/>
      <c r="AR65" s="26"/>
      <c r="AS65" s="26"/>
      <c r="AT65" s="26"/>
    </row>
    <row r="66" spans="1:46" ht="16.5" customHeight="1">
      <c r="A66" s="7" t="str">
        <f>IF(ISERROR(VLOOKUP($L66,'nCino | Field Mappings'!$C:$M,1,FALSE)), "No", "Yes")</f>
        <v>Yes</v>
      </c>
      <c r="D66" s="32">
        <v>62</v>
      </c>
      <c r="E66" s="42"/>
      <c r="F66" s="74" t="s">
        <v>2913</v>
      </c>
      <c r="G66" s="75" t="s">
        <v>2952</v>
      </c>
      <c r="H66" s="123" t="s">
        <v>50</v>
      </c>
      <c r="I66" s="160" t="s">
        <v>49</v>
      </c>
      <c r="J66" s="219" t="s">
        <v>698</v>
      </c>
      <c r="K66" s="220" t="s">
        <v>697</v>
      </c>
      <c r="L66" s="40" t="str">
        <f t="shared" si="0"/>
        <v>LLC_BI__Loan__c.CCS_Number_of_Quarters_in_CRH__c</v>
      </c>
      <c r="M66" s="227" t="s">
        <v>3025</v>
      </c>
      <c r="N66" s="162" t="s">
        <v>2948</v>
      </c>
      <c r="O66" s="228">
        <v>18</v>
      </c>
      <c r="P66" s="213">
        <v>0</v>
      </c>
      <c r="Q66" s="164" t="s">
        <v>2914</v>
      </c>
      <c r="R66" s="152" t="s">
        <v>2914</v>
      </c>
      <c r="S66" s="223"/>
      <c r="T66" s="223"/>
      <c r="U66" s="223"/>
      <c r="V66" s="223"/>
      <c r="W66" s="223"/>
      <c r="X66" s="223"/>
      <c r="Y66" s="223"/>
      <c r="Z66" s="223"/>
      <c r="AA66" s="223"/>
      <c r="AB66" s="223"/>
      <c r="AC66" s="225"/>
      <c r="AD66" s="225"/>
      <c r="AE66" s="225"/>
      <c r="AF66" s="166" t="s">
        <v>2236</v>
      </c>
      <c r="AG66" s="25" t="s">
        <v>2914</v>
      </c>
      <c r="AH66" s="149"/>
      <c r="AI66" s="25" t="s">
        <v>2916</v>
      </c>
      <c r="AJ66" s="26"/>
      <c r="AK66" s="26"/>
      <c r="AL66" s="25" t="s">
        <v>2914</v>
      </c>
      <c r="AM66" s="26" t="s">
        <v>3026</v>
      </c>
      <c r="AN66" s="26" t="s">
        <v>3027</v>
      </c>
      <c r="AO66" s="26"/>
      <c r="AP66" s="26"/>
      <c r="AQ66" s="26"/>
      <c r="AR66" s="26"/>
      <c r="AS66" s="26"/>
      <c r="AT66" s="26"/>
    </row>
    <row r="67" spans="1:46" ht="14.45">
      <c r="A67" s="7" t="str">
        <f>IF(ISERROR(VLOOKUP($L67,'nCino | Field Mappings'!$C:$M,1,FALSE)), "No", "Yes")</f>
        <v>Yes</v>
      </c>
      <c r="C67" t="s">
        <v>2914</v>
      </c>
      <c r="D67" s="194">
        <v>63</v>
      </c>
      <c r="E67" s="195"/>
      <c r="F67" s="196" t="s">
        <v>2913</v>
      </c>
      <c r="G67" s="196" t="s">
        <v>2952</v>
      </c>
      <c r="H67" s="197" t="s">
        <v>50</v>
      </c>
      <c r="I67" s="229" t="s">
        <v>49</v>
      </c>
      <c r="J67" s="230" t="s">
        <v>200</v>
      </c>
      <c r="K67" s="231" t="s">
        <v>744</v>
      </c>
      <c r="L67" s="201" t="str">
        <f t="shared" si="0"/>
        <v>LLC_BI__Loan__c.CCS_ProposedLimit__c</v>
      </c>
      <c r="M67" s="232" t="s">
        <v>3028</v>
      </c>
      <c r="N67" s="233" t="s">
        <v>2927</v>
      </c>
      <c r="O67" s="234">
        <v>16</v>
      </c>
      <c r="P67" s="234">
        <v>2</v>
      </c>
      <c r="Q67" s="235"/>
      <c r="R67" s="236"/>
      <c r="S67" s="235"/>
      <c r="T67" s="235"/>
      <c r="U67" s="235"/>
      <c r="V67" s="235"/>
      <c r="W67" s="235"/>
      <c r="X67" s="235"/>
      <c r="Y67" s="235"/>
      <c r="Z67" s="235"/>
      <c r="AA67" s="235"/>
      <c r="AB67" s="235"/>
      <c r="AC67" s="237"/>
      <c r="AD67" s="237"/>
      <c r="AE67" s="237"/>
      <c r="AF67" s="238" t="s">
        <v>2236</v>
      </c>
      <c r="AG67" s="63" t="s">
        <v>2914</v>
      </c>
      <c r="AH67" s="208"/>
      <c r="AI67" s="63" t="s">
        <v>2916</v>
      </c>
      <c r="AJ67" s="64"/>
      <c r="AK67" s="64"/>
      <c r="AL67" s="63" t="s">
        <v>2916</v>
      </c>
      <c r="AM67" s="64"/>
      <c r="AN67" s="64"/>
      <c r="AO67" s="64"/>
      <c r="AP67" s="64"/>
      <c r="AQ67" s="64"/>
      <c r="AR67" s="64"/>
      <c r="AS67" s="64"/>
      <c r="AT67" s="64"/>
    </row>
    <row r="68" spans="1:46" ht="14.45">
      <c r="A68" s="7" t="str">
        <f>IF(ISERROR(VLOOKUP($L68,'nCino | Field Mappings'!$C:$M,1,FALSE)), "No", "Yes")</f>
        <v>Yes</v>
      </c>
      <c r="D68" s="32">
        <v>64</v>
      </c>
      <c r="E68" s="42"/>
      <c r="F68" s="74" t="s">
        <v>2913</v>
      </c>
      <c r="G68" s="75" t="s">
        <v>2952</v>
      </c>
      <c r="H68" s="123" t="s">
        <v>50</v>
      </c>
      <c r="I68" s="160" t="s">
        <v>49</v>
      </c>
      <c r="J68" s="219" t="s">
        <v>753</v>
      </c>
      <c r="K68" s="220" t="s">
        <v>752</v>
      </c>
      <c r="L68" s="40" t="str">
        <f t="shared" si="0"/>
        <v>LLC_BI__Loan__c.CCS_Repayment_Frequency__c</v>
      </c>
      <c r="M68" s="227" t="s">
        <v>3029</v>
      </c>
      <c r="N68" s="162" t="s">
        <v>2929</v>
      </c>
      <c r="O68" s="54" t="s">
        <v>2930</v>
      </c>
      <c r="P68" s="213"/>
      <c r="Q68" s="164" t="s">
        <v>2914</v>
      </c>
      <c r="R68" s="172" t="s">
        <v>2914</v>
      </c>
      <c r="S68" s="223"/>
      <c r="T68" s="223"/>
      <c r="U68" s="223"/>
      <c r="V68" s="223"/>
      <c r="W68" s="223"/>
      <c r="X68" s="223"/>
      <c r="Y68" s="223"/>
      <c r="Z68" s="223"/>
      <c r="AA68" s="223"/>
      <c r="AB68" s="223"/>
      <c r="AC68" s="225"/>
      <c r="AD68" s="225"/>
      <c r="AE68" s="225"/>
      <c r="AF68" s="166" t="s">
        <v>2236</v>
      </c>
      <c r="AG68" s="25" t="s">
        <v>2914</v>
      </c>
      <c r="AH68" s="149"/>
      <c r="AI68" s="25" t="s">
        <v>2916</v>
      </c>
      <c r="AJ68" s="26"/>
      <c r="AK68" s="26"/>
      <c r="AL68" s="25" t="s">
        <v>2916</v>
      </c>
      <c r="AM68" s="26"/>
      <c r="AN68" s="26"/>
      <c r="AO68" s="26"/>
      <c r="AP68" s="26"/>
      <c r="AQ68" s="26"/>
      <c r="AR68" s="26"/>
      <c r="AS68" s="26"/>
      <c r="AT68" s="26"/>
    </row>
    <row r="69" spans="1:46" ht="29.1">
      <c r="A69" s="7" t="str">
        <f>IF(ISERROR(VLOOKUP($L69,'nCino | Field Mappings'!$C:$M,1,FALSE)), "No", "Yes")</f>
        <v>Yes</v>
      </c>
      <c r="D69" s="32">
        <v>65</v>
      </c>
      <c r="E69" s="42"/>
      <c r="F69" s="74" t="s">
        <v>2913</v>
      </c>
      <c r="G69" s="75" t="s">
        <v>2952</v>
      </c>
      <c r="H69" s="123" t="s">
        <v>50</v>
      </c>
      <c r="I69" s="160" t="s">
        <v>49</v>
      </c>
      <c r="J69" s="239" t="s">
        <v>3030</v>
      </c>
      <c r="K69" s="162" t="s">
        <v>1206</v>
      </c>
      <c r="L69" s="40" t="str">
        <f t="shared" ref="L69:L132" si="1">_xlfn.CONCAT(I69,".",K69)</f>
        <v>LLC_BI__Loan__c.LLC_BI__Financed_Fee_Calculations__c</v>
      </c>
      <c r="M69" s="240" t="s">
        <v>3031</v>
      </c>
      <c r="N69" s="162" t="s">
        <v>2929</v>
      </c>
      <c r="O69" s="54" t="s">
        <v>2930</v>
      </c>
      <c r="P69" s="148"/>
      <c r="Q69" s="164"/>
      <c r="R69" s="172" t="s">
        <v>2914</v>
      </c>
      <c r="S69" s="165"/>
      <c r="T69" s="165"/>
      <c r="U69" s="165"/>
      <c r="V69" s="165"/>
      <c r="W69" s="165"/>
      <c r="X69" s="165"/>
      <c r="Y69" s="165"/>
      <c r="Z69" s="165"/>
      <c r="AA69" s="165"/>
      <c r="AB69" s="165"/>
      <c r="AC69" s="166"/>
      <c r="AD69" s="166"/>
      <c r="AE69" s="166"/>
      <c r="AF69" s="166" t="s">
        <v>2236</v>
      </c>
      <c r="AG69" s="25" t="s">
        <v>2914</v>
      </c>
      <c r="AH69" s="149"/>
      <c r="AI69" s="25" t="s">
        <v>2916</v>
      </c>
      <c r="AJ69" s="26"/>
      <c r="AK69" s="26"/>
      <c r="AL69" s="25" t="s">
        <v>2916</v>
      </c>
      <c r="AM69" s="26"/>
      <c r="AN69" s="26"/>
      <c r="AO69" s="26"/>
      <c r="AP69" s="26"/>
      <c r="AQ69" s="26"/>
      <c r="AR69" s="26"/>
      <c r="AS69" s="26"/>
      <c r="AT69" s="26"/>
    </row>
    <row r="70" spans="1:46" ht="14.45">
      <c r="A70" s="7" t="str">
        <f>IF(ISERROR(VLOOKUP($L70,'nCino | Field Mappings'!$C:$M,1,FALSE)), "No", "Yes")</f>
        <v>Yes</v>
      </c>
      <c r="D70" s="32">
        <v>66</v>
      </c>
      <c r="E70" s="42" t="s">
        <v>2970</v>
      </c>
      <c r="F70" s="74" t="s">
        <v>2913</v>
      </c>
      <c r="G70" s="74" t="s">
        <v>2913</v>
      </c>
      <c r="H70" s="123" t="s">
        <v>50</v>
      </c>
      <c r="I70" s="160" t="s">
        <v>49</v>
      </c>
      <c r="J70" s="125" t="s">
        <v>876</v>
      </c>
      <c r="K70" s="241" t="s">
        <v>208</v>
      </c>
      <c r="L70" s="40" t="str">
        <f t="shared" si="1"/>
        <v>LLC_BI__Loan__c.CCS_Utilisation__c</v>
      </c>
      <c r="M70" s="40" t="s">
        <v>3032</v>
      </c>
      <c r="N70" s="242" t="s">
        <v>2976</v>
      </c>
      <c r="O70" s="186">
        <v>16</v>
      </c>
      <c r="P70" s="186">
        <v>2</v>
      </c>
      <c r="Q70" s="243"/>
      <c r="R70" s="244"/>
      <c r="S70" s="243"/>
      <c r="T70" s="243"/>
      <c r="U70" s="243"/>
      <c r="V70" s="243"/>
      <c r="W70" s="243"/>
      <c r="X70" s="243"/>
      <c r="Y70" s="243"/>
      <c r="Z70" s="243"/>
      <c r="AA70" s="243"/>
      <c r="AB70" s="243"/>
      <c r="AC70" s="245"/>
      <c r="AD70" s="245"/>
      <c r="AE70" s="245"/>
      <c r="AF70" s="48" t="s">
        <v>2237</v>
      </c>
      <c r="AG70" s="25" t="s">
        <v>2914</v>
      </c>
      <c r="AH70" s="29"/>
      <c r="AI70" s="25" t="s">
        <v>2916</v>
      </c>
      <c r="AJ70" s="26"/>
      <c r="AK70" s="26"/>
      <c r="AL70" s="25" t="s">
        <v>2916</v>
      </c>
      <c r="AM70" s="26"/>
      <c r="AN70" s="26"/>
      <c r="AO70" s="26"/>
      <c r="AP70" s="26"/>
      <c r="AQ70" s="26"/>
      <c r="AR70" s="26"/>
      <c r="AS70" s="26"/>
      <c r="AT70" s="26"/>
    </row>
    <row r="71" spans="1:46" ht="14.45">
      <c r="A71" s="7" t="str">
        <f>IF(ISERROR(VLOOKUP($L71,'nCino | Field Mappings'!$C:$M,1,FALSE)), "No", "Yes")</f>
        <v>Yes</v>
      </c>
      <c r="D71" s="32">
        <v>67</v>
      </c>
      <c r="E71" s="42" t="s">
        <v>2970</v>
      </c>
      <c r="F71" s="74" t="s">
        <v>2913</v>
      </c>
      <c r="G71" s="74" t="s">
        <v>2913</v>
      </c>
      <c r="H71" s="123" t="s">
        <v>50</v>
      </c>
      <c r="I71" s="160" t="s">
        <v>49</v>
      </c>
      <c r="J71" s="125" t="s">
        <v>435</v>
      </c>
      <c r="K71" s="241" t="s">
        <v>434</v>
      </c>
      <c r="L71" s="40" t="str">
        <f t="shared" si="1"/>
        <v>LLC_BI__Loan__c.CCS_Borrowing_Structure_Route__c</v>
      </c>
      <c r="M71" s="40" t="s">
        <v>3033</v>
      </c>
      <c r="N71" s="246" t="s">
        <v>3034</v>
      </c>
      <c r="O71" s="186">
        <v>4</v>
      </c>
      <c r="P71" s="186"/>
      <c r="Q71" s="243"/>
      <c r="R71" s="244"/>
      <c r="S71" s="243"/>
      <c r="T71" s="243"/>
      <c r="U71" s="243"/>
      <c r="V71" s="243"/>
      <c r="W71" s="243"/>
      <c r="X71" s="243"/>
      <c r="Y71" s="243"/>
      <c r="Z71" s="243"/>
      <c r="AA71" s="243"/>
      <c r="AB71" s="243"/>
      <c r="AC71" s="245"/>
      <c r="AD71" s="245"/>
      <c r="AE71" s="245"/>
      <c r="AF71" s="48" t="s">
        <v>2237</v>
      </c>
      <c r="AG71" s="25" t="s">
        <v>2914</v>
      </c>
      <c r="AH71" s="29"/>
      <c r="AI71" s="25" t="s">
        <v>2916</v>
      </c>
      <c r="AJ71" s="26"/>
      <c r="AK71" s="26"/>
      <c r="AL71" s="25" t="s">
        <v>2916</v>
      </c>
      <c r="AM71" s="26"/>
      <c r="AN71" s="26"/>
      <c r="AO71" s="26"/>
      <c r="AP71" s="26"/>
      <c r="AQ71" s="26"/>
      <c r="AR71" s="26"/>
      <c r="AS71" s="26"/>
      <c r="AT71" s="26"/>
    </row>
    <row r="72" spans="1:46" ht="14.45">
      <c r="A72" s="7" t="str">
        <f>IF(ISERROR(VLOOKUP($L72,'nCino | Field Mappings'!$C:$M,1,FALSE)), "No", "Yes")</f>
        <v>Yes</v>
      </c>
      <c r="D72" s="32">
        <v>68</v>
      </c>
      <c r="E72" s="42" t="s">
        <v>2970</v>
      </c>
      <c r="F72" s="74" t="s">
        <v>2913</v>
      </c>
      <c r="G72" s="74" t="s">
        <v>2913</v>
      </c>
      <c r="H72" s="123" t="s">
        <v>50</v>
      </c>
      <c r="I72" s="160" t="s">
        <v>49</v>
      </c>
      <c r="J72" s="125" t="s">
        <v>5</v>
      </c>
      <c r="K72" s="241" t="s">
        <v>449</v>
      </c>
      <c r="L72" s="40" t="str">
        <f t="shared" si="1"/>
        <v>LLC_BI__Loan__c.CCS_Change__c</v>
      </c>
      <c r="M72" s="40" t="s">
        <v>3035</v>
      </c>
      <c r="N72" s="247" t="s">
        <v>2976</v>
      </c>
      <c r="O72" s="186">
        <v>16</v>
      </c>
      <c r="P72" s="186">
        <v>2</v>
      </c>
      <c r="Q72" s="243"/>
      <c r="R72" s="244"/>
      <c r="S72" s="243"/>
      <c r="T72" s="243"/>
      <c r="U72" s="243"/>
      <c r="V72" s="243"/>
      <c r="W72" s="243"/>
      <c r="X72" s="243"/>
      <c r="Y72" s="243"/>
      <c r="Z72" s="243"/>
      <c r="AA72" s="243"/>
      <c r="AB72" s="243"/>
      <c r="AC72" s="245"/>
      <c r="AD72" s="245"/>
      <c r="AE72" s="245"/>
      <c r="AF72" s="48" t="s">
        <v>2237</v>
      </c>
      <c r="AG72" s="25" t="s">
        <v>2914</v>
      </c>
      <c r="AH72" s="29"/>
      <c r="AI72" s="25" t="s">
        <v>2916</v>
      </c>
      <c r="AJ72" s="26"/>
      <c r="AK72" s="26"/>
      <c r="AL72" s="25" t="s">
        <v>2916</v>
      </c>
      <c r="AM72" s="26"/>
      <c r="AN72" s="26"/>
      <c r="AO72" s="26"/>
      <c r="AP72" s="26"/>
      <c r="AQ72" s="26"/>
      <c r="AR72" s="26"/>
      <c r="AS72" s="26"/>
      <c r="AT72" s="26"/>
    </row>
    <row r="73" spans="1:46" ht="14.45">
      <c r="A73" s="7" t="str">
        <f>IF(ISERROR(VLOOKUP($L73,'nCino | Field Mappings'!$C:$M,1,FALSE)), "No", "Yes")</f>
        <v>Yes</v>
      </c>
      <c r="D73" s="32">
        <v>69</v>
      </c>
      <c r="E73" s="42" t="s">
        <v>2970</v>
      </c>
      <c r="F73" s="74" t="s">
        <v>2913</v>
      </c>
      <c r="G73" s="74" t="s">
        <v>2913</v>
      </c>
      <c r="H73" s="123" t="s">
        <v>50</v>
      </c>
      <c r="I73" s="160" t="s">
        <v>49</v>
      </c>
      <c r="J73" s="125" t="s">
        <v>476</v>
      </c>
      <c r="K73" s="241" t="s">
        <v>475</v>
      </c>
      <c r="L73" s="40" t="str">
        <f t="shared" si="1"/>
        <v>LLC_BI__Loan__c.CCS_Converted_to_Base_Rate__c</v>
      </c>
      <c r="M73" s="40" t="s">
        <v>3036</v>
      </c>
      <c r="N73" s="248" t="s">
        <v>2976</v>
      </c>
      <c r="O73" s="186">
        <v>16</v>
      </c>
      <c r="P73" s="186">
        <v>2</v>
      </c>
      <c r="Q73" s="243"/>
      <c r="R73" s="244"/>
      <c r="S73" s="243"/>
      <c r="T73" s="243"/>
      <c r="U73" s="243"/>
      <c r="V73" s="243"/>
      <c r="W73" s="243"/>
      <c r="X73" s="243"/>
      <c r="Y73" s="243"/>
      <c r="Z73" s="243"/>
      <c r="AA73" s="243"/>
      <c r="AB73" s="243"/>
      <c r="AC73" s="245"/>
      <c r="AD73" s="245"/>
      <c r="AE73" s="245"/>
      <c r="AF73" s="48" t="s">
        <v>2237</v>
      </c>
      <c r="AG73" s="25" t="s">
        <v>2914</v>
      </c>
      <c r="AH73" s="29"/>
      <c r="AI73" s="25" t="s">
        <v>2916</v>
      </c>
      <c r="AJ73" s="26"/>
      <c r="AK73" s="26"/>
      <c r="AL73" s="25" t="s">
        <v>2916</v>
      </c>
      <c r="AM73" s="26"/>
      <c r="AN73" s="26"/>
      <c r="AO73" s="26"/>
      <c r="AP73" s="26"/>
      <c r="AQ73" s="26"/>
      <c r="AR73" s="26"/>
      <c r="AS73" s="26"/>
      <c r="AT73" s="26"/>
    </row>
    <row r="74" spans="1:46" ht="14.45">
      <c r="A74" s="7" t="str">
        <f>IF(ISERROR(VLOOKUP($L74,'nCino | Field Mappings'!$C:$M,1,FALSE)), "No", "Yes")</f>
        <v>Yes</v>
      </c>
      <c r="D74" s="32">
        <v>70</v>
      </c>
      <c r="E74" s="42" t="s">
        <v>2970</v>
      </c>
      <c r="F74" s="74" t="s">
        <v>2913</v>
      </c>
      <c r="G74" s="74" t="s">
        <v>2913</v>
      </c>
      <c r="H74" s="123" t="s">
        <v>50</v>
      </c>
      <c r="I74" s="160" t="s">
        <v>49</v>
      </c>
      <c r="J74" s="125" t="s">
        <v>482</v>
      </c>
      <c r="K74" s="241" t="s">
        <v>481</v>
      </c>
      <c r="L74" s="40" t="str">
        <f t="shared" si="1"/>
        <v>LLC_BI__Loan__c.CCS_Current__c</v>
      </c>
      <c r="M74" s="40" t="s">
        <v>3037</v>
      </c>
      <c r="N74" s="249" t="s">
        <v>2976</v>
      </c>
      <c r="O74" s="186">
        <v>16</v>
      </c>
      <c r="P74" s="186">
        <v>2</v>
      </c>
      <c r="Q74" s="243"/>
      <c r="R74" s="250"/>
      <c r="S74" s="251"/>
      <c r="T74" s="251"/>
      <c r="U74" s="251"/>
      <c r="V74" s="251"/>
      <c r="W74" s="251"/>
      <c r="X74" s="251"/>
      <c r="Y74" s="251"/>
      <c r="Z74" s="251"/>
      <c r="AA74" s="251"/>
      <c r="AB74" s="251"/>
      <c r="AC74" s="252"/>
      <c r="AD74" s="252"/>
      <c r="AE74" s="252"/>
      <c r="AF74" s="70" t="s">
        <v>2237</v>
      </c>
      <c r="AG74" s="25" t="s">
        <v>2914</v>
      </c>
      <c r="AH74" s="52"/>
      <c r="AI74" s="25" t="s">
        <v>2916</v>
      </c>
      <c r="AJ74" s="26"/>
      <c r="AK74" s="26"/>
      <c r="AL74" s="25" t="s">
        <v>2916</v>
      </c>
      <c r="AM74" s="26"/>
      <c r="AN74" s="26"/>
      <c r="AO74" s="26"/>
      <c r="AP74" s="26"/>
      <c r="AQ74" s="26"/>
      <c r="AR74" s="26"/>
      <c r="AS74" s="26"/>
      <c r="AT74" s="26"/>
    </row>
    <row r="75" spans="1:46" ht="14.45">
      <c r="A75" s="7" t="str">
        <f>IF(ISERROR(VLOOKUP($L75,'nCino | Field Mappings'!$C:$M,1,FALSE)), "No", "Yes")</f>
        <v>Yes</v>
      </c>
      <c r="D75" s="32">
        <v>71</v>
      </c>
      <c r="E75" s="42" t="s">
        <v>2970</v>
      </c>
      <c r="F75" s="74" t="s">
        <v>2913</v>
      </c>
      <c r="G75" s="75" t="s">
        <v>2952</v>
      </c>
      <c r="H75" s="123" t="s">
        <v>50</v>
      </c>
      <c r="I75" s="160" t="s">
        <v>49</v>
      </c>
      <c r="J75" s="125" t="s">
        <v>517</v>
      </c>
      <c r="K75" s="241" t="s">
        <v>516</v>
      </c>
      <c r="L75" s="40" t="str">
        <f t="shared" si="1"/>
        <v>LLC_BI__Loan__c.CCS_Eligible_for_CRH__c</v>
      </c>
      <c r="M75" s="73" t="s">
        <v>3038</v>
      </c>
      <c r="N75" s="241" t="s">
        <v>3039</v>
      </c>
      <c r="O75" s="253">
        <v>1300</v>
      </c>
      <c r="P75" s="186"/>
      <c r="Q75" s="164" t="s">
        <v>2914</v>
      </c>
      <c r="R75" s="152" t="s">
        <v>2914</v>
      </c>
      <c r="S75" s="254"/>
      <c r="T75" s="254"/>
      <c r="U75" s="255"/>
      <c r="V75" s="255"/>
      <c r="W75" s="255"/>
      <c r="X75" s="255"/>
      <c r="Y75" s="255"/>
      <c r="Z75" s="255"/>
      <c r="AA75" s="255"/>
      <c r="AB75" s="255"/>
      <c r="AC75" s="256"/>
      <c r="AD75" s="256"/>
      <c r="AE75" s="256"/>
      <c r="AF75" s="48" t="s">
        <v>2237</v>
      </c>
      <c r="AG75" s="25" t="s">
        <v>2914</v>
      </c>
      <c r="AH75" s="26"/>
      <c r="AI75" s="25" t="s">
        <v>2916</v>
      </c>
      <c r="AJ75" s="26"/>
      <c r="AK75" s="26"/>
      <c r="AL75" s="25" t="s">
        <v>2916</v>
      </c>
      <c r="AM75" s="26"/>
      <c r="AN75" s="26"/>
      <c r="AO75" s="26"/>
      <c r="AP75" s="26"/>
      <c r="AQ75" s="26"/>
      <c r="AR75" s="26"/>
      <c r="AS75" s="26"/>
      <c r="AT75" s="26"/>
    </row>
    <row r="76" spans="1:46" ht="17.25" customHeight="1">
      <c r="A76" s="7" t="str">
        <f>IF(ISERROR(VLOOKUP($L76,'nCino | Field Mappings'!$C:$M,1,FALSE)), "No", "Yes")</f>
        <v>Yes</v>
      </c>
      <c r="D76" s="32">
        <v>72</v>
      </c>
      <c r="E76" s="26" t="s">
        <v>2970</v>
      </c>
      <c r="F76" s="74" t="s">
        <v>2913</v>
      </c>
      <c r="G76" s="75" t="s">
        <v>2952</v>
      </c>
      <c r="H76" s="257" t="s">
        <v>50</v>
      </c>
      <c r="I76" s="257" t="s">
        <v>49</v>
      </c>
      <c r="J76" s="125" t="s">
        <v>871</v>
      </c>
      <c r="K76" s="241" t="s">
        <v>870</v>
      </c>
      <c r="L76" s="40" t="str">
        <f t="shared" si="1"/>
        <v>LLC_BI__Loan__c.CCS_TrancheDrawdown__c</v>
      </c>
      <c r="M76" s="40" t="s">
        <v>3040</v>
      </c>
      <c r="N76" s="242" t="s">
        <v>3039</v>
      </c>
      <c r="O76" s="186">
        <v>1300</v>
      </c>
      <c r="P76" s="186"/>
      <c r="Q76" s="164" t="s">
        <v>2914</v>
      </c>
      <c r="R76" s="152" t="s">
        <v>2914</v>
      </c>
      <c r="S76" s="254"/>
      <c r="T76" s="254"/>
      <c r="U76" s="255"/>
      <c r="V76" s="255"/>
      <c r="W76" s="255"/>
      <c r="X76" s="255"/>
      <c r="Y76" s="255"/>
      <c r="Z76" s="255"/>
      <c r="AA76" s="255"/>
      <c r="AB76" s="255"/>
      <c r="AC76" s="256"/>
      <c r="AD76" s="256"/>
      <c r="AE76" s="256"/>
      <c r="AF76" s="48" t="s">
        <v>2237</v>
      </c>
      <c r="AG76" s="25" t="s">
        <v>2914</v>
      </c>
      <c r="AH76" s="26"/>
      <c r="AI76" s="25" t="s">
        <v>2916</v>
      </c>
      <c r="AJ76" s="26"/>
      <c r="AK76" s="26"/>
      <c r="AL76" s="25" t="s">
        <v>2916</v>
      </c>
      <c r="AM76" s="26"/>
      <c r="AN76" s="26"/>
      <c r="AO76" s="26"/>
      <c r="AP76" s="26"/>
      <c r="AQ76" s="26"/>
      <c r="AR76" s="26"/>
      <c r="AS76" s="26"/>
      <c r="AT76" s="26"/>
    </row>
    <row r="77" spans="1:46" ht="14.45">
      <c r="A77" s="7" t="str">
        <f>IF(ISERROR(VLOOKUP($L77,'nCino | Field Mappings'!$C:$M,1,FALSE)), "No", "Yes")</f>
        <v>Yes</v>
      </c>
      <c r="D77" s="32">
        <v>73</v>
      </c>
      <c r="E77" s="26" t="s">
        <v>2970</v>
      </c>
      <c r="F77" s="74" t="s">
        <v>2913</v>
      </c>
      <c r="G77" s="74" t="s">
        <v>2913</v>
      </c>
      <c r="H77" s="257" t="s">
        <v>50</v>
      </c>
      <c r="I77" s="257" t="s">
        <v>49</v>
      </c>
      <c r="J77" s="125" t="s">
        <v>526</v>
      </c>
      <c r="K77" s="241" t="s">
        <v>525</v>
      </c>
      <c r="L77" s="40" t="str">
        <f t="shared" si="1"/>
        <v>LLC_BI__Loan__c.CCS_Exclude_from_Change__c</v>
      </c>
      <c r="M77" s="40" t="s">
        <v>3041</v>
      </c>
      <c r="N77" s="246" t="s">
        <v>3034</v>
      </c>
      <c r="O77" s="186">
        <v>4</v>
      </c>
      <c r="P77" s="186"/>
      <c r="Q77" s="243"/>
      <c r="R77" s="258"/>
      <c r="S77" s="254"/>
      <c r="T77" s="254"/>
      <c r="U77" s="255"/>
      <c r="V77" s="255"/>
      <c r="W77" s="255"/>
      <c r="X77" s="255"/>
      <c r="Y77" s="255"/>
      <c r="Z77" s="255"/>
      <c r="AA77" s="255"/>
      <c r="AB77" s="255"/>
      <c r="AC77" s="256"/>
      <c r="AD77" s="256"/>
      <c r="AE77" s="256"/>
      <c r="AF77" s="48" t="s">
        <v>2237</v>
      </c>
      <c r="AG77" s="25" t="s">
        <v>2914</v>
      </c>
      <c r="AH77" s="26"/>
      <c r="AI77" s="25" t="s">
        <v>2916</v>
      </c>
      <c r="AJ77" s="26"/>
      <c r="AK77" s="26"/>
      <c r="AL77" s="25" t="s">
        <v>2916</v>
      </c>
      <c r="AM77" s="26"/>
      <c r="AN77" s="26"/>
      <c r="AO77" s="26"/>
      <c r="AP77" s="26"/>
      <c r="AQ77" s="26"/>
      <c r="AR77" s="26"/>
      <c r="AS77" s="26"/>
      <c r="AT77" s="26"/>
    </row>
    <row r="78" spans="1:46" ht="15" customHeight="1">
      <c r="A78" s="7" t="str">
        <f>IF(ISERROR(VLOOKUP($L78,'nCino | Field Mappings'!$C:$M,1,FALSE)), "No", "Yes")</f>
        <v>Yes</v>
      </c>
      <c r="D78" s="32">
        <v>74</v>
      </c>
      <c r="E78" s="26" t="s">
        <v>2970</v>
      </c>
      <c r="F78" s="74" t="s">
        <v>2913</v>
      </c>
      <c r="G78" s="74" t="s">
        <v>2913</v>
      </c>
      <c r="H78" s="257" t="s">
        <v>50</v>
      </c>
      <c r="I78" s="257" t="s">
        <v>49</v>
      </c>
      <c r="J78" s="125" t="s">
        <v>529</v>
      </c>
      <c r="K78" s="241" t="s">
        <v>528</v>
      </c>
      <c r="L78" s="40" t="str">
        <f t="shared" si="1"/>
        <v>LLC_BI__Loan__c.CCS_Exclude_from_Exposure_Value__c</v>
      </c>
      <c r="M78" s="40" t="s">
        <v>3042</v>
      </c>
      <c r="N78" s="246" t="s">
        <v>3034</v>
      </c>
      <c r="O78" s="186">
        <v>4</v>
      </c>
      <c r="P78" s="186"/>
      <c r="Q78" s="244"/>
      <c r="R78" s="258"/>
      <c r="S78" s="254"/>
      <c r="T78" s="254"/>
      <c r="U78" s="255"/>
      <c r="V78" s="255"/>
      <c r="W78" s="255"/>
      <c r="X78" s="255"/>
      <c r="Y78" s="255"/>
      <c r="Z78" s="255"/>
      <c r="AA78" s="255"/>
      <c r="AB78" s="255"/>
      <c r="AC78" s="256"/>
      <c r="AD78" s="256"/>
      <c r="AE78" s="256"/>
      <c r="AF78" s="48" t="s">
        <v>2237</v>
      </c>
      <c r="AG78" s="25" t="s">
        <v>2914</v>
      </c>
      <c r="AH78" s="26"/>
      <c r="AI78" s="25" t="s">
        <v>2916</v>
      </c>
      <c r="AJ78" s="26"/>
      <c r="AK78" s="26"/>
      <c r="AL78" s="25" t="s">
        <v>2916</v>
      </c>
      <c r="AM78" s="26"/>
      <c r="AN78" s="26"/>
      <c r="AO78" s="26"/>
      <c r="AP78" s="26"/>
      <c r="AQ78" s="26"/>
      <c r="AR78" s="26"/>
      <c r="AS78" s="26"/>
      <c r="AT78" s="26"/>
    </row>
    <row r="79" spans="1:46" ht="14.45">
      <c r="A79" s="7" t="str">
        <f>IF(ISERROR(VLOOKUP($L79,'nCino | Field Mappings'!$C:$M,1,FALSE)), "No", "Yes")</f>
        <v>Yes</v>
      </c>
      <c r="D79" s="32">
        <v>75</v>
      </c>
      <c r="E79" s="26" t="s">
        <v>2970</v>
      </c>
      <c r="F79" s="74" t="s">
        <v>2913</v>
      </c>
      <c r="G79" s="74" t="s">
        <v>2913</v>
      </c>
      <c r="H79" s="257" t="s">
        <v>50</v>
      </c>
      <c r="I79" s="257" t="s">
        <v>49</v>
      </c>
      <c r="J79" s="125" t="s">
        <v>535</v>
      </c>
      <c r="K79" s="241" t="s">
        <v>534</v>
      </c>
      <c r="L79" s="40" t="str">
        <f t="shared" si="1"/>
        <v>LLC_BI__Loan__c.CCS_Exposure_Value__c</v>
      </c>
      <c r="M79" s="40" t="s">
        <v>3043</v>
      </c>
      <c r="N79" s="247" t="s">
        <v>3039</v>
      </c>
      <c r="O79" s="186">
        <v>1300</v>
      </c>
      <c r="P79" s="186"/>
      <c r="Q79" s="244"/>
      <c r="R79" s="258"/>
      <c r="S79" s="254"/>
      <c r="T79" s="254"/>
      <c r="U79" s="255"/>
      <c r="V79" s="255"/>
      <c r="W79" s="255"/>
      <c r="X79" s="255"/>
      <c r="Y79" s="255"/>
      <c r="Z79" s="255"/>
      <c r="AA79" s="255"/>
      <c r="AB79" s="255"/>
      <c r="AC79" s="256"/>
      <c r="AD79" s="256"/>
      <c r="AE79" s="256"/>
      <c r="AF79" s="48" t="s">
        <v>2237</v>
      </c>
      <c r="AG79" s="25" t="s">
        <v>2914</v>
      </c>
      <c r="AH79" s="26"/>
      <c r="AI79" s="25" t="s">
        <v>2916</v>
      </c>
      <c r="AJ79" s="26"/>
      <c r="AK79" s="26"/>
      <c r="AL79" s="25" t="s">
        <v>2916</v>
      </c>
      <c r="AM79" s="26"/>
      <c r="AN79" s="26"/>
      <c r="AO79" s="26"/>
      <c r="AP79" s="26"/>
      <c r="AQ79" s="26"/>
      <c r="AR79" s="26"/>
      <c r="AS79" s="26"/>
      <c r="AT79" s="26"/>
    </row>
    <row r="80" spans="1:46" ht="14.45">
      <c r="A80" s="7" t="str">
        <f>IF(ISERROR(VLOOKUP($L80,'nCino | Field Mappings'!$C:$M,1,FALSE)), "No", "Yes")</f>
        <v>Yes</v>
      </c>
      <c r="D80" s="32">
        <v>76</v>
      </c>
      <c r="E80" s="26" t="s">
        <v>2970</v>
      </c>
      <c r="F80" s="74" t="s">
        <v>2913</v>
      </c>
      <c r="G80" s="74" t="s">
        <v>2913</v>
      </c>
      <c r="H80" s="257" t="s">
        <v>50</v>
      </c>
      <c r="I80" s="257" t="s">
        <v>49</v>
      </c>
      <c r="J80" s="125" t="s">
        <v>569</v>
      </c>
      <c r="K80" s="241" t="s">
        <v>568</v>
      </c>
      <c r="L80" s="40" t="str">
        <f t="shared" si="1"/>
        <v>LLC_BI__Loan__c.CCS_Front_Book_Back_Book__c</v>
      </c>
      <c r="M80" s="40" t="s">
        <v>3044</v>
      </c>
      <c r="N80" s="247" t="s">
        <v>3039</v>
      </c>
      <c r="O80" s="186">
        <v>1300</v>
      </c>
      <c r="P80" s="186"/>
      <c r="Q80" s="172" t="s">
        <v>2914</v>
      </c>
      <c r="R80" s="152" t="s">
        <v>2914</v>
      </c>
      <c r="S80" s="128" t="s">
        <v>2914</v>
      </c>
      <c r="T80" s="128" t="s">
        <v>2914</v>
      </c>
      <c r="U80" s="255"/>
      <c r="V80" s="255"/>
      <c r="W80" s="255"/>
      <c r="X80" s="255"/>
      <c r="Y80" s="255"/>
      <c r="Z80" s="255"/>
      <c r="AA80" s="255"/>
      <c r="AB80" s="255"/>
      <c r="AC80" s="256"/>
      <c r="AD80" s="256"/>
      <c r="AE80" s="256"/>
      <c r="AF80" s="48" t="s">
        <v>2237</v>
      </c>
      <c r="AG80" s="25" t="s">
        <v>2914</v>
      </c>
      <c r="AH80" s="26"/>
      <c r="AI80" s="25" t="s">
        <v>2916</v>
      </c>
      <c r="AJ80" s="26"/>
      <c r="AK80" s="26"/>
      <c r="AL80" s="25" t="s">
        <v>2916</v>
      </c>
      <c r="AM80" s="26"/>
      <c r="AN80" s="26"/>
      <c r="AO80" s="26"/>
      <c r="AP80" s="26"/>
      <c r="AQ80" s="26"/>
      <c r="AR80" s="26"/>
      <c r="AS80" s="26"/>
      <c r="AT80" s="26"/>
    </row>
    <row r="81" spans="1:46" ht="14.45">
      <c r="A81" s="7" t="str">
        <f>IF(ISERROR(VLOOKUP($L81,'nCino | Field Mappings'!$C:$M,1,FALSE)), "No", "Yes")</f>
        <v>Yes</v>
      </c>
      <c r="D81" s="32">
        <v>77</v>
      </c>
      <c r="E81" s="26" t="s">
        <v>2970</v>
      </c>
      <c r="F81" s="74" t="s">
        <v>2913</v>
      </c>
      <c r="G81" s="74" t="s">
        <v>2913</v>
      </c>
      <c r="H81" s="257" t="s">
        <v>50</v>
      </c>
      <c r="I81" s="257" t="s">
        <v>49</v>
      </c>
      <c r="J81" s="125" t="s">
        <v>578</v>
      </c>
      <c r="K81" s="241" t="s">
        <v>577</v>
      </c>
      <c r="L81" s="40" t="str">
        <f t="shared" si="1"/>
        <v>LLC_BI__Loan__c.CCS_Hard_Soft__c</v>
      </c>
      <c r="M81" s="40" t="s">
        <v>3045</v>
      </c>
      <c r="N81" s="247" t="s">
        <v>3039</v>
      </c>
      <c r="O81" s="186">
        <v>1300</v>
      </c>
      <c r="P81" s="186"/>
      <c r="Q81" s="172" t="s">
        <v>2914</v>
      </c>
      <c r="R81" s="152" t="s">
        <v>2914</v>
      </c>
      <c r="S81" s="128" t="s">
        <v>2914</v>
      </c>
      <c r="T81" s="128" t="s">
        <v>2914</v>
      </c>
      <c r="U81" s="255"/>
      <c r="V81" s="255"/>
      <c r="W81" s="255"/>
      <c r="X81" s="255"/>
      <c r="Y81" s="255"/>
      <c r="Z81" s="255"/>
      <c r="AA81" s="255"/>
      <c r="AB81" s="255"/>
      <c r="AC81" s="256"/>
      <c r="AD81" s="256"/>
      <c r="AE81" s="256"/>
      <c r="AF81" s="48" t="s">
        <v>2237</v>
      </c>
      <c r="AG81" s="25" t="s">
        <v>2914</v>
      </c>
      <c r="AH81" s="26"/>
      <c r="AI81" s="25" t="s">
        <v>2916</v>
      </c>
      <c r="AJ81" s="26"/>
      <c r="AK81" s="26"/>
      <c r="AL81" s="25" t="s">
        <v>2916</v>
      </c>
      <c r="AM81" s="26"/>
      <c r="AN81" s="26"/>
      <c r="AO81" s="26"/>
      <c r="AP81" s="26"/>
      <c r="AQ81" s="26"/>
      <c r="AR81" s="26"/>
      <c r="AS81" s="26"/>
      <c r="AT81" s="26"/>
    </row>
    <row r="82" spans="1:46" ht="14.45">
      <c r="A82" s="7" t="str">
        <f>IF(ISERROR(VLOOKUP($L82,'nCino | Field Mappings'!$C:$M,1,FALSE)), "No", "Yes")</f>
        <v>Yes</v>
      </c>
      <c r="D82" s="32">
        <v>78</v>
      </c>
      <c r="E82" s="26" t="s">
        <v>2970</v>
      </c>
      <c r="F82" s="74" t="s">
        <v>2913</v>
      </c>
      <c r="G82" s="74" t="s">
        <v>2913</v>
      </c>
      <c r="H82" s="257" t="s">
        <v>50</v>
      </c>
      <c r="I82" s="257" t="s">
        <v>49</v>
      </c>
      <c r="J82" s="125" t="s">
        <v>572</v>
      </c>
      <c r="K82" s="241" t="s">
        <v>571</v>
      </c>
      <c r="L82" s="40" t="str">
        <f t="shared" si="1"/>
        <v>LLC_BI__Loan__c.CCS_Hard_Bank_LCBM_Limits__c</v>
      </c>
      <c r="M82" s="40" t="s">
        <v>3046</v>
      </c>
      <c r="N82" s="247" t="s">
        <v>2976</v>
      </c>
      <c r="O82" s="186">
        <v>16</v>
      </c>
      <c r="P82" s="186">
        <v>2</v>
      </c>
      <c r="Q82" s="244"/>
      <c r="R82" s="258"/>
      <c r="S82" s="254"/>
      <c r="T82" s="254"/>
      <c r="U82" s="255"/>
      <c r="V82" s="255"/>
      <c r="W82" s="255"/>
      <c r="X82" s="255"/>
      <c r="Y82" s="255"/>
      <c r="Z82" s="255"/>
      <c r="AA82" s="255"/>
      <c r="AB82" s="255"/>
      <c r="AC82" s="256"/>
      <c r="AD82" s="256"/>
      <c r="AE82" s="256"/>
      <c r="AF82" s="48" t="s">
        <v>2237</v>
      </c>
      <c r="AG82" s="25" t="s">
        <v>2914</v>
      </c>
      <c r="AH82" s="26"/>
      <c r="AI82" s="25" t="s">
        <v>2916</v>
      </c>
      <c r="AJ82" s="26"/>
      <c r="AK82" s="26"/>
      <c r="AL82" s="25" t="s">
        <v>2916</v>
      </c>
      <c r="AM82" s="26"/>
      <c r="AN82" s="26"/>
      <c r="AO82" s="26"/>
      <c r="AP82" s="26"/>
      <c r="AQ82" s="26"/>
      <c r="AR82" s="26"/>
      <c r="AS82" s="26"/>
      <c r="AT82" s="26"/>
    </row>
    <row r="83" spans="1:46" ht="14.45">
      <c r="A83" s="7" t="str">
        <f>IF(ISERROR(VLOOKUP($L83,'nCino | Field Mappings'!$C:$M,1,FALSE)), "No", "Yes")</f>
        <v>Yes</v>
      </c>
      <c r="D83" s="32">
        <v>79</v>
      </c>
      <c r="E83" s="26" t="s">
        <v>2970</v>
      </c>
      <c r="F83" s="74" t="s">
        <v>2913</v>
      </c>
      <c r="G83" s="74" t="s">
        <v>2913</v>
      </c>
      <c r="H83" s="257" t="s">
        <v>50</v>
      </c>
      <c r="I83" s="257" t="s">
        <v>49</v>
      </c>
      <c r="J83" s="125" t="s">
        <v>575</v>
      </c>
      <c r="K83" s="241" t="s">
        <v>574</v>
      </c>
      <c r="L83" s="40" t="str">
        <f t="shared" si="1"/>
        <v>LLC_BI__Loan__c.CCS_Hard_Bank_Limits__c</v>
      </c>
      <c r="M83" s="40" t="s">
        <v>3047</v>
      </c>
      <c r="N83" s="247" t="s">
        <v>2976</v>
      </c>
      <c r="O83" s="186">
        <v>16</v>
      </c>
      <c r="P83" s="186">
        <v>2</v>
      </c>
      <c r="Q83" s="244"/>
      <c r="R83" s="258"/>
      <c r="S83" s="254"/>
      <c r="T83" s="254"/>
      <c r="U83" s="255"/>
      <c r="V83" s="255"/>
      <c r="W83" s="255"/>
      <c r="X83" s="255"/>
      <c r="Y83" s="255"/>
      <c r="Z83" s="255"/>
      <c r="AA83" s="255"/>
      <c r="AB83" s="255"/>
      <c r="AC83" s="256"/>
      <c r="AD83" s="256"/>
      <c r="AE83" s="256"/>
      <c r="AF83" s="48" t="s">
        <v>2237</v>
      </c>
      <c r="AG83" s="25" t="s">
        <v>2914</v>
      </c>
      <c r="AH83" s="26"/>
      <c r="AI83" s="25" t="s">
        <v>2916</v>
      </c>
      <c r="AJ83" s="26"/>
      <c r="AK83" s="26"/>
      <c r="AL83" s="25" t="s">
        <v>2916</v>
      </c>
      <c r="AM83" s="26"/>
      <c r="AN83" s="26"/>
      <c r="AO83" s="26"/>
      <c r="AP83" s="26"/>
      <c r="AQ83" s="26"/>
      <c r="AR83" s="26"/>
      <c r="AS83" s="26"/>
      <c r="AT83" s="26"/>
    </row>
    <row r="84" spans="1:46" ht="14.45">
      <c r="A84" s="7" t="str">
        <f>IF(ISERROR(VLOOKUP($L84,'nCino | Field Mappings'!$C:$M,1,FALSE)), "No", "Yes")</f>
        <v>Yes</v>
      </c>
      <c r="D84" s="32">
        <v>80</v>
      </c>
      <c r="E84" s="26" t="s">
        <v>2970</v>
      </c>
      <c r="F84" s="74" t="s">
        <v>2913</v>
      </c>
      <c r="G84" s="74" t="s">
        <v>2913</v>
      </c>
      <c r="H84" s="257" t="s">
        <v>50</v>
      </c>
      <c r="I84" s="257" t="s">
        <v>49</v>
      </c>
      <c r="J84" s="125" t="s">
        <v>635</v>
      </c>
      <c r="K84" s="241" t="s">
        <v>634</v>
      </c>
      <c r="L84" s="40" t="str">
        <f t="shared" si="1"/>
        <v>LLC_BI__Loan__c.CCS_Journey__c</v>
      </c>
      <c r="M84" s="40"/>
      <c r="N84" s="247" t="s">
        <v>3039</v>
      </c>
      <c r="O84" s="186">
        <v>1300</v>
      </c>
      <c r="P84" s="186"/>
      <c r="Q84" s="244"/>
      <c r="R84" s="258"/>
      <c r="S84" s="254"/>
      <c r="T84" s="254"/>
      <c r="U84" s="255"/>
      <c r="V84" s="255"/>
      <c r="W84" s="255"/>
      <c r="X84" s="255"/>
      <c r="Y84" s="255"/>
      <c r="Z84" s="255"/>
      <c r="AA84" s="255"/>
      <c r="AB84" s="255"/>
      <c r="AC84" s="256"/>
      <c r="AD84" s="256"/>
      <c r="AE84" s="256"/>
      <c r="AF84" s="48" t="s">
        <v>2237</v>
      </c>
      <c r="AG84" s="25" t="s">
        <v>2914</v>
      </c>
      <c r="AH84" s="26"/>
      <c r="AI84" s="25" t="s">
        <v>2916</v>
      </c>
      <c r="AJ84" s="26"/>
      <c r="AK84" s="26"/>
      <c r="AL84" s="25" t="s">
        <v>2916</v>
      </c>
      <c r="AM84" s="26"/>
      <c r="AN84" s="26"/>
      <c r="AO84" s="26"/>
      <c r="AP84" s="26"/>
      <c r="AQ84" s="26"/>
      <c r="AR84" s="26"/>
      <c r="AS84" s="26"/>
      <c r="AT84" s="26"/>
    </row>
    <row r="85" spans="1:46" ht="14.45">
      <c r="A85" s="7" t="str">
        <f>IF(ISERROR(VLOOKUP($L85,'nCino | Field Mappings'!$C:$M,1,FALSE)), "No", "Yes")</f>
        <v>Yes</v>
      </c>
      <c r="D85" s="32">
        <v>81</v>
      </c>
      <c r="E85" s="26" t="s">
        <v>2970</v>
      </c>
      <c r="F85" s="74" t="s">
        <v>2913</v>
      </c>
      <c r="G85" s="74" t="s">
        <v>2913</v>
      </c>
      <c r="H85" s="257" t="s">
        <v>50</v>
      </c>
      <c r="I85" s="257" t="s">
        <v>49</v>
      </c>
      <c r="J85" s="125" t="s">
        <v>644</v>
      </c>
      <c r="K85" s="241" t="s">
        <v>643</v>
      </c>
      <c r="L85" s="40" t="str">
        <f t="shared" si="1"/>
        <v>LLC_BI__Loan__c.CCS_Limit_Indicator__c</v>
      </c>
      <c r="M85" s="40" t="s">
        <v>3048</v>
      </c>
      <c r="N85" s="247" t="s">
        <v>3039</v>
      </c>
      <c r="O85" s="186">
        <v>1300</v>
      </c>
      <c r="P85" s="186"/>
      <c r="Q85" s="244"/>
      <c r="R85" s="258"/>
      <c r="S85" s="254"/>
      <c r="T85" s="254"/>
      <c r="U85" s="255"/>
      <c r="V85" s="255"/>
      <c r="W85" s="255"/>
      <c r="X85" s="255"/>
      <c r="Y85" s="255"/>
      <c r="Z85" s="255"/>
      <c r="AA85" s="255"/>
      <c r="AB85" s="255"/>
      <c r="AC85" s="256"/>
      <c r="AD85" s="256"/>
      <c r="AE85" s="256"/>
      <c r="AF85" s="48" t="s">
        <v>2237</v>
      </c>
      <c r="AG85" s="25" t="s">
        <v>2914</v>
      </c>
      <c r="AH85" s="26"/>
      <c r="AI85" s="25" t="s">
        <v>2916</v>
      </c>
      <c r="AJ85" s="26"/>
      <c r="AK85" s="26"/>
      <c r="AL85" s="25" t="s">
        <v>2916</v>
      </c>
      <c r="AM85" s="26"/>
      <c r="AN85" s="26"/>
      <c r="AO85" s="26"/>
      <c r="AP85" s="26"/>
      <c r="AQ85" s="26"/>
      <c r="AR85" s="26"/>
      <c r="AS85" s="26"/>
      <c r="AT85" s="26"/>
    </row>
    <row r="86" spans="1:46" ht="14.45">
      <c r="A86" s="7" t="str">
        <f>IF(ISERROR(VLOOKUP($L86,'nCino | Field Mappings'!$C:$M,1,FALSE)), "No", "Yes")</f>
        <v>Yes</v>
      </c>
      <c r="D86" s="32">
        <v>82</v>
      </c>
      <c r="E86" s="26" t="s">
        <v>2970</v>
      </c>
      <c r="F86" s="74" t="s">
        <v>2913</v>
      </c>
      <c r="G86" s="74" t="s">
        <v>2913</v>
      </c>
      <c r="H86" s="257" t="s">
        <v>50</v>
      </c>
      <c r="I86" s="257" t="s">
        <v>49</v>
      </c>
      <c r="J86" s="125" t="s">
        <v>731</v>
      </c>
      <c r="K86" s="241" t="s">
        <v>730</v>
      </c>
      <c r="L86" s="40" t="str">
        <f t="shared" si="1"/>
        <v>LLC_BI__Loan__c.CCS_Product_Approval_Rendering__c</v>
      </c>
      <c r="M86" s="40" t="s">
        <v>3049</v>
      </c>
      <c r="N86" s="246" t="s">
        <v>3034</v>
      </c>
      <c r="O86" s="186">
        <v>4</v>
      </c>
      <c r="P86" s="186"/>
      <c r="Q86" s="244"/>
      <c r="R86" s="258"/>
      <c r="S86" s="254"/>
      <c r="T86" s="254"/>
      <c r="U86" s="255"/>
      <c r="V86" s="255"/>
      <c r="W86" s="255"/>
      <c r="X86" s="255"/>
      <c r="Y86" s="255"/>
      <c r="Z86" s="255"/>
      <c r="AA86" s="255"/>
      <c r="AB86" s="255"/>
      <c r="AC86" s="256"/>
      <c r="AD86" s="256"/>
      <c r="AE86" s="256"/>
      <c r="AF86" s="48" t="s">
        <v>2237</v>
      </c>
      <c r="AG86" s="25" t="s">
        <v>2914</v>
      </c>
      <c r="AH86" s="26"/>
      <c r="AI86" s="25" t="s">
        <v>2916</v>
      </c>
      <c r="AJ86" s="26"/>
      <c r="AK86" s="26"/>
      <c r="AL86" s="25" t="s">
        <v>2916</v>
      </c>
      <c r="AM86" s="26"/>
      <c r="AN86" s="26"/>
      <c r="AO86" s="26"/>
      <c r="AP86" s="26"/>
      <c r="AQ86" s="26"/>
      <c r="AR86" s="26"/>
      <c r="AS86" s="26"/>
      <c r="AT86" s="26"/>
    </row>
    <row r="87" spans="1:46" ht="14.45">
      <c r="A87" s="7" t="str">
        <f>IF(ISERROR(VLOOKUP($L87,'nCino | Field Mappings'!$C:$M,1,FALSE)), "No", "Yes")</f>
        <v>Yes</v>
      </c>
      <c r="C87" t="s">
        <v>2914</v>
      </c>
      <c r="D87" s="194">
        <v>83</v>
      </c>
      <c r="E87" s="64" t="s">
        <v>2970</v>
      </c>
      <c r="F87" s="196" t="s">
        <v>2913</v>
      </c>
      <c r="G87" s="196" t="s">
        <v>2913</v>
      </c>
      <c r="H87" s="259" t="s">
        <v>50</v>
      </c>
      <c r="I87" s="259" t="s">
        <v>49</v>
      </c>
      <c r="J87" s="260" t="s">
        <v>771</v>
      </c>
      <c r="K87" s="261" t="s">
        <v>770</v>
      </c>
      <c r="L87" s="201" t="str">
        <f t="shared" si="1"/>
        <v>LLC_BI__Loan__c.CCS_Security_Validation_Check__c</v>
      </c>
      <c r="M87" s="201"/>
      <c r="N87" s="262" t="s">
        <v>3034</v>
      </c>
      <c r="O87" s="263">
        <v>4</v>
      </c>
      <c r="P87" s="263"/>
      <c r="Q87" s="264"/>
      <c r="R87" s="265"/>
      <c r="S87" s="266"/>
      <c r="T87" s="266"/>
      <c r="U87" s="267"/>
      <c r="V87" s="267"/>
      <c r="W87" s="267"/>
      <c r="X87" s="267"/>
      <c r="Y87" s="267"/>
      <c r="Z87" s="267"/>
      <c r="AA87" s="267"/>
      <c r="AB87" s="267"/>
      <c r="AC87" s="268"/>
      <c r="AD87" s="268"/>
      <c r="AE87" s="268"/>
      <c r="AF87" s="65" t="s">
        <v>2237</v>
      </c>
      <c r="AG87" s="63" t="s">
        <v>2914</v>
      </c>
      <c r="AH87" s="64"/>
      <c r="AI87" s="63" t="s">
        <v>2916</v>
      </c>
      <c r="AJ87" s="64"/>
      <c r="AK87" s="64"/>
      <c r="AL87" s="63" t="s">
        <v>2916</v>
      </c>
      <c r="AM87" s="64"/>
      <c r="AN87" s="64"/>
      <c r="AO87" s="64"/>
      <c r="AP87" s="64"/>
      <c r="AQ87" s="64"/>
      <c r="AR87" s="64"/>
      <c r="AS87" s="64"/>
      <c r="AT87" s="64"/>
    </row>
    <row r="88" spans="1:46" ht="29.1">
      <c r="A88" s="7" t="str">
        <f>IF(ISERROR(VLOOKUP($L88,'nCino | Field Mappings'!$C:$M,1,FALSE)), "No", "Yes")</f>
        <v>Yes</v>
      </c>
      <c r="D88" s="32">
        <v>84</v>
      </c>
      <c r="E88" s="26" t="s">
        <v>2970</v>
      </c>
      <c r="F88" s="74" t="s">
        <v>2913</v>
      </c>
      <c r="G88" s="74" t="s">
        <v>2913</v>
      </c>
      <c r="H88" s="257" t="s">
        <v>50</v>
      </c>
      <c r="I88" s="257" t="s">
        <v>49</v>
      </c>
      <c r="J88" s="125" t="s">
        <v>780</v>
      </c>
      <c r="K88" s="241" t="s">
        <v>779</v>
      </c>
      <c r="L88" s="40" t="str">
        <f t="shared" si="1"/>
        <v>LLC_BI__Loan__c.CCS_SetUpDisplayRatesActionProfiles__c</v>
      </c>
      <c r="M88" s="40" t="s">
        <v>3050</v>
      </c>
      <c r="N88" s="246" t="s">
        <v>3034</v>
      </c>
      <c r="O88" s="186">
        <v>4</v>
      </c>
      <c r="P88" s="186"/>
      <c r="Q88" s="244"/>
      <c r="R88" s="258"/>
      <c r="S88" s="254"/>
      <c r="T88" s="254"/>
      <c r="U88" s="255"/>
      <c r="V88" s="255"/>
      <c r="W88" s="255"/>
      <c r="X88" s="255"/>
      <c r="Y88" s="255"/>
      <c r="Z88" s="255"/>
      <c r="AA88" s="255"/>
      <c r="AB88" s="255"/>
      <c r="AC88" s="256"/>
      <c r="AD88" s="256"/>
      <c r="AE88" s="256"/>
      <c r="AF88" s="48" t="s">
        <v>2237</v>
      </c>
      <c r="AG88" s="25" t="s">
        <v>2914</v>
      </c>
      <c r="AH88" s="26"/>
      <c r="AI88" s="25" t="s">
        <v>2916</v>
      </c>
      <c r="AJ88" s="26"/>
      <c r="AK88" s="26"/>
      <c r="AL88" s="25" t="s">
        <v>2916</v>
      </c>
      <c r="AM88" s="26"/>
      <c r="AN88" s="26"/>
      <c r="AO88" s="26"/>
      <c r="AP88" s="26"/>
      <c r="AQ88" s="26"/>
      <c r="AR88" s="26"/>
      <c r="AS88" s="26"/>
      <c r="AT88" s="26"/>
    </row>
    <row r="89" spans="1:46" ht="14.45">
      <c r="A89" s="7" t="str">
        <f>IF(ISERROR(VLOOKUP($L89,'nCino | Field Mappings'!$C:$M,1,FALSE)), "No", "Yes")</f>
        <v>Yes</v>
      </c>
      <c r="D89" s="32">
        <v>85</v>
      </c>
      <c r="E89" s="26" t="s">
        <v>2970</v>
      </c>
      <c r="F89" s="74" t="s">
        <v>2913</v>
      </c>
      <c r="G89" s="74" t="s">
        <v>2913</v>
      </c>
      <c r="H89" s="257" t="s">
        <v>50</v>
      </c>
      <c r="I89" s="257" t="s">
        <v>49</v>
      </c>
      <c r="J89" s="125" t="s">
        <v>795</v>
      </c>
      <c r="K89" s="241" t="s">
        <v>794</v>
      </c>
      <c r="L89" s="40" t="str">
        <f t="shared" si="1"/>
        <v>LLC_BI__Loan__c.CCS_Soft_Bank_LCBM_Limits__c</v>
      </c>
      <c r="M89" s="40" t="s">
        <v>3051</v>
      </c>
      <c r="N89" s="247" t="s">
        <v>2976</v>
      </c>
      <c r="O89" s="186">
        <v>16</v>
      </c>
      <c r="P89" s="186">
        <v>2</v>
      </c>
      <c r="Q89" s="244"/>
      <c r="R89" s="258"/>
      <c r="S89" s="254"/>
      <c r="T89" s="254"/>
      <c r="U89" s="255"/>
      <c r="V89" s="255"/>
      <c r="W89" s="255"/>
      <c r="X89" s="255"/>
      <c r="Y89" s="255"/>
      <c r="Z89" s="255"/>
      <c r="AA89" s="255"/>
      <c r="AB89" s="255"/>
      <c r="AC89" s="256"/>
      <c r="AD89" s="256"/>
      <c r="AE89" s="256"/>
      <c r="AF89" s="48" t="s">
        <v>2237</v>
      </c>
      <c r="AG89" s="25" t="s">
        <v>2914</v>
      </c>
      <c r="AH89" s="26"/>
      <c r="AI89" s="25" t="s">
        <v>2916</v>
      </c>
      <c r="AJ89" s="26"/>
      <c r="AK89" s="26"/>
      <c r="AL89" s="25" t="s">
        <v>2916</v>
      </c>
      <c r="AM89" s="26"/>
      <c r="AN89" s="26"/>
      <c r="AO89" s="26"/>
      <c r="AP89" s="26"/>
      <c r="AQ89" s="26"/>
      <c r="AR89" s="26"/>
      <c r="AS89" s="26"/>
      <c r="AT89" s="26"/>
    </row>
    <row r="90" spans="1:46" ht="14.45">
      <c r="A90" s="7" t="str">
        <f>IF(ISERROR(VLOOKUP($L90,'nCino | Field Mappings'!$C:$M,1,FALSE)), "No", "Yes")</f>
        <v>Yes</v>
      </c>
      <c r="D90" s="32">
        <v>86</v>
      </c>
      <c r="E90" s="26" t="s">
        <v>2970</v>
      </c>
      <c r="F90" s="74" t="s">
        <v>2913</v>
      </c>
      <c r="G90" s="74" t="s">
        <v>2913</v>
      </c>
      <c r="H90" s="257" t="s">
        <v>50</v>
      </c>
      <c r="I90" s="257" t="s">
        <v>49</v>
      </c>
      <c r="J90" s="125" t="s">
        <v>798</v>
      </c>
      <c r="K90" s="241" t="s">
        <v>797</v>
      </c>
      <c r="L90" s="40" t="str">
        <f t="shared" si="1"/>
        <v>LLC_BI__Loan__c.CCS_Soft_Bank_Limits__c</v>
      </c>
      <c r="M90" s="40" t="s">
        <v>3052</v>
      </c>
      <c r="N90" s="247" t="s">
        <v>2976</v>
      </c>
      <c r="O90" s="186">
        <v>16</v>
      </c>
      <c r="P90" s="186">
        <v>2</v>
      </c>
      <c r="Q90" s="244"/>
      <c r="R90" s="258"/>
      <c r="S90" s="254"/>
      <c r="T90" s="254"/>
      <c r="U90" s="255"/>
      <c r="V90" s="255"/>
      <c r="W90" s="255"/>
      <c r="X90" s="255"/>
      <c r="Y90" s="255"/>
      <c r="Z90" s="255"/>
      <c r="AA90" s="255"/>
      <c r="AB90" s="255"/>
      <c r="AC90" s="256"/>
      <c r="AD90" s="256"/>
      <c r="AE90" s="256"/>
      <c r="AF90" s="48" t="s">
        <v>2237</v>
      </c>
      <c r="AG90" s="25" t="s">
        <v>2914</v>
      </c>
      <c r="AH90" s="26"/>
      <c r="AI90" s="25" t="s">
        <v>2916</v>
      </c>
      <c r="AJ90" s="26"/>
      <c r="AK90" s="26"/>
      <c r="AL90" s="25" t="s">
        <v>2916</v>
      </c>
      <c r="AM90" s="26"/>
      <c r="AN90" s="26"/>
      <c r="AO90" s="26"/>
      <c r="AP90" s="26"/>
      <c r="AQ90" s="26"/>
      <c r="AR90" s="26"/>
      <c r="AS90" s="26"/>
      <c r="AT90" s="26"/>
    </row>
    <row r="91" spans="1:46" ht="14.45">
      <c r="A91" s="7" t="str">
        <f>IF(ISERROR(VLOOKUP($L91,'nCino | Field Mappings'!$C:$M,1,FALSE)), "No", "Yes")</f>
        <v>Yes</v>
      </c>
      <c r="D91" s="32">
        <v>87</v>
      </c>
      <c r="E91" s="26" t="s">
        <v>2970</v>
      </c>
      <c r="F91" s="74" t="s">
        <v>2913</v>
      </c>
      <c r="G91" s="74" t="s">
        <v>2913</v>
      </c>
      <c r="H91" s="257" t="s">
        <v>50</v>
      </c>
      <c r="I91" s="257" t="s">
        <v>49</v>
      </c>
      <c r="J91" s="125" t="s">
        <v>868</v>
      </c>
      <c r="K91" s="241" t="s">
        <v>867</v>
      </c>
      <c r="L91" s="40" t="str">
        <f t="shared" si="1"/>
        <v>LLC_BI__Loan__c.CCS_Traded_Non_Traded__c</v>
      </c>
      <c r="M91" s="40" t="s">
        <v>3053</v>
      </c>
      <c r="N91" s="247" t="s">
        <v>3039</v>
      </c>
      <c r="O91" s="186">
        <v>1300</v>
      </c>
      <c r="P91" s="186"/>
      <c r="Q91" s="172" t="s">
        <v>2914</v>
      </c>
      <c r="R91" s="152" t="s">
        <v>2914</v>
      </c>
      <c r="S91" s="128" t="s">
        <v>2914</v>
      </c>
      <c r="T91" s="128" t="s">
        <v>2914</v>
      </c>
      <c r="U91" s="255"/>
      <c r="V91" s="255"/>
      <c r="W91" s="255"/>
      <c r="X91" s="255"/>
      <c r="Y91" s="255"/>
      <c r="Z91" s="255"/>
      <c r="AA91" s="255"/>
      <c r="AB91" s="255"/>
      <c r="AC91" s="256"/>
      <c r="AD91" s="256"/>
      <c r="AE91" s="256"/>
      <c r="AF91" s="48" t="s">
        <v>2237</v>
      </c>
      <c r="AG91" s="25" t="s">
        <v>2914</v>
      </c>
      <c r="AH91" s="26"/>
      <c r="AI91" s="25" t="s">
        <v>2916</v>
      </c>
      <c r="AJ91" s="26"/>
      <c r="AK91" s="26"/>
      <c r="AL91" s="25" t="s">
        <v>2916</v>
      </c>
      <c r="AM91" s="26"/>
      <c r="AN91" s="26"/>
      <c r="AO91" s="26"/>
      <c r="AP91" s="26"/>
      <c r="AQ91" s="26"/>
      <c r="AR91" s="26"/>
      <c r="AS91" s="26"/>
      <c r="AT91" s="26"/>
    </row>
    <row r="92" spans="1:46" ht="14.45">
      <c r="A92" s="7" t="str">
        <f>IF(ISERROR(VLOOKUP($L92,'nCino | Field Mappings'!$C:$M,1,FALSE)), "No", "Yes")</f>
        <v>Yes</v>
      </c>
      <c r="D92" s="32">
        <v>88</v>
      </c>
      <c r="E92" s="26" t="s">
        <v>2912</v>
      </c>
      <c r="F92" s="74" t="s">
        <v>2913</v>
      </c>
      <c r="G92" s="74" t="s">
        <v>2913</v>
      </c>
      <c r="H92" s="257" t="s">
        <v>50</v>
      </c>
      <c r="I92" s="257" t="s">
        <v>49</v>
      </c>
      <c r="J92" s="125" t="s">
        <v>2896</v>
      </c>
      <c r="K92" s="241" t="s">
        <v>370</v>
      </c>
      <c r="L92" s="40" t="str">
        <f t="shared" si="1"/>
        <v>LLC_BI__Loan__c.RecordTypeId</v>
      </c>
      <c r="M92" s="40"/>
      <c r="N92" s="247" t="s">
        <v>3054</v>
      </c>
      <c r="O92" s="186">
        <v>18</v>
      </c>
      <c r="P92" s="186"/>
      <c r="Q92" s="172"/>
      <c r="R92" s="152"/>
      <c r="S92" s="128"/>
      <c r="T92" s="128"/>
      <c r="U92" s="255"/>
      <c r="V92" s="255"/>
      <c r="W92" s="255"/>
      <c r="X92" s="255"/>
      <c r="Y92" s="255"/>
      <c r="Z92" s="255"/>
      <c r="AA92" s="255"/>
      <c r="AB92" s="255"/>
      <c r="AC92" s="256"/>
      <c r="AD92" s="256"/>
      <c r="AE92" s="256"/>
      <c r="AF92" s="48"/>
      <c r="AG92" s="25" t="s">
        <v>2914</v>
      </c>
      <c r="AH92" s="26"/>
      <c r="AI92" s="25" t="s">
        <v>2916</v>
      </c>
      <c r="AJ92" s="26"/>
      <c r="AK92" s="26"/>
      <c r="AL92" s="25" t="s">
        <v>2916</v>
      </c>
      <c r="AM92" s="26"/>
      <c r="AN92" s="26"/>
      <c r="AO92" s="26"/>
      <c r="AP92" s="26"/>
      <c r="AQ92" s="26"/>
      <c r="AR92" s="26"/>
      <c r="AS92" s="26"/>
      <c r="AT92" s="26"/>
    </row>
    <row r="93" spans="1:46" ht="29.1">
      <c r="A93" s="7" t="str">
        <f>IF(ISERROR(VLOOKUP($L93,'nCino | Field Mappings'!$C:$M,1,FALSE)), "No", "Yes")</f>
        <v>Yes</v>
      </c>
      <c r="D93" s="32">
        <v>89</v>
      </c>
      <c r="E93" s="26"/>
      <c r="F93" s="74" t="s">
        <v>2913</v>
      </c>
      <c r="G93" s="75" t="s">
        <v>2952</v>
      </c>
      <c r="H93" s="257" t="s">
        <v>50</v>
      </c>
      <c r="I93" s="257" t="s">
        <v>49</v>
      </c>
      <c r="J93" s="125" t="s">
        <v>590</v>
      </c>
      <c r="K93" s="241" t="s">
        <v>589</v>
      </c>
      <c r="L93" s="40" t="str">
        <f t="shared" si="1"/>
        <v>LLC_BI__Loan__c.CCS_Increase_to_be_applied_e_g_0_25__c</v>
      </c>
      <c r="M93" s="40" t="s">
        <v>3055</v>
      </c>
      <c r="N93" s="247" t="s">
        <v>2967</v>
      </c>
      <c r="O93" s="186">
        <v>16</v>
      </c>
      <c r="P93" s="186">
        <v>2</v>
      </c>
      <c r="Q93" s="269"/>
      <c r="R93" s="164"/>
      <c r="S93" s="128"/>
      <c r="T93" s="128"/>
      <c r="U93" s="255"/>
      <c r="V93" s="255"/>
      <c r="W93" s="255"/>
      <c r="X93" s="255"/>
      <c r="Y93" s="255"/>
      <c r="Z93" s="255"/>
      <c r="AA93" s="255"/>
      <c r="AB93" s="255"/>
      <c r="AC93" s="256"/>
      <c r="AD93" s="256"/>
      <c r="AE93" s="256"/>
      <c r="AF93" s="48"/>
      <c r="AG93" s="25" t="s">
        <v>2914</v>
      </c>
      <c r="AH93" s="26"/>
      <c r="AI93" s="25" t="s">
        <v>2916</v>
      </c>
      <c r="AJ93" s="26"/>
      <c r="AK93" s="26"/>
      <c r="AL93" s="25" t="s">
        <v>2916</v>
      </c>
      <c r="AM93" s="26"/>
      <c r="AN93" s="26"/>
      <c r="AO93" s="26"/>
      <c r="AP93" s="26"/>
      <c r="AQ93" s="26"/>
      <c r="AR93" s="26"/>
      <c r="AS93" s="26"/>
      <c r="AT93" s="26"/>
    </row>
    <row r="94" spans="1:46" ht="16.5" customHeight="1">
      <c r="A94" s="7" t="str">
        <f>IF(ISERROR(VLOOKUP($L94,'nCino | Field Mappings'!$C:$M,1,FALSE)), "No", "Yes")</f>
        <v>Yes</v>
      </c>
      <c r="D94" s="32">
        <v>90</v>
      </c>
      <c r="E94" s="26"/>
      <c r="F94" s="74" t="s">
        <v>2913</v>
      </c>
      <c r="G94" s="75" t="s">
        <v>2952</v>
      </c>
      <c r="H94" s="257" t="s">
        <v>50</v>
      </c>
      <c r="I94" s="257" t="s">
        <v>49</v>
      </c>
      <c r="J94" s="125" t="s">
        <v>584</v>
      </c>
      <c r="K94" s="241" t="s">
        <v>583</v>
      </c>
      <c r="L94" s="40" t="str">
        <f t="shared" si="1"/>
        <v>LLC_BI__Loan__c.CCS_How_much_to_pay_off_each_month__c</v>
      </c>
      <c r="M94" s="40" t="s">
        <v>3056</v>
      </c>
      <c r="N94" s="247" t="s">
        <v>2929</v>
      </c>
      <c r="O94" s="51" t="s">
        <v>2930</v>
      </c>
      <c r="P94" s="186"/>
      <c r="Q94" s="172"/>
      <c r="R94" s="152"/>
      <c r="S94" s="128"/>
      <c r="T94" s="128"/>
      <c r="U94" s="255"/>
      <c r="V94" s="255"/>
      <c r="W94" s="255"/>
      <c r="X94" s="255"/>
      <c r="Y94" s="255"/>
      <c r="Z94" s="255"/>
      <c r="AA94" s="255"/>
      <c r="AB94" s="255"/>
      <c r="AC94" s="256"/>
      <c r="AD94" s="256"/>
      <c r="AE94" s="256"/>
      <c r="AF94" s="48"/>
      <c r="AG94" s="25" t="s">
        <v>2914</v>
      </c>
      <c r="AH94" s="26"/>
      <c r="AI94" s="25" t="s">
        <v>2916</v>
      </c>
      <c r="AJ94" s="26"/>
      <c r="AK94" s="26"/>
      <c r="AL94" s="25" t="s">
        <v>2916</v>
      </c>
      <c r="AM94" s="26"/>
      <c r="AN94" s="26"/>
      <c r="AO94" s="26"/>
      <c r="AP94" s="26"/>
      <c r="AQ94" s="26"/>
      <c r="AR94" s="26"/>
      <c r="AS94" s="26"/>
      <c r="AT94" s="26"/>
    </row>
    <row r="95" spans="1:46" ht="15" customHeight="1">
      <c r="A95" s="7" t="str">
        <f>IF(ISERROR(VLOOKUP($L95,'nCino | Field Mappings'!$C:$M,1,FALSE)), "No", "Yes")</f>
        <v>Yes</v>
      </c>
      <c r="D95" s="32">
        <v>91</v>
      </c>
      <c r="E95" s="26"/>
      <c r="F95" s="74" t="s">
        <v>2913</v>
      </c>
      <c r="G95" s="75" t="s">
        <v>2952</v>
      </c>
      <c r="H95" s="257" t="s">
        <v>50</v>
      </c>
      <c r="I95" s="257" t="s">
        <v>49</v>
      </c>
      <c r="J95" s="125" t="s">
        <v>587</v>
      </c>
      <c r="K95" s="241" t="s">
        <v>586</v>
      </c>
      <c r="L95" s="40" t="str">
        <f t="shared" si="1"/>
        <v>LLC_BI__Loan__c.CCS_How_much_would_you_like_to_pay__c</v>
      </c>
      <c r="M95" s="40" t="s">
        <v>3057</v>
      </c>
      <c r="N95" s="241" t="s">
        <v>2927</v>
      </c>
      <c r="O95" s="186">
        <v>16</v>
      </c>
      <c r="P95" s="186">
        <v>2</v>
      </c>
      <c r="Q95" s="164"/>
      <c r="R95" s="164"/>
      <c r="S95" s="164"/>
      <c r="T95" s="164"/>
      <c r="U95" s="243"/>
      <c r="V95" s="243"/>
      <c r="W95" s="243"/>
      <c r="X95" s="243"/>
      <c r="Y95" s="243"/>
      <c r="Z95" s="243"/>
      <c r="AA95" s="243"/>
      <c r="AB95" s="243"/>
      <c r="AC95" s="245"/>
      <c r="AD95" s="245"/>
      <c r="AE95" s="245"/>
      <c r="AF95" s="48"/>
      <c r="AG95" s="25" t="s">
        <v>2914</v>
      </c>
      <c r="AH95" s="26"/>
      <c r="AI95" s="25" t="s">
        <v>2916</v>
      </c>
      <c r="AJ95" s="26"/>
      <c r="AK95" s="26"/>
      <c r="AL95" s="25" t="s">
        <v>2916</v>
      </c>
      <c r="AM95" s="26"/>
      <c r="AN95" s="26"/>
      <c r="AO95" s="26"/>
      <c r="AP95" s="26"/>
      <c r="AQ95" s="26"/>
      <c r="AR95" s="26"/>
      <c r="AS95" s="26"/>
      <c r="AT95" s="26"/>
    </row>
    <row r="96" spans="1:46" ht="15" customHeight="1">
      <c r="A96" s="7" t="str">
        <f>IF(ISERROR(VLOOKUP($L96,'nCino | Field Mappings'!$C:$M,1,FALSE)), "No", "Yes")</f>
        <v>Yes</v>
      </c>
      <c r="D96" s="32">
        <v>92</v>
      </c>
      <c r="E96" s="26"/>
      <c r="F96" s="74" t="s">
        <v>2913</v>
      </c>
      <c r="G96" s="75" t="s">
        <v>2952</v>
      </c>
      <c r="H96" s="257" t="s">
        <v>50</v>
      </c>
      <c r="I96" s="257" t="s">
        <v>49</v>
      </c>
      <c r="J96" s="125" t="s">
        <v>608</v>
      </c>
      <c r="K96" s="241" t="s">
        <v>607</v>
      </c>
      <c r="L96" s="40" t="str">
        <f t="shared" si="1"/>
        <v>LLC_BI__Loan__c.CCS_Initial_Monthly_Payments__c</v>
      </c>
      <c r="M96" s="40" t="s">
        <v>3058</v>
      </c>
      <c r="N96" s="241" t="s">
        <v>2927</v>
      </c>
      <c r="O96" s="186">
        <v>18</v>
      </c>
      <c r="P96" s="186">
        <v>0</v>
      </c>
      <c r="Q96" s="164"/>
      <c r="R96" s="164"/>
      <c r="S96" s="164"/>
      <c r="T96" s="164"/>
      <c r="U96" s="243"/>
      <c r="V96" s="243"/>
      <c r="W96" s="243"/>
      <c r="X96" s="243"/>
      <c r="Y96" s="243"/>
      <c r="Z96" s="243"/>
      <c r="AA96" s="243"/>
      <c r="AB96" s="243"/>
      <c r="AC96" s="245"/>
      <c r="AD96" s="245"/>
      <c r="AE96" s="245"/>
      <c r="AF96" s="48"/>
      <c r="AG96" s="25" t="s">
        <v>2914</v>
      </c>
      <c r="AH96" s="26"/>
      <c r="AI96" s="25" t="s">
        <v>2916</v>
      </c>
      <c r="AJ96" s="26"/>
      <c r="AK96" s="26"/>
      <c r="AL96" s="25" t="s">
        <v>2916</v>
      </c>
      <c r="AM96" s="26"/>
      <c r="AN96" s="26"/>
      <c r="AO96" s="26"/>
      <c r="AP96" s="26"/>
      <c r="AQ96" s="26"/>
      <c r="AR96" s="26"/>
      <c r="AS96" s="26"/>
      <c r="AT96" s="26"/>
    </row>
    <row r="97" spans="1:46" ht="15" customHeight="1">
      <c r="A97" s="7" t="str">
        <f>IF(ISERROR(VLOOKUP($L97,'nCino | Field Mappings'!$C:$M,1,FALSE)), "No", "Yes")</f>
        <v>Yes</v>
      </c>
      <c r="D97" s="32">
        <v>93</v>
      </c>
      <c r="E97" s="26"/>
      <c r="F97" s="74" t="s">
        <v>2913</v>
      </c>
      <c r="G97" s="75" t="s">
        <v>2952</v>
      </c>
      <c r="H97" s="257" t="s">
        <v>50</v>
      </c>
      <c r="I97" s="257" t="s">
        <v>49</v>
      </c>
      <c r="J97" s="125" t="s">
        <v>608</v>
      </c>
      <c r="K97" s="241" t="s">
        <v>610</v>
      </c>
      <c r="L97" s="40" t="str">
        <f t="shared" si="1"/>
        <v>LLC_BI__Loan__c.CCS_Initial_Monthly_Payments_split__c</v>
      </c>
      <c r="M97" s="40" t="s">
        <v>3059</v>
      </c>
      <c r="N97" s="247" t="s">
        <v>2927</v>
      </c>
      <c r="O97" s="186">
        <v>18</v>
      </c>
      <c r="P97" s="186">
        <v>0</v>
      </c>
      <c r="Q97" s="164"/>
      <c r="R97" s="164"/>
      <c r="S97" s="164"/>
      <c r="T97" s="164"/>
      <c r="U97" s="243"/>
      <c r="V97" s="243"/>
      <c r="W97" s="243"/>
      <c r="X97" s="243"/>
      <c r="Y97" s="243"/>
      <c r="Z97" s="243"/>
      <c r="AA97" s="243"/>
      <c r="AB97" s="243"/>
      <c r="AC97" s="245"/>
      <c r="AD97" s="245"/>
      <c r="AE97" s="245"/>
      <c r="AF97" s="48"/>
      <c r="AG97" s="25" t="s">
        <v>2914</v>
      </c>
      <c r="AH97" s="26"/>
      <c r="AI97" s="25" t="s">
        <v>2916</v>
      </c>
      <c r="AJ97" s="26"/>
      <c r="AK97" s="26"/>
      <c r="AL97" s="25" t="s">
        <v>2916</v>
      </c>
      <c r="AM97" s="26"/>
      <c r="AN97" s="26"/>
      <c r="AO97" s="26"/>
      <c r="AP97" s="26"/>
      <c r="AQ97" s="26"/>
      <c r="AR97" s="26"/>
      <c r="AS97" s="26"/>
      <c r="AT97" s="26"/>
    </row>
    <row r="98" spans="1:46" ht="15" customHeight="1">
      <c r="A98" s="7" t="str">
        <f>IF(ISERROR(VLOOKUP($L98,'nCino | Field Mappings'!$C:$M,1,FALSE)), "No", "Yes")</f>
        <v>Yes</v>
      </c>
      <c r="D98" s="32">
        <v>94</v>
      </c>
      <c r="E98" s="26"/>
      <c r="F98" s="74" t="s">
        <v>2913</v>
      </c>
      <c r="G98" s="75" t="s">
        <v>2952</v>
      </c>
      <c r="H98" s="257" t="s">
        <v>50</v>
      </c>
      <c r="I98" s="257" t="s">
        <v>49</v>
      </c>
      <c r="J98" s="125" t="s">
        <v>593</v>
      </c>
      <c r="K98" s="241" t="s">
        <v>592</v>
      </c>
      <c r="L98" s="40" t="str">
        <f t="shared" si="1"/>
        <v>LLC_BI__Loan__c.CCS_Indicative_Monthly_Payment_Amount__c</v>
      </c>
      <c r="M98" s="40" t="s">
        <v>3060</v>
      </c>
      <c r="N98" s="247" t="s">
        <v>2927</v>
      </c>
      <c r="O98" s="186">
        <v>18</v>
      </c>
      <c r="P98" s="186">
        <v>0</v>
      </c>
      <c r="Q98" s="164"/>
      <c r="R98" s="164"/>
      <c r="S98" s="164"/>
      <c r="T98" s="164"/>
      <c r="U98" s="243"/>
      <c r="V98" s="243"/>
      <c r="W98" s="243"/>
      <c r="X98" s="243"/>
      <c r="Y98" s="243"/>
      <c r="Z98" s="243"/>
      <c r="AA98" s="243"/>
      <c r="AB98" s="243"/>
      <c r="AC98" s="245"/>
      <c r="AD98" s="245"/>
      <c r="AE98" s="245"/>
      <c r="AF98" s="48"/>
      <c r="AG98" s="25" t="s">
        <v>2914</v>
      </c>
      <c r="AH98" s="26"/>
      <c r="AI98" s="25" t="s">
        <v>2916</v>
      </c>
      <c r="AJ98" s="26"/>
      <c r="AK98" s="26"/>
      <c r="AL98" s="25" t="s">
        <v>2916</v>
      </c>
      <c r="AM98" s="26"/>
      <c r="AN98" s="26"/>
      <c r="AO98" s="26"/>
      <c r="AP98" s="26"/>
      <c r="AQ98" s="26"/>
      <c r="AR98" s="26"/>
      <c r="AS98" s="26"/>
      <c r="AT98" s="26"/>
    </row>
    <row r="99" spans="1:46" ht="15" customHeight="1">
      <c r="A99" s="7" t="str">
        <f>IF(ISERROR(VLOOKUP($L99,'nCino | Field Mappings'!$C:$M,1,FALSE)), "No", "Yes")</f>
        <v>Yes</v>
      </c>
      <c r="D99" s="32">
        <v>95</v>
      </c>
      <c r="E99" s="26"/>
      <c r="F99" s="74" t="s">
        <v>2913</v>
      </c>
      <c r="G99" s="75" t="s">
        <v>2952</v>
      </c>
      <c r="H99" s="257" t="s">
        <v>50</v>
      </c>
      <c r="I99" s="257" t="s">
        <v>49</v>
      </c>
      <c r="J99" s="125" t="s">
        <v>596</v>
      </c>
      <c r="K99" s="241" t="s">
        <v>595</v>
      </c>
      <c r="L99" s="73" t="str">
        <f t="shared" si="1"/>
        <v>LLC_BI__Loan__c.CCS_Indicative_Total_Amount_Payable__c</v>
      </c>
      <c r="M99" s="40" t="s">
        <v>3061</v>
      </c>
      <c r="N99" s="270" t="s">
        <v>2927</v>
      </c>
      <c r="O99" s="253">
        <v>18</v>
      </c>
      <c r="P99" s="253">
        <v>0</v>
      </c>
      <c r="Q99" s="172"/>
      <c r="R99" s="172"/>
      <c r="S99" s="172"/>
      <c r="T99" s="172"/>
      <c r="U99" s="244"/>
      <c r="V99" s="244"/>
      <c r="W99" s="244"/>
      <c r="X99" s="244"/>
      <c r="Y99" s="244"/>
      <c r="Z99" s="244"/>
      <c r="AA99" s="244"/>
      <c r="AB99" s="244"/>
      <c r="AC99" s="271"/>
      <c r="AD99" s="271"/>
      <c r="AE99" s="271"/>
      <c r="AF99" s="272"/>
      <c r="AG99" s="25" t="s">
        <v>2914</v>
      </c>
      <c r="AH99" s="31"/>
      <c r="AI99" s="25" t="s">
        <v>2916</v>
      </c>
      <c r="AJ99" s="31"/>
      <c r="AK99" s="31"/>
      <c r="AL99" s="25" t="s">
        <v>2916</v>
      </c>
      <c r="AM99" s="31"/>
      <c r="AN99" s="31"/>
      <c r="AO99" s="31"/>
      <c r="AP99" s="31"/>
      <c r="AQ99" s="31"/>
      <c r="AR99" s="31"/>
      <c r="AS99" s="31"/>
      <c r="AT99" s="31"/>
    </row>
    <row r="100" spans="1:46" ht="15" customHeight="1">
      <c r="A100" s="7" t="str">
        <f>IF(ISERROR(VLOOKUP($L100,'nCino | Field Mappings'!$C:$M,1,FALSE)), "No", "Yes")</f>
        <v>Yes</v>
      </c>
      <c r="D100" s="32">
        <v>96</v>
      </c>
      <c r="E100" s="26"/>
      <c r="F100" s="74" t="s">
        <v>2913</v>
      </c>
      <c r="G100" s="75" t="s">
        <v>2952</v>
      </c>
      <c r="H100" s="257" t="s">
        <v>50</v>
      </c>
      <c r="I100" s="257" t="s">
        <v>49</v>
      </c>
      <c r="J100" s="125" t="s">
        <v>599</v>
      </c>
      <c r="K100" s="241" t="s">
        <v>598</v>
      </c>
      <c r="L100" s="273" t="str">
        <f t="shared" si="1"/>
        <v>LLC_BI__Loan__c.CCS_Indicative_Total_Payable_Arr_Fee__c</v>
      </c>
      <c r="M100" s="40" t="s">
        <v>3062</v>
      </c>
      <c r="N100" s="270" t="s">
        <v>2927</v>
      </c>
      <c r="O100" s="253">
        <v>18</v>
      </c>
      <c r="P100" s="253">
        <v>0</v>
      </c>
      <c r="Q100" s="172"/>
      <c r="R100" s="172"/>
      <c r="S100" s="172"/>
      <c r="T100" s="172"/>
      <c r="U100" s="244"/>
      <c r="V100" s="244"/>
      <c r="W100" s="244"/>
      <c r="X100" s="244"/>
      <c r="Y100" s="244"/>
      <c r="Z100" s="244"/>
      <c r="AA100" s="244"/>
      <c r="AB100" s="244"/>
      <c r="AC100" s="271"/>
      <c r="AD100" s="271"/>
      <c r="AE100" s="271"/>
      <c r="AF100" s="272"/>
      <c r="AG100" s="25" t="s">
        <v>2914</v>
      </c>
      <c r="AH100" s="31"/>
      <c r="AI100" s="25" t="s">
        <v>2916</v>
      </c>
      <c r="AJ100" s="31"/>
      <c r="AK100" s="31"/>
      <c r="AL100" s="25" t="s">
        <v>2916</v>
      </c>
      <c r="AM100" s="31"/>
      <c r="AN100" s="31"/>
      <c r="AO100" s="31"/>
      <c r="AP100" s="31"/>
      <c r="AQ100" s="31"/>
      <c r="AR100" s="31"/>
      <c r="AS100" s="31"/>
      <c r="AT100" s="31"/>
    </row>
    <row r="101" spans="1:46" ht="15" customHeight="1">
      <c r="A101" s="7" t="str">
        <f>IF(ISERROR(VLOOKUP($L101,'nCino | Field Mappings'!$C:$M,1,FALSE)), "No", "Yes")</f>
        <v>Yes</v>
      </c>
      <c r="D101" s="32">
        <v>97</v>
      </c>
      <c r="E101" s="26"/>
      <c r="F101" s="74" t="s">
        <v>2913</v>
      </c>
      <c r="G101" s="75" t="s">
        <v>2952</v>
      </c>
      <c r="H101" s="257" t="s">
        <v>50</v>
      </c>
      <c r="I101" s="257" t="s">
        <v>49</v>
      </c>
      <c r="J101" s="125" t="s">
        <v>613</v>
      </c>
      <c r="K101" s="241" t="s">
        <v>612</v>
      </c>
      <c r="L101" s="40" t="str">
        <f t="shared" si="1"/>
        <v>LLC_BI__Loan__c.CCS_Interest_Rate_Type__c</v>
      </c>
      <c r="M101" s="40" t="s">
        <v>3063</v>
      </c>
      <c r="N101" s="270" t="s">
        <v>2929</v>
      </c>
      <c r="O101" s="51" t="s">
        <v>2930</v>
      </c>
      <c r="P101" s="253"/>
      <c r="Q101" s="172"/>
      <c r="R101" s="172"/>
      <c r="S101" s="172"/>
      <c r="T101" s="172"/>
      <c r="U101" s="244"/>
      <c r="V101" s="244"/>
      <c r="W101" s="244"/>
      <c r="X101" s="244"/>
      <c r="Y101" s="244"/>
      <c r="Z101" s="244"/>
      <c r="AA101" s="244"/>
      <c r="AB101" s="244"/>
      <c r="AC101" s="271"/>
      <c r="AD101" s="271"/>
      <c r="AE101" s="271"/>
      <c r="AF101" s="272"/>
      <c r="AG101" s="25" t="s">
        <v>2914</v>
      </c>
      <c r="AH101" s="31"/>
      <c r="AI101" s="25" t="s">
        <v>2916</v>
      </c>
      <c r="AJ101" s="31"/>
      <c r="AK101" s="31"/>
      <c r="AL101" s="25" t="s">
        <v>2916</v>
      </c>
      <c r="AM101" s="31"/>
      <c r="AN101" s="31"/>
      <c r="AO101" s="31"/>
      <c r="AP101" s="31"/>
      <c r="AQ101" s="31"/>
      <c r="AR101" s="31"/>
      <c r="AS101" s="31"/>
      <c r="AT101" s="31"/>
    </row>
    <row r="102" spans="1:46" ht="15" customHeight="1">
      <c r="A102" s="7" t="str">
        <f>IF(ISERROR(VLOOKUP($L102,'nCino | Field Mappings'!$C:$M,1,FALSE)), "No", "Yes")</f>
        <v>Yes</v>
      </c>
      <c r="D102" s="32">
        <v>98</v>
      </c>
      <c r="E102" s="26"/>
      <c r="F102" s="74" t="s">
        <v>2913</v>
      </c>
      <c r="G102" s="75" t="s">
        <v>2952</v>
      </c>
      <c r="H102" s="257" t="s">
        <v>50</v>
      </c>
      <c r="I102" s="257" t="s">
        <v>49</v>
      </c>
      <c r="J102" s="125" t="s">
        <v>613</v>
      </c>
      <c r="K102" s="241" t="s">
        <v>615</v>
      </c>
      <c r="L102" s="40" t="str">
        <f t="shared" si="1"/>
        <v>LLC_BI__Loan__c.CCS_Interest_Rate_Type_Greater50NonSplit__c</v>
      </c>
      <c r="M102" s="40" t="s">
        <v>3064</v>
      </c>
      <c r="N102" s="270" t="s">
        <v>2926</v>
      </c>
      <c r="O102" s="253">
        <v>255</v>
      </c>
      <c r="P102" s="253"/>
      <c r="Q102" s="172"/>
      <c r="R102" s="172"/>
      <c r="S102" s="172"/>
      <c r="T102" s="172"/>
      <c r="U102" s="244"/>
      <c r="V102" s="244"/>
      <c r="W102" s="244"/>
      <c r="X102" s="244"/>
      <c r="Y102" s="244"/>
      <c r="Z102" s="244"/>
      <c r="AA102" s="244"/>
      <c r="AB102" s="244"/>
      <c r="AC102" s="271"/>
      <c r="AD102" s="271"/>
      <c r="AE102" s="271"/>
      <c r="AF102" s="272"/>
      <c r="AG102" s="25" t="s">
        <v>2914</v>
      </c>
      <c r="AH102" s="31"/>
      <c r="AI102" s="25" t="s">
        <v>2916</v>
      </c>
      <c r="AJ102" s="31"/>
      <c r="AK102" s="31"/>
      <c r="AL102" s="25" t="s">
        <v>2916</v>
      </c>
      <c r="AM102" s="31"/>
      <c r="AN102" s="31"/>
      <c r="AO102" s="31"/>
      <c r="AP102" s="31"/>
      <c r="AQ102" s="31"/>
      <c r="AR102" s="31"/>
      <c r="AS102" s="31"/>
      <c r="AT102" s="31"/>
    </row>
    <row r="103" spans="1:46" ht="14.25" customHeight="1">
      <c r="A103" s="7" t="str">
        <f>IF(ISERROR(VLOOKUP($L103,'nCino | Field Mappings'!$C:$M,1,FALSE)), "No", "Yes")</f>
        <v>Yes</v>
      </c>
      <c r="D103" s="32">
        <v>99</v>
      </c>
      <c r="E103" s="26"/>
      <c r="F103" s="74" t="s">
        <v>2913</v>
      </c>
      <c r="G103" s="75" t="s">
        <v>2952</v>
      </c>
      <c r="H103" s="257" t="s">
        <v>50</v>
      </c>
      <c r="I103" s="257" t="s">
        <v>49</v>
      </c>
      <c r="J103" s="125" t="s">
        <v>613</v>
      </c>
      <c r="K103" s="241" t="s">
        <v>617</v>
      </c>
      <c r="L103" s="40" t="str">
        <f t="shared" si="1"/>
        <v>LLC_BI__Loan__c.CCS_Interest_Rate_Type_Greater50Split__c</v>
      </c>
      <c r="M103" s="40" t="s">
        <v>3065</v>
      </c>
      <c r="N103" s="270" t="s">
        <v>2926</v>
      </c>
      <c r="O103" s="253">
        <v>255</v>
      </c>
      <c r="P103" s="253"/>
      <c r="Q103" s="172"/>
      <c r="R103" s="172"/>
      <c r="S103" s="172"/>
      <c r="T103" s="172"/>
      <c r="U103" s="244"/>
      <c r="V103" s="244"/>
      <c r="W103" s="244"/>
      <c r="X103" s="244"/>
      <c r="Y103" s="244"/>
      <c r="Z103" s="244"/>
      <c r="AA103" s="244"/>
      <c r="AB103" s="244"/>
      <c r="AC103" s="271"/>
      <c r="AD103" s="271"/>
      <c r="AE103" s="271"/>
      <c r="AF103" s="272"/>
      <c r="AG103" s="25" t="s">
        <v>2914</v>
      </c>
      <c r="AH103" s="31"/>
      <c r="AI103" s="25" t="s">
        <v>2916</v>
      </c>
      <c r="AJ103" s="31"/>
      <c r="AK103" s="31"/>
      <c r="AL103" s="25" t="s">
        <v>2916</v>
      </c>
      <c r="AM103" s="31"/>
      <c r="AN103" s="31"/>
      <c r="AO103" s="31"/>
      <c r="AP103" s="31"/>
      <c r="AQ103" s="31"/>
      <c r="AR103" s="31"/>
      <c r="AS103" s="31"/>
      <c r="AT103" s="31"/>
    </row>
    <row r="104" spans="1:46" ht="15" customHeight="1">
      <c r="A104" s="7" t="str">
        <f>IF(ISERROR(VLOOKUP($L104,'nCino | Field Mappings'!$C:$M,1,FALSE)), "No", "Yes")</f>
        <v>Yes</v>
      </c>
      <c r="D104" s="32">
        <v>100</v>
      </c>
      <c r="E104" s="26"/>
      <c r="F104" s="74" t="s">
        <v>2913</v>
      </c>
      <c r="G104" s="75" t="s">
        <v>2952</v>
      </c>
      <c r="H104" s="257" t="s">
        <v>50</v>
      </c>
      <c r="I104" s="257" t="s">
        <v>49</v>
      </c>
      <c r="J104" s="125" t="s">
        <v>613</v>
      </c>
      <c r="K104" s="241" t="s">
        <v>619</v>
      </c>
      <c r="L104" s="40" t="str">
        <f t="shared" si="1"/>
        <v>LLC_BI__Loan__c.CCS_Interest_Rate_Type_split__c</v>
      </c>
      <c r="M104" s="40" t="s">
        <v>3066</v>
      </c>
      <c r="N104" s="270" t="s">
        <v>2929</v>
      </c>
      <c r="O104" s="51" t="s">
        <v>2930</v>
      </c>
      <c r="P104" s="253"/>
      <c r="Q104" s="172"/>
      <c r="R104" s="172"/>
      <c r="S104" s="172"/>
      <c r="T104" s="172"/>
      <c r="U104" s="244"/>
      <c r="V104" s="244"/>
      <c r="W104" s="244"/>
      <c r="X104" s="244"/>
      <c r="Y104" s="244"/>
      <c r="Z104" s="244"/>
      <c r="AA104" s="244"/>
      <c r="AB104" s="244"/>
      <c r="AC104" s="271"/>
      <c r="AD104" s="271"/>
      <c r="AE104" s="271"/>
      <c r="AF104" s="272"/>
      <c r="AG104" s="25" t="s">
        <v>2914</v>
      </c>
      <c r="AH104" s="31"/>
      <c r="AI104" s="25" t="s">
        <v>2916</v>
      </c>
      <c r="AJ104" s="31"/>
      <c r="AK104" s="31"/>
      <c r="AL104" s="25" t="s">
        <v>2916</v>
      </c>
      <c r="AM104" s="31"/>
      <c r="AN104" s="31"/>
      <c r="AO104" s="31"/>
      <c r="AP104" s="31"/>
      <c r="AQ104" s="31"/>
      <c r="AR104" s="31"/>
      <c r="AS104" s="31"/>
      <c r="AT104" s="31"/>
    </row>
    <row r="105" spans="1:46" ht="15" customHeight="1">
      <c r="A105" s="7" t="str">
        <f>IF(ISERROR(VLOOKUP($L105,'nCino | Field Mappings'!$C:$M,1,FALSE)), "No", "Yes")</f>
        <v>Yes</v>
      </c>
      <c r="D105" s="32">
        <v>101</v>
      </c>
      <c r="E105" s="26"/>
      <c r="F105" s="74" t="s">
        <v>2913</v>
      </c>
      <c r="G105" s="75" t="s">
        <v>2952</v>
      </c>
      <c r="H105" s="257" t="s">
        <v>50</v>
      </c>
      <c r="I105" s="257" t="s">
        <v>49</v>
      </c>
      <c r="J105" s="125" t="s">
        <v>3067</v>
      </c>
      <c r="K105" s="241" t="s">
        <v>621</v>
      </c>
      <c r="L105" s="40" t="str">
        <f t="shared" si="1"/>
        <v>LLC_BI__Loan__c.CCS_InterestPaymentPer1000_used_for_1day__c</v>
      </c>
      <c r="M105" s="40" t="s">
        <v>3068</v>
      </c>
      <c r="N105" s="270" t="s">
        <v>2927</v>
      </c>
      <c r="O105" s="186">
        <v>16</v>
      </c>
      <c r="P105" s="253">
        <v>2</v>
      </c>
      <c r="Q105" s="172"/>
      <c r="R105" s="172"/>
      <c r="S105" s="172"/>
      <c r="T105" s="172"/>
      <c r="U105" s="244"/>
      <c r="V105" s="244"/>
      <c r="W105" s="244"/>
      <c r="X105" s="244"/>
      <c r="Y105" s="244"/>
      <c r="Z105" s="244"/>
      <c r="AA105" s="244"/>
      <c r="AB105" s="244"/>
      <c r="AC105" s="271"/>
      <c r="AD105" s="271"/>
      <c r="AE105" s="271"/>
      <c r="AF105" s="272"/>
      <c r="AG105" s="25" t="s">
        <v>2914</v>
      </c>
      <c r="AH105" s="31"/>
      <c r="AI105" s="25" t="s">
        <v>2916</v>
      </c>
      <c r="AJ105" s="31"/>
      <c r="AK105" s="31"/>
      <c r="AL105" s="25" t="s">
        <v>2916</v>
      </c>
      <c r="AM105" s="31"/>
      <c r="AN105" s="31"/>
      <c r="AO105" s="31"/>
      <c r="AP105" s="31"/>
      <c r="AQ105" s="31"/>
      <c r="AR105" s="31"/>
      <c r="AS105" s="31"/>
      <c r="AT105" s="31"/>
    </row>
    <row r="106" spans="1:46" ht="15" customHeight="1">
      <c r="A106" s="7" t="str">
        <f>IF(ISERROR(VLOOKUP($L106,'nCino | Field Mappings'!$C:$M,1,FALSE)), "No", "Yes")</f>
        <v>Yes</v>
      </c>
      <c r="D106" s="32">
        <v>102</v>
      </c>
      <c r="E106" s="31"/>
      <c r="F106" s="74" t="s">
        <v>2913</v>
      </c>
      <c r="G106" s="75" t="s">
        <v>2952</v>
      </c>
      <c r="H106" s="257" t="s">
        <v>50</v>
      </c>
      <c r="I106" s="257" t="s">
        <v>49</v>
      </c>
      <c r="J106" s="125" t="s">
        <v>3069</v>
      </c>
      <c r="K106" s="241" t="s">
        <v>624</v>
      </c>
      <c r="L106" s="40" t="str">
        <f t="shared" si="1"/>
        <v>LLC_BI__Loan__c.CCS_InterestPaymentPer1000_used_for_30__c</v>
      </c>
      <c r="M106" s="40" t="s">
        <v>3070</v>
      </c>
      <c r="N106" s="270" t="s">
        <v>2927</v>
      </c>
      <c r="O106" s="253">
        <v>16</v>
      </c>
      <c r="P106" s="253">
        <v>2</v>
      </c>
      <c r="Q106" s="172"/>
      <c r="R106" s="172"/>
      <c r="S106" s="172"/>
      <c r="T106" s="172"/>
      <c r="U106" s="244"/>
      <c r="V106" s="244"/>
      <c r="W106" s="244"/>
      <c r="X106" s="244"/>
      <c r="Y106" s="244"/>
      <c r="Z106" s="244"/>
      <c r="AA106" s="244"/>
      <c r="AB106" s="244"/>
      <c r="AC106" s="271"/>
      <c r="AD106" s="271"/>
      <c r="AE106" s="271"/>
      <c r="AF106" s="272"/>
      <c r="AG106" s="25" t="s">
        <v>2914</v>
      </c>
      <c r="AH106" s="31"/>
      <c r="AI106" s="25" t="s">
        <v>2916</v>
      </c>
      <c r="AJ106" s="31"/>
      <c r="AK106" s="31"/>
      <c r="AL106" s="25" t="s">
        <v>2916</v>
      </c>
      <c r="AM106" s="31"/>
      <c r="AN106" s="31"/>
      <c r="AO106" s="31"/>
      <c r="AP106" s="31"/>
      <c r="AQ106" s="31"/>
      <c r="AR106" s="31"/>
      <c r="AS106" s="31"/>
      <c r="AT106" s="31"/>
    </row>
    <row r="107" spans="1:46" ht="15" customHeight="1">
      <c r="A107" s="7" t="str">
        <f>IF(ISERROR(VLOOKUP($L107,'nCino | Field Mappings'!$C:$M,1,FALSE)), "No", "Yes")</f>
        <v>Yes</v>
      </c>
      <c r="C107" t="s">
        <v>2914</v>
      </c>
      <c r="D107" s="194">
        <v>103</v>
      </c>
      <c r="E107" s="274"/>
      <c r="F107" s="196" t="s">
        <v>2913</v>
      </c>
      <c r="G107" s="196" t="s">
        <v>2952</v>
      </c>
      <c r="H107" s="259" t="s">
        <v>50</v>
      </c>
      <c r="I107" s="259" t="s">
        <v>49</v>
      </c>
      <c r="J107" s="260" t="s">
        <v>3071</v>
      </c>
      <c r="K107" s="261" t="s">
        <v>631</v>
      </c>
      <c r="L107" s="201" t="str">
        <f t="shared" si="1"/>
        <v>LLC_BI__Loan__c.CCS_IsThisLimitCollateralised__c</v>
      </c>
      <c r="M107" s="201" t="s">
        <v>3072</v>
      </c>
      <c r="N107" s="275" t="s">
        <v>2929</v>
      </c>
      <c r="O107" s="276" t="s">
        <v>2930</v>
      </c>
      <c r="P107" s="277"/>
      <c r="Q107" s="278"/>
      <c r="R107" s="278"/>
      <c r="S107" s="278"/>
      <c r="T107" s="278"/>
      <c r="U107" s="264"/>
      <c r="V107" s="264"/>
      <c r="W107" s="264"/>
      <c r="X107" s="264"/>
      <c r="Y107" s="264"/>
      <c r="Z107" s="264"/>
      <c r="AA107" s="264"/>
      <c r="AB107" s="264"/>
      <c r="AC107" s="279"/>
      <c r="AD107" s="279"/>
      <c r="AE107" s="279"/>
      <c r="AF107" s="280"/>
      <c r="AG107" s="63" t="s">
        <v>2914</v>
      </c>
      <c r="AH107" s="274"/>
      <c r="AI107" s="63" t="s">
        <v>2916</v>
      </c>
      <c r="AJ107" s="274"/>
      <c r="AK107" s="274"/>
      <c r="AL107" s="281" t="s">
        <v>2916</v>
      </c>
      <c r="AM107" s="274"/>
      <c r="AN107" s="274"/>
      <c r="AO107" s="274"/>
      <c r="AP107" s="274"/>
      <c r="AQ107" s="274"/>
      <c r="AR107" s="274"/>
      <c r="AS107" s="274"/>
      <c r="AT107" s="274"/>
    </row>
    <row r="108" spans="1:46" ht="15" customHeight="1">
      <c r="A108" s="7" t="str">
        <f>IF(ISERROR(VLOOKUP($L108,'nCino | Field Mappings'!$C:$M,1,FALSE)), "No", "Yes")</f>
        <v>No</v>
      </c>
      <c r="B108" t="s">
        <v>3073</v>
      </c>
      <c r="C108" t="s">
        <v>2914</v>
      </c>
      <c r="D108" s="194">
        <v>104</v>
      </c>
      <c r="E108" s="274"/>
      <c r="F108" s="196" t="s">
        <v>2913</v>
      </c>
      <c r="G108" s="196" t="s">
        <v>2952</v>
      </c>
      <c r="H108" s="259" t="s">
        <v>50</v>
      </c>
      <c r="I108" s="259" t="s">
        <v>49</v>
      </c>
      <c r="J108" s="260" t="s">
        <v>650</v>
      </c>
      <c r="K108" s="261" t="s">
        <v>3074</v>
      </c>
      <c r="L108" s="201" t="str">
        <f t="shared" si="1"/>
        <v>LLC_BI__Loan__c.CCS_Limity_Type__c</v>
      </c>
      <c r="M108" s="201" t="s">
        <v>3075</v>
      </c>
      <c r="N108" s="275" t="s">
        <v>2929</v>
      </c>
      <c r="O108" s="276" t="s">
        <v>2930</v>
      </c>
      <c r="P108" s="277"/>
      <c r="Q108" s="278"/>
      <c r="R108" s="278"/>
      <c r="S108" s="278"/>
      <c r="T108" s="278"/>
      <c r="U108" s="264"/>
      <c r="V108" s="264"/>
      <c r="W108" s="264"/>
      <c r="X108" s="264"/>
      <c r="Y108" s="264"/>
      <c r="Z108" s="264"/>
      <c r="AA108" s="264"/>
      <c r="AB108" s="264"/>
      <c r="AC108" s="279"/>
      <c r="AD108" s="279"/>
      <c r="AE108" s="279"/>
      <c r="AF108" s="280"/>
      <c r="AG108" s="63" t="s">
        <v>2914</v>
      </c>
      <c r="AH108" s="274"/>
      <c r="AI108" s="63" t="s">
        <v>2916</v>
      </c>
      <c r="AJ108" s="274"/>
      <c r="AK108" s="274"/>
      <c r="AL108" s="281" t="s">
        <v>2916</v>
      </c>
      <c r="AM108" s="274"/>
      <c r="AN108" s="274"/>
      <c r="AO108" s="274"/>
      <c r="AP108" s="274"/>
      <c r="AQ108" s="274"/>
      <c r="AR108" s="274"/>
      <c r="AS108" s="274"/>
      <c r="AT108" s="274"/>
    </row>
    <row r="109" spans="1:46" ht="15" customHeight="1">
      <c r="A109" s="7" t="str">
        <f>IF(ISERROR(VLOOKUP($L109,'nCino | Field Mappings'!$C:$M,1,FALSE)), "No", "Yes")</f>
        <v>Yes</v>
      </c>
      <c r="C109" t="s">
        <v>2914</v>
      </c>
      <c r="D109" s="194">
        <v>105</v>
      </c>
      <c r="E109" s="274"/>
      <c r="F109" s="196" t="s">
        <v>2913</v>
      </c>
      <c r="G109" s="196" t="s">
        <v>2952</v>
      </c>
      <c r="H109" s="259" t="s">
        <v>50</v>
      </c>
      <c r="I109" s="259" t="s">
        <v>49</v>
      </c>
      <c r="J109" s="260" t="s">
        <v>670</v>
      </c>
      <c r="K109" s="261" t="s">
        <v>669</v>
      </c>
      <c r="L109" s="201" t="str">
        <f t="shared" si="1"/>
        <v>LLC_BI__Loan__c.CCS_MaximumCurrentLimit__c</v>
      </c>
      <c r="M109" s="201" t="s">
        <v>3076</v>
      </c>
      <c r="N109" s="275" t="s">
        <v>2927</v>
      </c>
      <c r="O109" s="263">
        <v>16</v>
      </c>
      <c r="P109" s="277">
        <v>2</v>
      </c>
      <c r="Q109" s="274"/>
      <c r="R109" s="278"/>
      <c r="S109" s="278"/>
      <c r="T109" s="278"/>
      <c r="U109" s="264"/>
      <c r="V109" s="264"/>
      <c r="W109" s="264"/>
      <c r="X109" s="264"/>
      <c r="Y109" s="264"/>
      <c r="Z109" s="264"/>
      <c r="AA109" s="264"/>
      <c r="AB109" s="264"/>
      <c r="AC109" s="279"/>
      <c r="AD109" s="279"/>
      <c r="AE109" s="279"/>
      <c r="AF109" s="280"/>
      <c r="AG109" s="63" t="s">
        <v>2914</v>
      </c>
      <c r="AH109" s="274"/>
      <c r="AI109" s="63" t="s">
        <v>2916</v>
      </c>
      <c r="AJ109" s="274"/>
      <c r="AK109" s="274"/>
      <c r="AL109" s="281" t="s">
        <v>2916</v>
      </c>
      <c r="AM109" s="274"/>
      <c r="AN109" s="274"/>
      <c r="AO109" s="274"/>
      <c r="AP109" s="274"/>
      <c r="AQ109" s="274"/>
      <c r="AR109" s="274"/>
      <c r="AS109" s="274"/>
      <c r="AT109" s="274"/>
    </row>
    <row r="110" spans="1:46" ht="15" customHeight="1">
      <c r="A110" s="7" t="str">
        <f>IF(ISERROR(VLOOKUP($L110,'nCino | Field Mappings'!$C:$M,1,FALSE)), "No", "Yes")</f>
        <v>Yes</v>
      </c>
      <c r="C110" t="s">
        <v>2914</v>
      </c>
      <c r="D110" s="194">
        <v>106</v>
      </c>
      <c r="E110" s="64"/>
      <c r="F110" s="196" t="s">
        <v>2913</v>
      </c>
      <c r="G110" s="196" t="s">
        <v>2952</v>
      </c>
      <c r="H110" s="259" t="s">
        <v>50</v>
      </c>
      <c r="I110" s="259" t="s">
        <v>49</v>
      </c>
      <c r="J110" s="260" t="s">
        <v>673</v>
      </c>
      <c r="K110" s="261" t="s">
        <v>672</v>
      </c>
      <c r="L110" s="201" t="str">
        <f t="shared" si="1"/>
        <v>LLC_BI__Loan__c.CCS_MaximumProposedLimit__c</v>
      </c>
      <c r="M110" s="201" t="s">
        <v>3077</v>
      </c>
      <c r="N110" s="275" t="s">
        <v>2927</v>
      </c>
      <c r="O110" s="277">
        <v>16</v>
      </c>
      <c r="P110" s="277">
        <v>2</v>
      </c>
      <c r="Q110" s="278"/>
      <c r="R110" s="278"/>
      <c r="S110" s="278"/>
      <c r="T110" s="278"/>
      <c r="U110" s="264"/>
      <c r="V110" s="264"/>
      <c r="W110" s="264"/>
      <c r="X110" s="264"/>
      <c r="Y110" s="264"/>
      <c r="Z110" s="264"/>
      <c r="AA110" s="264"/>
      <c r="AB110" s="264"/>
      <c r="AC110" s="279"/>
      <c r="AD110" s="279"/>
      <c r="AE110" s="279"/>
      <c r="AF110" s="280"/>
      <c r="AG110" s="63" t="s">
        <v>2914</v>
      </c>
      <c r="AH110" s="274"/>
      <c r="AI110" s="63" t="s">
        <v>2916</v>
      </c>
      <c r="AJ110" s="274"/>
      <c r="AK110" s="274"/>
      <c r="AL110" s="281" t="s">
        <v>2916</v>
      </c>
      <c r="AM110" s="274"/>
      <c r="AN110" s="274"/>
      <c r="AO110" s="274"/>
      <c r="AP110" s="274"/>
      <c r="AQ110" s="274"/>
      <c r="AR110" s="274"/>
      <c r="AS110" s="274"/>
      <c r="AT110" s="274"/>
    </row>
    <row r="111" spans="1:46" ht="15" customHeight="1">
      <c r="A111" s="7" t="str">
        <f>IF(ISERROR(VLOOKUP($L111,'nCino | Field Mappings'!$C:$M,1,FALSE)), "No", "Yes")</f>
        <v>Yes</v>
      </c>
      <c r="C111" t="s">
        <v>2914</v>
      </c>
      <c r="D111" s="194">
        <v>107</v>
      </c>
      <c r="E111" s="64" t="s">
        <v>2970</v>
      </c>
      <c r="F111" s="196" t="s">
        <v>2913</v>
      </c>
      <c r="G111" s="196" t="s">
        <v>2952</v>
      </c>
      <c r="H111" s="259" t="s">
        <v>50</v>
      </c>
      <c r="I111" s="259" t="s">
        <v>49</v>
      </c>
      <c r="J111" s="260" t="s">
        <v>692</v>
      </c>
      <c r="K111" s="261" t="s">
        <v>691</v>
      </c>
      <c r="L111" s="201" t="str">
        <f t="shared" si="1"/>
        <v>LLC_BI__Loan__c.CCS_Number_of_Fees__c</v>
      </c>
      <c r="M111" s="201"/>
      <c r="N111" s="282" t="s">
        <v>3078</v>
      </c>
      <c r="O111" s="277">
        <v>18</v>
      </c>
      <c r="P111" s="277">
        <v>0</v>
      </c>
      <c r="Q111" s="275"/>
      <c r="R111" s="275"/>
      <c r="S111" s="275"/>
      <c r="T111" s="275"/>
      <c r="U111" s="275"/>
      <c r="V111" s="275"/>
      <c r="W111" s="275"/>
      <c r="X111" s="275"/>
      <c r="Y111" s="275"/>
      <c r="Z111" s="275"/>
      <c r="AA111" s="275"/>
      <c r="AB111" s="275"/>
      <c r="AC111" s="275"/>
      <c r="AD111" s="275"/>
      <c r="AE111" s="275"/>
      <c r="AF111" s="275"/>
      <c r="AG111" s="63" t="s">
        <v>2914</v>
      </c>
      <c r="AH111" s="275"/>
      <c r="AI111" s="63" t="s">
        <v>2916</v>
      </c>
      <c r="AJ111" s="275"/>
      <c r="AK111" s="275"/>
      <c r="AL111" s="281" t="s">
        <v>2916</v>
      </c>
      <c r="AM111" s="275"/>
      <c r="AN111" s="275"/>
      <c r="AO111" s="275"/>
      <c r="AP111" s="275"/>
      <c r="AQ111" s="275"/>
      <c r="AR111" s="275"/>
      <c r="AS111" s="275"/>
      <c r="AT111" s="275"/>
    </row>
    <row r="112" spans="1:46" ht="15" customHeight="1">
      <c r="A112" s="7" t="str">
        <f>IF(ISERROR(VLOOKUP($L112,'nCino | Field Mappings'!$C:$M,1,FALSE)), "No", "Yes")</f>
        <v>Yes</v>
      </c>
      <c r="D112" s="32">
        <v>108</v>
      </c>
      <c r="E112" s="26" t="s">
        <v>2970</v>
      </c>
      <c r="F112" s="74" t="s">
        <v>2913</v>
      </c>
      <c r="G112" s="75" t="s">
        <v>2952</v>
      </c>
      <c r="H112" s="257" t="s">
        <v>50</v>
      </c>
      <c r="I112" s="257" t="s">
        <v>49</v>
      </c>
      <c r="J112" s="125" t="s">
        <v>135</v>
      </c>
      <c r="K112" s="241" t="s">
        <v>134</v>
      </c>
      <c r="L112" s="40" t="str">
        <f t="shared" si="1"/>
        <v>LLC_BI__Loan__c.CCS_Number_of_Cards__c</v>
      </c>
      <c r="M112" s="40" t="s">
        <v>3079</v>
      </c>
      <c r="N112" s="72" t="s">
        <v>3080</v>
      </c>
      <c r="O112" s="283">
        <v>18</v>
      </c>
      <c r="P112" s="253">
        <v>0</v>
      </c>
      <c r="Q112" s="270"/>
      <c r="R112" s="270"/>
      <c r="S112" s="270"/>
      <c r="T112" s="270"/>
      <c r="U112" s="270"/>
      <c r="V112" s="270"/>
      <c r="W112" s="270"/>
      <c r="X112" s="270"/>
      <c r="Y112" s="270"/>
      <c r="Z112" s="270"/>
      <c r="AA112" s="270"/>
      <c r="AB112" s="270"/>
      <c r="AC112" s="270"/>
      <c r="AD112" s="270"/>
      <c r="AE112" s="270"/>
      <c r="AF112" s="270"/>
      <c r="AG112" s="25" t="s">
        <v>2914</v>
      </c>
      <c r="AH112" s="270"/>
      <c r="AI112" s="25" t="s">
        <v>2916</v>
      </c>
      <c r="AJ112" s="270"/>
      <c r="AK112" s="270"/>
      <c r="AL112" s="25" t="s">
        <v>2916</v>
      </c>
      <c r="AM112" s="270"/>
      <c r="AN112" s="270"/>
      <c r="AO112" s="270"/>
      <c r="AP112" s="270"/>
      <c r="AQ112" s="270"/>
      <c r="AR112" s="270"/>
      <c r="AS112" s="270"/>
      <c r="AT112" s="270"/>
    </row>
    <row r="113" spans="1:46" ht="15" customHeight="1">
      <c r="A113" s="7" t="str">
        <f>IF(ISERROR(VLOOKUP($L113,'nCino | Field Mappings'!$C:$M,1,FALSE)), "No", "Yes")</f>
        <v>Yes</v>
      </c>
      <c r="C113" t="s">
        <v>2914</v>
      </c>
      <c r="D113" s="194">
        <v>109</v>
      </c>
      <c r="E113" s="64"/>
      <c r="F113" s="196" t="s">
        <v>2913</v>
      </c>
      <c r="G113" s="196" t="s">
        <v>2952</v>
      </c>
      <c r="H113" s="259" t="s">
        <v>50</v>
      </c>
      <c r="I113" s="259" t="s">
        <v>49</v>
      </c>
      <c r="J113" s="260" t="s">
        <v>719</v>
      </c>
      <c r="K113" s="261" t="s">
        <v>718</v>
      </c>
      <c r="L113" s="201" t="str">
        <f t="shared" si="1"/>
        <v>LLC_BI__Loan__c.CCS_PotentialFutureExposure__c</v>
      </c>
      <c r="M113" s="201" t="s">
        <v>3081</v>
      </c>
      <c r="N113" s="275" t="s">
        <v>2926</v>
      </c>
      <c r="O113" s="277">
        <v>255</v>
      </c>
      <c r="P113" s="277"/>
      <c r="Q113" s="275"/>
      <c r="R113" s="275"/>
      <c r="S113" s="275"/>
      <c r="T113" s="275"/>
      <c r="U113" s="275"/>
      <c r="V113" s="275"/>
      <c r="W113" s="275"/>
      <c r="X113" s="275"/>
      <c r="Y113" s="275"/>
      <c r="Z113" s="275"/>
      <c r="AA113" s="275"/>
      <c r="AB113" s="275"/>
      <c r="AC113" s="275"/>
      <c r="AD113" s="275"/>
      <c r="AE113" s="275"/>
      <c r="AF113" s="275"/>
      <c r="AG113" s="63" t="s">
        <v>2914</v>
      </c>
      <c r="AH113" s="275"/>
      <c r="AI113" s="63" t="s">
        <v>2916</v>
      </c>
      <c r="AJ113" s="275"/>
      <c r="AK113" s="275"/>
      <c r="AL113" s="281" t="s">
        <v>2916</v>
      </c>
      <c r="AM113" s="275"/>
      <c r="AN113" s="275"/>
      <c r="AO113" s="275"/>
      <c r="AP113" s="275"/>
      <c r="AQ113" s="275"/>
      <c r="AR113" s="275"/>
      <c r="AS113" s="275"/>
      <c r="AT113" s="275"/>
    </row>
    <row r="114" spans="1:46" ht="15" customHeight="1">
      <c r="A114" s="7" t="str">
        <f>IF(ISERROR(VLOOKUP($L114,'nCino | Field Mappings'!$C:$M,1,FALSE)), "No", "Yes")</f>
        <v>Yes</v>
      </c>
      <c r="D114" s="32">
        <v>110</v>
      </c>
      <c r="E114" s="26"/>
      <c r="F114" s="74" t="s">
        <v>2913</v>
      </c>
      <c r="G114" s="75" t="s">
        <v>2952</v>
      </c>
      <c r="H114" s="257" t="s">
        <v>50</v>
      </c>
      <c r="I114" s="257" t="s">
        <v>49</v>
      </c>
      <c r="J114" s="125" t="s">
        <v>716</v>
      </c>
      <c r="K114" s="241" t="s">
        <v>715</v>
      </c>
      <c r="L114" s="40" t="str">
        <f t="shared" si="1"/>
        <v>LLC_BI__Loan__c.CCS_Potential_Lost_Income__c</v>
      </c>
      <c r="M114" s="40" t="s">
        <v>3082</v>
      </c>
      <c r="N114" s="270" t="s">
        <v>2927</v>
      </c>
      <c r="O114" s="253">
        <v>18</v>
      </c>
      <c r="P114" s="253">
        <v>0</v>
      </c>
      <c r="Q114" s="270"/>
      <c r="R114" s="270"/>
      <c r="S114" s="270"/>
      <c r="T114" s="270"/>
      <c r="U114" s="270"/>
      <c r="V114" s="270"/>
      <c r="W114" s="270"/>
      <c r="X114" s="270"/>
      <c r="Y114" s="270"/>
      <c r="Z114" s="270"/>
      <c r="AA114" s="270"/>
      <c r="AB114" s="270"/>
      <c r="AC114" s="270"/>
      <c r="AD114" s="270"/>
      <c r="AE114" s="270"/>
      <c r="AF114" s="270"/>
      <c r="AG114" s="25" t="s">
        <v>2914</v>
      </c>
      <c r="AH114" s="270"/>
      <c r="AI114" s="25" t="s">
        <v>2916</v>
      </c>
      <c r="AJ114" s="270"/>
      <c r="AK114" s="270"/>
      <c r="AL114" s="25" t="s">
        <v>2916</v>
      </c>
      <c r="AM114" s="270"/>
      <c r="AN114" s="270"/>
      <c r="AO114" s="270"/>
      <c r="AP114" s="270"/>
      <c r="AQ114" s="270"/>
      <c r="AR114" s="270"/>
      <c r="AS114" s="270"/>
      <c r="AT114" s="270"/>
    </row>
    <row r="115" spans="1:46" ht="15" customHeight="1">
      <c r="A115" s="7" t="str">
        <f>IF(ISERROR(VLOOKUP($L115,'nCino | Field Mappings'!$C:$M,1,FALSE)), "No", "Yes")</f>
        <v>Yes</v>
      </c>
      <c r="D115" s="32">
        <v>111</v>
      </c>
      <c r="E115" s="26"/>
      <c r="F115" s="74" t="s">
        <v>2913</v>
      </c>
      <c r="G115" s="75" t="s">
        <v>2952</v>
      </c>
      <c r="H115" s="257" t="s">
        <v>50</v>
      </c>
      <c r="I115" s="257" t="s">
        <v>49</v>
      </c>
      <c r="J115" s="125" t="s">
        <v>737</v>
      </c>
      <c r="K115" s="241" t="s">
        <v>736</v>
      </c>
      <c r="L115" s="40" t="str">
        <f t="shared" si="1"/>
        <v>LLC_BI__Loan__c.CCS_Proposed_Exception_Pricing_Margin__c</v>
      </c>
      <c r="M115" s="40" t="s">
        <v>3083</v>
      </c>
      <c r="N115" s="284" t="s">
        <v>2967</v>
      </c>
      <c r="O115" s="285">
        <v>16</v>
      </c>
      <c r="P115" s="286">
        <v>2</v>
      </c>
      <c r="Q115" s="172"/>
      <c r="R115" s="172"/>
      <c r="S115" s="172"/>
      <c r="T115" s="172"/>
      <c r="U115" s="172"/>
      <c r="V115" s="172"/>
      <c r="W115" s="172"/>
      <c r="X115" s="172"/>
      <c r="Y115" s="172"/>
      <c r="Z115" s="172"/>
      <c r="AA115" s="172"/>
      <c r="AB115" s="172"/>
      <c r="AC115" s="172"/>
      <c r="AD115" s="172"/>
      <c r="AE115" s="172"/>
      <c r="AF115" s="172"/>
      <c r="AG115" s="25" t="s">
        <v>2914</v>
      </c>
      <c r="AH115" s="172"/>
      <c r="AI115" s="25" t="s">
        <v>2916</v>
      </c>
      <c r="AJ115" s="172"/>
      <c r="AK115" s="172"/>
      <c r="AL115" s="25" t="s">
        <v>2916</v>
      </c>
      <c r="AM115" s="172"/>
      <c r="AN115" s="172"/>
      <c r="AO115" s="172"/>
      <c r="AP115" s="172"/>
      <c r="AQ115" s="172"/>
      <c r="AR115" s="172"/>
      <c r="AS115" s="172"/>
      <c r="AT115" s="172"/>
    </row>
    <row r="116" spans="1:46" ht="15" customHeight="1">
      <c r="A116" s="7" t="str">
        <f>IF(ISERROR(VLOOKUP($L116,'nCino | Field Mappings'!$C:$M,1,FALSE)), "No", "Yes")</f>
        <v>Yes</v>
      </c>
      <c r="C116" t="s">
        <v>2914</v>
      </c>
      <c r="D116" s="194">
        <v>112</v>
      </c>
      <c r="E116" s="64" t="s">
        <v>2970</v>
      </c>
      <c r="F116" s="196" t="s">
        <v>2913</v>
      </c>
      <c r="G116" s="196" t="s">
        <v>2952</v>
      </c>
      <c r="H116" s="259" t="s">
        <v>50</v>
      </c>
      <c r="I116" s="259" t="s">
        <v>49</v>
      </c>
      <c r="J116" s="260" t="s">
        <v>737</v>
      </c>
      <c r="K116" s="261" t="s">
        <v>739</v>
      </c>
      <c r="L116" s="201" t="str">
        <f t="shared" si="1"/>
        <v>LLC_BI__Loan__c.CCS_Proposed_Exception_Pricing_Margin_de__c</v>
      </c>
      <c r="M116" s="201" t="s">
        <v>3084</v>
      </c>
      <c r="N116" s="287" t="s">
        <v>3085</v>
      </c>
      <c r="O116" s="288">
        <v>16</v>
      </c>
      <c r="P116" s="288">
        <v>2</v>
      </c>
      <c r="Q116" s="278"/>
      <c r="R116" s="278"/>
      <c r="S116" s="278"/>
      <c r="T116" s="278"/>
      <c r="U116" s="278"/>
      <c r="V116" s="278"/>
      <c r="W116" s="278"/>
      <c r="X116" s="278"/>
      <c r="Y116" s="278"/>
      <c r="Z116" s="278"/>
      <c r="AA116" s="278"/>
      <c r="AB116" s="278"/>
      <c r="AC116" s="278"/>
      <c r="AD116" s="278"/>
      <c r="AE116" s="278"/>
      <c r="AF116" s="278"/>
      <c r="AG116" s="63" t="s">
        <v>2914</v>
      </c>
      <c r="AH116" s="278"/>
      <c r="AI116" s="63" t="s">
        <v>2916</v>
      </c>
      <c r="AJ116" s="278"/>
      <c r="AK116" s="278"/>
      <c r="AL116" s="281" t="s">
        <v>2916</v>
      </c>
      <c r="AM116" s="278"/>
      <c r="AN116" s="278"/>
      <c r="AO116" s="278"/>
      <c r="AP116" s="278"/>
      <c r="AQ116" s="278"/>
      <c r="AR116" s="278"/>
      <c r="AS116" s="278"/>
      <c r="AT116" s="278"/>
    </row>
    <row r="117" spans="1:46" ht="15" customHeight="1">
      <c r="A117" s="7" t="str">
        <f>IF(ISERROR(VLOOKUP($L117,'nCino | Field Mappings'!$C:$M,1,FALSE)), "No", "Yes")</f>
        <v>Yes</v>
      </c>
      <c r="D117" s="32">
        <v>113</v>
      </c>
      <c r="E117" s="26"/>
      <c r="F117" s="74" t="s">
        <v>2913</v>
      </c>
      <c r="G117" s="75" t="s">
        <v>2952</v>
      </c>
      <c r="H117" s="257" t="s">
        <v>50</v>
      </c>
      <c r="I117" s="257" t="s">
        <v>49</v>
      </c>
      <c r="J117" s="125" t="s">
        <v>747</v>
      </c>
      <c r="K117" s="241" t="s">
        <v>746</v>
      </c>
      <c r="L117" s="40" t="str">
        <f t="shared" si="1"/>
        <v>LLC_BI__Loan__c.CCS_Provide_Comparative_quote__c</v>
      </c>
      <c r="M117" s="40" t="s">
        <v>3086</v>
      </c>
      <c r="N117" s="284" t="s">
        <v>2929</v>
      </c>
      <c r="O117" s="54" t="s">
        <v>2930</v>
      </c>
      <c r="P117" s="286"/>
      <c r="Q117" s="172"/>
      <c r="R117" s="172"/>
      <c r="S117" s="172"/>
      <c r="T117" s="172"/>
      <c r="U117" s="172"/>
      <c r="V117" s="172"/>
      <c r="W117" s="172"/>
      <c r="X117" s="172"/>
      <c r="Y117" s="172"/>
      <c r="Z117" s="172"/>
      <c r="AA117" s="172"/>
      <c r="AB117" s="172"/>
      <c r="AC117" s="172"/>
      <c r="AD117" s="172"/>
      <c r="AE117" s="172"/>
      <c r="AF117" s="172"/>
      <c r="AG117" s="25" t="s">
        <v>2914</v>
      </c>
      <c r="AH117" s="172"/>
      <c r="AI117" s="25" t="s">
        <v>2916</v>
      </c>
      <c r="AJ117" s="172"/>
      <c r="AK117" s="172"/>
      <c r="AL117" s="30" t="s">
        <v>2916</v>
      </c>
      <c r="AM117" s="172"/>
      <c r="AN117" s="172"/>
      <c r="AO117" s="172"/>
      <c r="AP117" s="172"/>
      <c r="AQ117" s="172"/>
      <c r="AR117" s="172"/>
      <c r="AS117" s="172"/>
      <c r="AT117" s="172"/>
    </row>
    <row r="118" spans="1:46" ht="15" customHeight="1">
      <c r="A118" s="7" t="str">
        <f>IF(ISERROR(VLOOKUP($L118,'nCino | Field Mappings'!$C:$M,1,FALSE)), "No", "Yes")</f>
        <v>Yes</v>
      </c>
      <c r="D118" s="32">
        <v>114</v>
      </c>
      <c r="E118" s="26"/>
      <c r="F118" s="74" t="s">
        <v>2913</v>
      </c>
      <c r="G118" s="75" t="s">
        <v>2952</v>
      </c>
      <c r="H118" s="257" t="s">
        <v>50</v>
      </c>
      <c r="I118" s="257" t="s">
        <v>49</v>
      </c>
      <c r="J118" s="125" t="s">
        <v>756</v>
      </c>
      <c r="K118" s="241" t="s">
        <v>755</v>
      </c>
      <c r="L118" s="40" t="str">
        <f t="shared" si="1"/>
        <v>LLC_BI__Loan__c.CCS_Returned_Base_Rate_Margin__c</v>
      </c>
      <c r="M118" s="40" t="s">
        <v>3087</v>
      </c>
      <c r="N118" s="284" t="s">
        <v>2967</v>
      </c>
      <c r="O118" s="285">
        <v>16</v>
      </c>
      <c r="P118" s="286">
        <v>2</v>
      </c>
      <c r="Q118" s="172"/>
      <c r="R118" s="172"/>
      <c r="S118" s="172"/>
      <c r="T118" s="172"/>
      <c r="U118" s="172"/>
      <c r="V118" s="172"/>
      <c r="W118" s="172"/>
      <c r="X118" s="172"/>
      <c r="Y118" s="172"/>
      <c r="Z118" s="172"/>
      <c r="AA118" s="172"/>
      <c r="AB118" s="172"/>
      <c r="AC118" s="172"/>
      <c r="AD118" s="172"/>
      <c r="AE118" s="172"/>
      <c r="AF118" s="172"/>
      <c r="AG118" s="25" t="s">
        <v>2914</v>
      </c>
      <c r="AH118" s="172"/>
      <c r="AI118" s="25" t="s">
        <v>2916</v>
      </c>
      <c r="AJ118" s="172"/>
      <c r="AK118" s="172"/>
      <c r="AL118" s="25" t="s">
        <v>2916</v>
      </c>
      <c r="AM118" s="172"/>
      <c r="AN118" s="172"/>
      <c r="AO118" s="172"/>
      <c r="AP118" s="172"/>
      <c r="AQ118" s="172"/>
      <c r="AR118" s="172"/>
      <c r="AS118" s="172"/>
      <c r="AT118" s="172"/>
    </row>
    <row r="119" spans="1:46" ht="15" customHeight="1">
      <c r="A119" s="7" t="str">
        <f>IF(ISERROR(VLOOKUP($L119,'nCino | Field Mappings'!$C:$M,1,FALSE)), "No", "Yes")</f>
        <v>Yes</v>
      </c>
      <c r="D119" s="32">
        <v>115</v>
      </c>
      <c r="E119" s="26"/>
      <c r="F119" s="74" t="s">
        <v>2913</v>
      </c>
      <c r="G119" s="75" t="s">
        <v>2952</v>
      </c>
      <c r="H119" s="257" t="s">
        <v>50</v>
      </c>
      <c r="I119" s="257" t="s">
        <v>49</v>
      </c>
      <c r="J119" s="125" t="s">
        <v>759</v>
      </c>
      <c r="K119" s="241" t="s">
        <v>758</v>
      </c>
      <c r="L119" s="40" t="str">
        <f t="shared" si="1"/>
        <v>LLC_BI__Loan__c.CCS_Returned_Fixed_Rate_Margin__c</v>
      </c>
      <c r="M119" s="40" t="s">
        <v>3088</v>
      </c>
      <c r="N119" s="284" t="s">
        <v>2967</v>
      </c>
      <c r="O119" s="285">
        <v>16</v>
      </c>
      <c r="P119" s="286">
        <v>2</v>
      </c>
      <c r="Q119" s="172"/>
      <c r="R119" s="172"/>
      <c r="S119" s="172"/>
      <c r="T119" s="172"/>
      <c r="U119" s="172"/>
      <c r="V119" s="172"/>
      <c r="W119" s="172"/>
      <c r="X119" s="172"/>
      <c r="Y119" s="172"/>
      <c r="Z119" s="172"/>
      <c r="AA119" s="172"/>
      <c r="AB119" s="172"/>
      <c r="AC119" s="172"/>
      <c r="AD119" s="172"/>
      <c r="AE119" s="172"/>
      <c r="AF119" s="172"/>
      <c r="AG119" s="25" t="s">
        <v>2914</v>
      </c>
      <c r="AH119" s="172"/>
      <c r="AI119" s="25" t="s">
        <v>2916</v>
      </c>
      <c r="AJ119" s="172"/>
      <c r="AK119" s="172"/>
      <c r="AL119" s="25" t="s">
        <v>2916</v>
      </c>
      <c r="AM119" s="172"/>
      <c r="AN119" s="172"/>
      <c r="AO119" s="172"/>
      <c r="AP119" s="172"/>
      <c r="AQ119" s="172"/>
      <c r="AR119" s="172"/>
      <c r="AS119" s="172"/>
      <c r="AT119" s="172"/>
    </row>
    <row r="120" spans="1:46" ht="15" customHeight="1">
      <c r="A120" s="7" t="str">
        <f>IF(ISERROR(VLOOKUP($L120,'nCino | Field Mappings'!$C:$M,1,FALSE)), "No", "Yes")</f>
        <v>Yes</v>
      </c>
      <c r="D120" s="32">
        <v>116</v>
      </c>
      <c r="E120" s="26"/>
      <c r="F120" s="74" t="s">
        <v>2913</v>
      </c>
      <c r="G120" s="75" t="s">
        <v>2952</v>
      </c>
      <c r="H120" s="257" t="s">
        <v>50</v>
      </c>
      <c r="I120" s="257" t="s">
        <v>49</v>
      </c>
      <c r="J120" s="125" t="s">
        <v>774</v>
      </c>
      <c r="K120" s="241" t="s">
        <v>773</v>
      </c>
      <c r="L120" s="40" t="str">
        <f t="shared" si="1"/>
        <v>LLC_BI__Loan__c.CCS_Send_quote_to_client_before_sanction__c</v>
      </c>
      <c r="M120" s="40" t="s">
        <v>3089</v>
      </c>
      <c r="N120" s="284" t="s">
        <v>2929</v>
      </c>
      <c r="O120" s="51" t="s">
        <v>2930</v>
      </c>
      <c r="P120" s="289"/>
      <c r="Q120" s="172"/>
      <c r="R120" s="172"/>
      <c r="S120" s="172"/>
      <c r="T120" s="172"/>
      <c r="U120" s="172"/>
      <c r="V120" s="172"/>
      <c r="W120" s="172"/>
      <c r="X120" s="172"/>
      <c r="Y120" s="172"/>
      <c r="Z120" s="172"/>
      <c r="AA120" s="172"/>
      <c r="AB120" s="172"/>
      <c r="AC120" s="172"/>
      <c r="AD120" s="172"/>
      <c r="AE120" s="172"/>
      <c r="AF120" s="172"/>
      <c r="AG120" s="25" t="s">
        <v>2914</v>
      </c>
      <c r="AH120" s="172"/>
      <c r="AI120" s="25" t="s">
        <v>2916</v>
      </c>
      <c r="AJ120" s="172"/>
      <c r="AK120" s="172"/>
      <c r="AL120" s="30" t="s">
        <v>2916</v>
      </c>
      <c r="AM120" s="172"/>
      <c r="AN120" s="172"/>
      <c r="AO120" s="172"/>
      <c r="AP120" s="172"/>
      <c r="AQ120" s="172"/>
      <c r="AR120" s="172"/>
      <c r="AS120" s="172"/>
      <c r="AT120" s="172"/>
    </row>
    <row r="121" spans="1:46" ht="15" customHeight="1">
      <c r="A121" s="7" t="str">
        <f>IF(ISERROR(VLOOKUP($L121,'nCino | Field Mappings'!$C:$M,1,FALSE)), "No", "Yes")</f>
        <v>Yes</v>
      </c>
      <c r="D121" s="32">
        <v>117</v>
      </c>
      <c r="E121" s="26"/>
      <c r="F121" s="74" t="s">
        <v>2913</v>
      </c>
      <c r="G121" s="75" t="s">
        <v>2952</v>
      </c>
      <c r="H121" s="257" t="s">
        <v>50</v>
      </c>
      <c r="I121" s="257" t="s">
        <v>49</v>
      </c>
      <c r="J121" s="125" t="s">
        <v>777</v>
      </c>
      <c r="K121" s="241" t="s">
        <v>776</v>
      </c>
      <c r="L121" s="40" t="str">
        <f t="shared" si="1"/>
        <v>LLC_BI__Loan__c.CCS_Set_up_a_direct_debit_to_manage__c</v>
      </c>
      <c r="M121" s="40" t="s">
        <v>3090</v>
      </c>
      <c r="N121" s="284" t="s">
        <v>2929</v>
      </c>
      <c r="O121" s="54" t="s">
        <v>2930</v>
      </c>
      <c r="P121" s="286"/>
      <c r="Q121" s="172"/>
      <c r="R121" s="172"/>
      <c r="S121" s="172"/>
      <c r="T121" s="172"/>
      <c r="U121" s="172"/>
      <c r="V121" s="172"/>
      <c r="W121" s="172"/>
      <c r="X121" s="172"/>
      <c r="Y121" s="172"/>
      <c r="Z121" s="172"/>
      <c r="AA121" s="172"/>
      <c r="AB121" s="172"/>
      <c r="AC121" s="172"/>
      <c r="AD121" s="172"/>
      <c r="AE121" s="172"/>
      <c r="AF121" s="172"/>
      <c r="AG121" s="25" t="s">
        <v>2914</v>
      </c>
      <c r="AH121" s="172"/>
      <c r="AI121" s="25" t="s">
        <v>2916</v>
      </c>
      <c r="AJ121" s="172"/>
      <c r="AK121" s="172"/>
      <c r="AL121" s="30" t="s">
        <v>2916</v>
      </c>
      <c r="AM121" s="172"/>
      <c r="AN121" s="172"/>
      <c r="AO121" s="172"/>
      <c r="AP121" s="172"/>
      <c r="AQ121" s="172"/>
      <c r="AR121" s="172"/>
      <c r="AS121" s="172"/>
      <c r="AT121" s="172"/>
    </row>
    <row r="122" spans="1:46" ht="15" customHeight="1">
      <c r="A122" s="7" t="str">
        <f>IF(ISERROR(VLOOKUP($L122,'nCino | Field Mappings'!$C:$M,1,FALSE)), "No", "Yes")</f>
        <v>Yes</v>
      </c>
      <c r="D122" s="32">
        <v>118</v>
      </c>
      <c r="E122" s="26" t="s">
        <v>2912</v>
      </c>
      <c r="F122" s="74" t="s">
        <v>2913</v>
      </c>
      <c r="G122" s="75" t="s">
        <v>2952</v>
      </c>
      <c r="H122" s="257" t="s">
        <v>50</v>
      </c>
      <c r="I122" s="257" t="s">
        <v>49</v>
      </c>
      <c r="J122" s="125" t="s">
        <v>3091</v>
      </c>
      <c r="K122" s="241" t="s">
        <v>782</v>
      </c>
      <c r="L122" s="40" t="str">
        <f t="shared" si="1"/>
        <v>LLC_BI__Loan__c.CCS_Signatory_1__c</v>
      </c>
      <c r="M122" s="40" t="s">
        <v>3092</v>
      </c>
      <c r="N122" s="284" t="s">
        <v>2932</v>
      </c>
      <c r="O122" s="285">
        <v>18</v>
      </c>
      <c r="P122" s="286"/>
      <c r="Q122" s="172"/>
      <c r="R122" s="172"/>
      <c r="S122" s="172"/>
      <c r="T122" s="172"/>
      <c r="U122" s="172"/>
      <c r="V122" s="172"/>
      <c r="W122" s="172"/>
      <c r="X122" s="172"/>
      <c r="Y122" s="172"/>
      <c r="Z122" s="172"/>
      <c r="AA122" s="172"/>
      <c r="AB122" s="172"/>
      <c r="AC122" s="172"/>
      <c r="AD122" s="172"/>
      <c r="AE122" s="172"/>
      <c r="AF122" s="172"/>
      <c r="AG122" s="25" t="s">
        <v>2914</v>
      </c>
      <c r="AH122" s="172"/>
      <c r="AI122" s="25" t="s">
        <v>2916</v>
      </c>
      <c r="AJ122" s="172"/>
      <c r="AK122" s="172"/>
      <c r="AL122" s="25" t="s">
        <v>2916</v>
      </c>
      <c r="AM122" s="172"/>
      <c r="AN122" s="172"/>
      <c r="AO122" s="172"/>
      <c r="AP122" s="172"/>
      <c r="AQ122" s="172"/>
      <c r="AR122" s="172"/>
      <c r="AS122" s="172"/>
      <c r="AT122" s="172"/>
    </row>
    <row r="123" spans="1:46" ht="15" customHeight="1">
      <c r="A123" s="7" t="str">
        <f>IF(ISERROR(VLOOKUP($L123,'nCino | Field Mappings'!$C:$M,1,FALSE)), "No", "Yes")</f>
        <v>Yes</v>
      </c>
      <c r="D123" s="32">
        <v>119</v>
      </c>
      <c r="E123" s="26" t="s">
        <v>2912</v>
      </c>
      <c r="F123" s="74" t="s">
        <v>2913</v>
      </c>
      <c r="G123" s="75" t="s">
        <v>2952</v>
      </c>
      <c r="H123" s="257" t="s">
        <v>50</v>
      </c>
      <c r="I123" s="257" t="s">
        <v>49</v>
      </c>
      <c r="J123" s="125" t="s">
        <v>3093</v>
      </c>
      <c r="K123" s="241" t="s">
        <v>785</v>
      </c>
      <c r="L123" s="40" t="str">
        <f t="shared" si="1"/>
        <v>LLC_BI__Loan__c.CCS_Signatory_2__c</v>
      </c>
      <c r="M123" s="40" t="s">
        <v>3094</v>
      </c>
      <c r="N123" s="284" t="s">
        <v>2932</v>
      </c>
      <c r="O123" s="253">
        <v>18</v>
      </c>
      <c r="P123" s="286"/>
      <c r="Q123" s="172"/>
      <c r="R123" s="172"/>
      <c r="S123" s="172"/>
      <c r="T123" s="172"/>
      <c r="U123" s="172"/>
      <c r="V123" s="172"/>
      <c r="W123" s="172"/>
      <c r="X123" s="172"/>
      <c r="Y123" s="172"/>
      <c r="Z123" s="172"/>
      <c r="AA123" s="172"/>
      <c r="AB123" s="172"/>
      <c r="AC123" s="172"/>
      <c r="AD123" s="172"/>
      <c r="AE123" s="172"/>
      <c r="AF123" s="172"/>
      <c r="AG123" s="25" t="s">
        <v>2914</v>
      </c>
      <c r="AH123" s="172"/>
      <c r="AI123" s="25" t="s">
        <v>2916</v>
      </c>
      <c r="AJ123" s="172"/>
      <c r="AK123" s="172"/>
      <c r="AL123" s="25" t="s">
        <v>2916</v>
      </c>
      <c r="AM123" s="172"/>
      <c r="AN123" s="172"/>
      <c r="AO123" s="172"/>
      <c r="AP123" s="172"/>
      <c r="AQ123" s="172"/>
      <c r="AR123" s="172"/>
      <c r="AS123" s="172"/>
      <c r="AT123" s="172"/>
    </row>
    <row r="124" spans="1:46" ht="15" customHeight="1">
      <c r="A124" s="7" t="str">
        <f>IF(ISERROR(VLOOKUP($L124,'nCino | Field Mappings'!$C:$M,1,FALSE)), "No", "Yes")</f>
        <v>Yes</v>
      </c>
      <c r="D124" s="32">
        <v>120</v>
      </c>
      <c r="E124" s="26" t="s">
        <v>2912</v>
      </c>
      <c r="F124" s="74" t="s">
        <v>2913</v>
      </c>
      <c r="G124" s="75" t="s">
        <v>2952</v>
      </c>
      <c r="H124" s="257" t="s">
        <v>50</v>
      </c>
      <c r="I124" s="257" t="s">
        <v>49</v>
      </c>
      <c r="J124" s="125" t="s">
        <v>3095</v>
      </c>
      <c r="K124" s="241" t="s">
        <v>788</v>
      </c>
      <c r="L124" s="40" t="str">
        <f t="shared" si="1"/>
        <v>LLC_BI__Loan__c.CCS_Signatory_3__c</v>
      </c>
      <c r="M124" s="40" t="s">
        <v>3096</v>
      </c>
      <c r="N124" s="284" t="s">
        <v>2932</v>
      </c>
      <c r="O124" s="253">
        <v>18</v>
      </c>
      <c r="P124" s="286"/>
      <c r="Q124" s="172"/>
      <c r="R124" s="172"/>
      <c r="S124" s="172"/>
      <c r="T124" s="172"/>
      <c r="U124" s="172"/>
      <c r="V124" s="172"/>
      <c r="W124" s="172"/>
      <c r="X124" s="172"/>
      <c r="Y124" s="172"/>
      <c r="Z124" s="172"/>
      <c r="AA124" s="172"/>
      <c r="AB124" s="172"/>
      <c r="AC124" s="172"/>
      <c r="AD124" s="172"/>
      <c r="AE124" s="172"/>
      <c r="AF124" s="172"/>
      <c r="AG124" s="25" t="s">
        <v>2914</v>
      </c>
      <c r="AH124" s="172"/>
      <c r="AI124" s="25" t="s">
        <v>2916</v>
      </c>
      <c r="AJ124" s="172"/>
      <c r="AK124" s="172"/>
      <c r="AL124" s="25" t="s">
        <v>2916</v>
      </c>
      <c r="AM124" s="172"/>
      <c r="AN124" s="172"/>
      <c r="AO124" s="172"/>
      <c r="AP124" s="172"/>
      <c r="AQ124" s="172"/>
      <c r="AR124" s="172"/>
      <c r="AS124" s="172"/>
      <c r="AT124" s="172"/>
    </row>
    <row r="125" spans="1:46" ht="15" customHeight="1">
      <c r="A125" s="7" t="str">
        <f>IF(ISERROR(VLOOKUP($L125,'nCino | Field Mappings'!$C:$M,1,FALSE)), "No", "Yes")</f>
        <v>Yes</v>
      </c>
      <c r="D125" s="32">
        <v>121</v>
      </c>
      <c r="E125" s="26" t="s">
        <v>2912</v>
      </c>
      <c r="F125" s="74" t="s">
        <v>2913</v>
      </c>
      <c r="G125" s="75" t="s">
        <v>2952</v>
      </c>
      <c r="H125" s="257" t="s">
        <v>50</v>
      </c>
      <c r="I125" s="257" t="s">
        <v>49</v>
      </c>
      <c r="J125" s="125" t="s">
        <v>3097</v>
      </c>
      <c r="K125" s="241" t="s">
        <v>791</v>
      </c>
      <c r="L125" s="40" t="str">
        <f t="shared" si="1"/>
        <v>LLC_BI__Loan__c.CCS_Signatory_4__c</v>
      </c>
      <c r="M125" s="40" t="s">
        <v>3098</v>
      </c>
      <c r="N125" s="290" t="s">
        <v>2932</v>
      </c>
      <c r="O125" s="186">
        <v>18</v>
      </c>
      <c r="P125" s="286"/>
      <c r="Q125" s="172"/>
      <c r="R125" s="172"/>
      <c r="S125" s="172"/>
      <c r="T125" s="172"/>
      <c r="U125" s="172"/>
      <c r="V125" s="172"/>
      <c r="W125" s="172"/>
      <c r="X125" s="172"/>
      <c r="Y125" s="172"/>
      <c r="Z125" s="172"/>
      <c r="AA125" s="172"/>
      <c r="AB125" s="172"/>
      <c r="AC125" s="172"/>
      <c r="AD125" s="172"/>
      <c r="AE125" s="172"/>
      <c r="AF125" s="172"/>
      <c r="AG125" s="25" t="s">
        <v>2914</v>
      </c>
      <c r="AH125" s="172"/>
      <c r="AI125" s="25" t="s">
        <v>2916</v>
      </c>
      <c r="AJ125" s="172"/>
      <c r="AK125" s="172"/>
      <c r="AL125" s="25" t="s">
        <v>2916</v>
      </c>
      <c r="AM125" s="172"/>
      <c r="AN125" s="172"/>
      <c r="AO125" s="172"/>
      <c r="AP125" s="172"/>
      <c r="AQ125" s="172"/>
      <c r="AR125" s="172"/>
      <c r="AS125" s="172"/>
      <c r="AT125" s="172"/>
    </row>
    <row r="126" spans="1:46" ht="15" customHeight="1">
      <c r="A126" s="7" t="str">
        <f>IF(ISERROR(VLOOKUP($L126,'nCino | Field Mappings'!$C:$M,1,FALSE)), "No", "Yes")</f>
        <v>Yes</v>
      </c>
      <c r="D126" s="32">
        <v>122</v>
      </c>
      <c r="E126" s="26"/>
      <c r="F126" s="74" t="s">
        <v>2913</v>
      </c>
      <c r="G126" s="75" t="s">
        <v>2952</v>
      </c>
      <c r="H126" s="257" t="s">
        <v>50</v>
      </c>
      <c r="I126" s="257" t="s">
        <v>49</v>
      </c>
      <c r="J126" s="125" t="s">
        <v>3099</v>
      </c>
      <c r="K126" s="241" t="s">
        <v>803</v>
      </c>
      <c r="L126" s="26" t="str">
        <f t="shared" si="1"/>
        <v>LLC_BI__Loan__c.CCS_Specific_1_Date__c</v>
      </c>
      <c r="M126" s="40" t="s">
        <v>3100</v>
      </c>
      <c r="N126" s="290" t="s">
        <v>1</v>
      </c>
      <c r="O126" s="289"/>
      <c r="P126" s="286"/>
      <c r="Q126" s="172"/>
      <c r="R126" s="172"/>
      <c r="S126" s="172"/>
      <c r="T126" s="172"/>
      <c r="U126" s="172"/>
      <c r="V126" s="172"/>
      <c r="W126" s="172"/>
      <c r="X126" s="172"/>
      <c r="Y126" s="172"/>
      <c r="Z126" s="172"/>
      <c r="AA126" s="172"/>
      <c r="AB126" s="172"/>
      <c r="AC126" s="172"/>
      <c r="AD126" s="172"/>
      <c r="AE126" s="172"/>
      <c r="AF126" s="172"/>
      <c r="AG126" s="25" t="s">
        <v>2914</v>
      </c>
      <c r="AH126" s="172"/>
      <c r="AI126" s="25" t="s">
        <v>2916</v>
      </c>
      <c r="AJ126" s="172"/>
      <c r="AK126" s="172"/>
      <c r="AL126" s="25" t="s">
        <v>2916</v>
      </c>
      <c r="AM126" s="172"/>
      <c r="AN126" s="172"/>
      <c r="AO126" s="172"/>
      <c r="AP126" s="172"/>
      <c r="AQ126" s="172"/>
      <c r="AR126" s="172"/>
      <c r="AS126" s="172"/>
      <c r="AT126" s="172"/>
    </row>
    <row r="127" spans="1:46" ht="15" customHeight="1">
      <c r="A127" s="7" t="str">
        <f>IF(ISERROR(VLOOKUP($L127,'nCino | Field Mappings'!$C:$M,1,FALSE)), "No", "Yes")</f>
        <v>Yes</v>
      </c>
      <c r="D127" s="32">
        <v>123</v>
      </c>
      <c r="E127" s="26"/>
      <c r="F127" s="74" t="s">
        <v>2913</v>
      </c>
      <c r="G127" s="75" t="s">
        <v>2952</v>
      </c>
      <c r="H127" s="257" t="s">
        <v>50</v>
      </c>
      <c r="I127" s="257" t="s">
        <v>49</v>
      </c>
      <c r="J127" s="125" t="s">
        <v>3101</v>
      </c>
      <c r="K127" s="241" t="s">
        <v>806</v>
      </c>
      <c r="L127" s="40" t="str">
        <f t="shared" si="1"/>
        <v>LLC_BI__Loan__c.CCS_Specific_1_Number_of_Years__c</v>
      </c>
      <c r="M127" s="40" t="s">
        <v>3102</v>
      </c>
      <c r="N127" s="290" t="s">
        <v>2948</v>
      </c>
      <c r="O127" s="289">
        <v>18</v>
      </c>
      <c r="P127" s="286">
        <v>0</v>
      </c>
      <c r="Q127" s="172"/>
      <c r="R127" s="172"/>
      <c r="S127" s="172"/>
      <c r="T127" s="172"/>
      <c r="U127" s="172"/>
      <c r="V127" s="172"/>
      <c r="W127" s="172"/>
      <c r="X127" s="172"/>
      <c r="Y127" s="172"/>
      <c r="Z127" s="172"/>
      <c r="AA127" s="172"/>
      <c r="AB127" s="172"/>
      <c r="AC127" s="172"/>
      <c r="AD127" s="172"/>
      <c r="AE127" s="172"/>
      <c r="AF127" s="172"/>
      <c r="AG127" s="25" t="s">
        <v>2914</v>
      </c>
      <c r="AH127" s="172"/>
      <c r="AI127" s="25" t="s">
        <v>2916</v>
      </c>
      <c r="AJ127" s="172"/>
      <c r="AK127" s="172"/>
      <c r="AL127" s="25" t="s">
        <v>2916</v>
      </c>
      <c r="AM127" s="172"/>
      <c r="AN127" s="172"/>
      <c r="AO127" s="172"/>
      <c r="AP127" s="172"/>
      <c r="AQ127" s="172"/>
      <c r="AR127" s="172"/>
      <c r="AS127" s="172"/>
      <c r="AT127" s="172"/>
    </row>
    <row r="128" spans="1:46" ht="15" customHeight="1">
      <c r="A128" s="7" t="str">
        <f>IF(ISERROR(VLOOKUP($L128,'nCino | Field Mappings'!$C:$M,1,FALSE)), "No", "Yes")</f>
        <v>Yes</v>
      </c>
      <c r="D128" s="32">
        <v>124</v>
      </c>
      <c r="E128" s="26"/>
      <c r="F128" s="74" t="s">
        <v>2913</v>
      </c>
      <c r="G128" s="75" t="s">
        <v>2952</v>
      </c>
      <c r="H128" s="257" t="s">
        <v>50</v>
      </c>
      <c r="I128" s="257" t="s">
        <v>49</v>
      </c>
      <c r="J128" s="125" t="s">
        <v>810</v>
      </c>
      <c r="K128" s="241" t="s">
        <v>809</v>
      </c>
      <c r="L128" s="40" t="str">
        <f t="shared" si="1"/>
        <v>LLC_BI__Loan__c.CCS_Specific_1_Period_End__c</v>
      </c>
      <c r="M128" s="40" t="s">
        <v>3103</v>
      </c>
      <c r="N128" s="290" t="s">
        <v>2929</v>
      </c>
      <c r="O128" s="291" t="s">
        <v>2930</v>
      </c>
      <c r="P128" s="286"/>
      <c r="Q128" s="172"/>
      <c r="R128" s="172"/>
      <c r="S128" s="172"/>
      <c r="T128" s="172"/>
      <c r="U128" s="172"/>
      <c r="V128" s="172"/>
      <c r="W128" s="172"/>
      <c r="X128" s="172"/>
      <c r="Y128" s="172"/>
      <c r="Z128" s="172"/>
      <c r="AA128" s="172"/>
      <c r="AB128" s="172"/>
      <c r="AC128" s="172"/>
      <c r="AD128" s="172"/>
      <c r="AE128" s="172"/>
      <c r="AF128" s="172"/>
      <c r="AG128" s="25" t="s">
        <v>2914</v>
      </c>
      <c r="AH128" s="172"/>
      <c r="AI128" s="25" t="s">
        <v>2916</v>
      </c>
      <c r="AJ128" s="172"/>
      <c r="AK128" s="172"/>
      <c r="AL128" s="30" t="s">
        <v>2916</v>
      </c>
      <c r="AM128" s="172"/>
      <c r="AN128" s="172"/>
      <c r="AO128" s="172"/>
      <c r="AP128" s="172"/>
      <c r="AQ128" s="172"/>
      <c r="AR128" s="172"/>
      <c r="AS128" s="172"/>
      <c r="AT128" s="172"/>
    </row>
    <row r="129" spans="1:46" ht="15" customHeight="1">
      <c r="A129" s="7" t="str">
        <f>IF(ISERROR(VLOOKUP($L129,'nCino | Field Mappings'!$C:$M,1,FALSE)), "No", "Yes")</f>
        <v>Yes</v>
      </c>
      <c r="D129" s="32">
        <v>125</v>
      </c>
      <c r="E129" s="26"/>
      <c r="F129" s="74" t="s">
        <v>2913</v>
      </c>
      <c r="G129" s="75" t="s">
        <v>2952</v>
      </c>
      <c r="H129" s="257" t="s">
        <v>50</v>
      </c>
      <c r="I129" s="257" t="s">
        <v>49</v>
      </c>
      <c r="J129" s="125" t="s">
        <v>3104</v>
      </c>
      <c r="K129" s="241" t="s">
        <v>812</v>
      </c>
      <c r="L129" s="26" t="str">
        <f t="shared" si="1"/>
        <v>LLC_BI__Loan__c.CCS_Specific_2_Date__c</v>
      </c>
      <c r="M129" s="40" t="s">
        <v>3105</v>
      </c>
      <c r="N129" s="284" t="s">
        <v>1</v>
      </c>
      <c r="O129" s="286"/>
      <c r="P129" s="286"/>
      <c r="Q129" s="172"/>
      <c r="R129" s="172"/>
      <c r="S129" s="172"/>
      <c r="T129" s="172"/>
      <c r="U129" s="172"/>
      <c r="V129" s="172"/>
      <c r="W129" s="172"/>
      <c r="X129" s="172"/>
      <c r="Y129" s="172"/>
      <c r="Z129" s="172"/>
      <c r="AA129" s="172"/>
      <c r="AB129" s="172"/>
      <c r="AC129" s="172"/>
      <c r="AD129" s="172"/>
      <c r="AE129" s="172"/>
      <c r="AF129" s="172"/>
      <c r="AG129" s="25" t="s">
        <v>2914</v>
      </c>
      <c r="AH129" s="172"/>
      <c r="AI129" s="25" t="s">
        <v>2916</v>
      </c>
      <c r="AJ129" s="172"/>
      <c r="AK129" s="172"/>
      <c r="AL129" s="25" t="s">
        <v>2916</v>
      </c>
      <c r="AM129" s="172"/>
      <c r="AN129" s="172"/>
      <c r="AO129" s="172"/>
      <c r="AP129" s="172"/>
      <c r="AQ129" s="172"/>
      <c r="AR129" s="172"/>
      <c r="AS129" s="172"/>
      <c r="AT129" s="172"/>
    </row>
    <row r="130" spans="1:46" ht="15" customHeight="1">
      <c r="A130" s="7" t="str">
        <f>IF(ISERROR(VLOOKUP($L130,'nCino | Field Mappings'!$C:$M,1,FALSE)), "No", "Yes")</f>
        <v>Yes</v>
      </c>
      <c r="D130" s="32">
        <v>126</v>
      </c>
      <c r="E130" s="26"/>
      <c r="F130" s="74" t="s">
        <v>2913</v>
      </c>
      <c r="G130" s="75" t="s">
        <v>2952</v>
      </c>
      <c r="H130" s="257" t="s">
        <v>50</v>
      </c>
      <c r="I130" s="257" t="s">
        <v>49</v>
      </c>
      <c r="J130" s="125" t="s">
        <v>3106</v>
      </c>
      <c r="K130" s="241" t="s">
        <v>815</v>
      </c>
      <c r="L130" s="40" t="str">
        <f t="shared" si="1"/>
        <v>LLC_BI__Loan__c.CCS_Specific_2_Number_of_Years__c</v>
      </c>
      <c r="M130" s="40" t="s">
        <v>3107</v>
      </c>
      <c r="N130" s="284" t="s">
        <v>2948</v>
      </c>
      <c r="O130" s="286">
        <v>18</v>
      </c>
      <c r="P130" s="286">
        <v>0</v>
      </c>
      <c r="Q130" s="172"/>
      <c r="R130" s="172"/>
      <c r="S130" s="172"/>
      <c r="T130" s="172"/>
      <c r="U130" s="172"/>
      <c r="V130" s="172"/>
      <c r="W130" s="172"/>
      <c r="X130" s="172"/>
      <c r="Y130" s="172"/>
      <c r="Z130" s="172"/>
      <c r="AA130" s="172"/>
      <c r="AB130" s="172"/>
      <c r="AC130" s="172"/>
      <c r="AD130" s="172"/>
      <c r="AE130" s="172"/>
      <c r="AF130" s="172"/>
      <c r="AG130" s="25" t="s">
        <v>2914</v>
      </c>
      <c r="AH130" s="172"/>
      <c r="AI130" s="25" t="s">
        <v>2916</v>
      </c>
      <c r="AJ130" s="172"/>
      <c r="AK130" s="172"/>
      <c r="AL130" s="25" t="s">
        <v>2916</v>
      </c>
      <c r="AM130" s="172"/>
      <c r="AN130" s="172"/>
      <c r="AO130" s="172"/>
      <c r="AP130" s="172"/>
      <c r="AQ130" s="172"/>
      <c r="AR130" s="172"/>
      <c r="AS130" s="172"/>
      <c r="AT130" s="172"/>
    </row>
    <row r="131" spans="1:46" ht="15" customHeight="1">
      <c r="A131" s="7" t="str">
        <f>IF(ISERROR(VLOOKUP($L131,'nCino | Field Mappings'!$C:$M,1,FALSE)), "No", "Yes")</f>
        <v>Yes</v>
      </c>
      <c r="D131" s="32">
        <v>127</v>
      </c>
      <c r="E131" s="26"/>
      <c r="F131" s="74" t="s">
        <v>2913</v>
      </c>
      <c r="G131" s="75" t="s">
        <v>2952</v>
      </c>
      <c r="H131" s="257" t="s">
        <v>50</v>
      </c>
      <c r="I131" s="257" t="s">
        <v>49</v>
      </c>
      <c r="J131" s="125" t="s">
        <v>819</v>
      </c>
      <c r="K131" s="241" t="s">
        <v>818</v>
      </c>
      <c r="L131" s="40" t="str">
        <f t="shared" si="1"/>
        <v>LLC_BI__Loan__c.CCS_Specific_2_Period_End__c</v>
      </c>
      <c r="M131" s="40" t="s">
        <v>3108</v>
      </c>
      <c r="N131" s="284" t="s">
        <v>2929</v>
      </c>
      <c r="O131" s="292" t="s">
        <v>2930</v>
      </c>
      <c r="P131" s="286"/>
      <c r="Q131" s="172"/>
      <c r="R131" s="172"/>
      <c r="S131" s="172"/>
      <c r="T131" s="172"/>
      <c r="U131" s="172"/>
      <c r="V131" s="172"/>
      <c r="W131" s="172"/>
      <c r="X131" s="172"/>
      <c r="Y131" s="172"/>
      <c r="Z131" s="172"/>
      <c r="AA131" s="172"/>
      <c r="AB131" s="172"/>
      <c r="AC131" s="172"/>
      <c r="AD131" s="172"/>
      <c r="AE131" s="172"/>
      <c r="AF131" s="172"/>
      <c r="AG131" s="25" t="s">
        <v>2914</v>
      </c>
      <c r="AH131" s="172"/>
      <c r="AI131" s="25" t="s">
        <v>2916</v>
      </c>
      <c r="AJ131" s="172"/>
      <c r="AK131" s="172"/>
      <c r="AL131" s="30" t="s">
        <v>2916</v>
      </c>
      <c r="AM131" s="172"/>
      <c r="AN131" s="172"/>
      <c r="AO131" s="172"/>
      <c r="AP131" s="172"/>
      <c r="AQ131" s="172"/>
      <c r="AR131" s="172"/>
      <c r="AS131" s="172"/>
      <c r="AT131" s="172"/>
    </row>
    <row r="132" spans="1:46" ht="15" customHeight="1">
      <c r="A132" s="7" t="str">
        <f>IF(ISERROR(VLOOKUP($L132,'nCino | Field Mappings'!$C:$M,1,FALSE)), "No", "Yes")</f>
        <v>Yes</v>
      </c>
      <c r="D132" s="32">
        <v>128</v>
      </c>
      <c r="E132" s="26"/>
      <c r="F132" s="74" t="s">
        <v>2913</v>
      </c>
      <c r="G132" s="75" t="s">
        <v>2952</v>
      </c>
      <c r="H132" s="257" t="s">
        <v>50</v>
      </c>
      <c r="I132" s="257" t="s">
        <v>49</v>
      </c>
      <c r="J132" s="161" t="s">
        <v>825</v>
      </c>
      <c r="K132" s="293" t="s">
        <v>824</v>
      </c>
      <c r="L132" s="76" t="str">
        <f t="shared" si="1"/>
        <v>LLC_BI__Loan__c.CCS_Standard_Rate__c</v>
      </c>
      <c r="M132" s="76" t="s">
        <v>3109</v>
      </c>
      <c r="N132" s="294" t="s">
        <v>2967</v>
      </c>
      <c r="O132" s="295">
        <v>16</v>
      </c>
      <c r="P132" s="295">
        <v>2</v>
      </c>
      <c r="Q132" s="296"/>
      <c r="R132" s="296"/>
      <c r="S132" s="296"/>
      <c r="T132" s="296"/>
      <c r="U132" s="296"/>
      <c r="V132" s="296"/>
      <c r="W132" s="296"/>
      <c r="X132" s="296"/>
      <c r="Y132" s="296"/>
      <c r="Z132" s="296"/>
      <c r="AA132" s="296"/>
      <c r="AB132" s="296"/>
      <c r="AC132" s="296"/>
      <c r="AD132" s="296"/>
      <c r="AE132" s="296"/>
      <c r="AF132" s="296"/>
      <c r="AG132" s="41" t="s">
        <v>2914</v>
      </c>
      <c r="AH132" s="296"/>
      <c r="AI132" s="41" t="s">
        <v>2916</v>
      </c>
      <c r="AJ132" s="296"/>
      <c r="AK132" s="296"/>
      <c r="AL132" s="25" t="s">
        <v>2916</v>
      </c>
      <c r="AM132" s="296"/>
      <c r="AN132" s="296"/>
      <c r="AO132" s="296"/>
      <c r="AP132" s="296"/>
      <c r="AQ132" s="296"/>
      <c r="AR132" s="296"/>
      <c r="AS132" s="296"/>
      <c r="AT132" s="296"/>
    </row>
    <row r="133" spans="1:46" ht="15" customHeight="1">
      <c r="A133" s="7" t="str">
        <f>IF(ISERROR(VLOOKUP($L133,'nCino | Field Mappings'!$C:$M,1,FALSE)), "No", "Yes")</f>
        <v>Yes</v>
      </c>
      <c r="D133" s="32">
        <v>129</v>
      </c>
      <c r="E133" s="31"/>
      <c r="F133" s="297" t="s">
        <v>2913</v>
      </c>
      <c r="G133" s="298" t="s">
        <v>2952</v>
      </c>
      <c r="H133" s="299" t="s">
        <v>50</v>
      </c>
      <c r="I133" s="299" t="s">
        <v>49</v>
      </c>
      <c r="J133" s="300" t="s">
        <v>822</v>
      </c>
      <c r="K133" s="241" t="s">
        <v>821</v>
      </c>
      <c r="L133" s="301" t="str">
        <f t="shared" ref="L133:L148" si="2">_xlfn.CONCAT(I133,".",K133)</f>
        <v>LLC_BI__Loan__c.CCS_Standard_Matrix_Pricing_Margin__c</v>
      </c>
      <c r="M133" s="73" t="s">
        <v>3110</v>
      </c>
      <c r="N133" s="290" t="s">
        <v>2967</v>
      </c>
      <c r="O133" s="286">
        <v>16</v>
      </c>
      <c r="P133" s="286">
        <v>2</v>
      </c>
      <c r="Q133" s="172"/>
      <c r="R133" s="172"/>
      <c r="S133" s="172"/>
      <c r="T133" s="172"/>
      <c r="U133" s="172"/>
      <c r="V133" s="172"/>
      <c r="W133" s="172"/>
      <c r="X133" s="172"/>
      <c r="Y133" s="172"/>
      <c r="Z133" s="172"/>
      <c r="AA133" s="172"/>
      <c r="AB133" s="172"/>
      <c r="AC133" s="172"/>
      <c r="AD133" s="172"/>
      <c r="AE133" s="172"/>
      <c r="AF133" s="172"/>
      <c r="AG133" s="30" t="s">
        <v>2914</v>
      </c>
      <c r="AH133" s="172"/>
      <c r="AI133" s="30" t="s">
        <v>2916</v>
      </c>
      <c r="AJ133" s="172"/>
      <c r="AK133" s="172"/>
      <c r="AL133" s="25" t="s">
        <v>2916</v>
      </c>
      <c r="AM133" s="172"/>
      <c r="AN133" s="172"/>
      <c r="AO133" s="172"/>
      <c r="AP133" s="172"/>
      <c r="AQ133" s="172"/>
      <c r="AR133" s="172"/>
      <c r="AS133" s="172"/>
      <c r="AT133" s="172"/>
    </row>
    <row r="134" spans="1:46" ht="15" customHeight="1">
      <c r="A134" s="7" t="str">
        <f>IF(ISERROR(VLOOKUP($L134,'nCino | Field Mappings'!$C:$M,1,FALSE)), "No", "Yes")</f>
        <v>Yes</v>
      </c>
      <c r="D134" s="32">
        <v>130</v>
      </c>
      <c r="E134" s="46"/>
      <c r="F134" s="297" t="s">
        <v>2913</v>
      </c>
      <c r="G134" s="298" t="s">
        <v>2952</v>
      </c>
      <c r="H134" s="302" t="s">
        <v>50</v>
      </c>
      <c r="I134" s="302" t="s">
        <v>49</v>
      </c>
      <c r="J134" s="303" t="s">
        <v>831</v>
      </c>
      <c r="K134" s="248" t="s">
        <v>830</v>
      </c>
      <c r="L134" s="301" t="str">
        <f t="shared" si="2"/>
        <v>LLC_BI__Loan__c.CCS_Step_Option__c</v>
      </c>
      <c r="M134" s="126" t="s">
        <v>3111</v>
      </c>
      <c r="N134" s="290" t="s">
        <v>2929</v>
      </c>
      <c r="O134" s="304" t="s">
        <v>2930</v>
      </c>
      <c r="P134" s="285"/>
      <c r="Q134" s="305"/>
      <c r="R134" s="305"/>
      <c r="S134" s="305"/>
      <c r="T134" s="305"/>
      <c r="U134" s="305"/>
      <c r="V134" s="305"/>
      <c r="W134" s="305"/>
      <c r="X134" s="305"/>
      <c r="Y134" s="305"/>
      <c r="Z134" s="305"/>
      <c r="AA134" s="305"/>
      <c r="AB134" s="305"/>
      <c r="AC134" s="305"/>
      <c r="AD134" s="305"/>
      <c r="AE134" s="305"/>
      <c r="AF134" s="305"/>
      <c r="AG134" s="306" t="s">
        <v>2914</v>
      </c>
      <c r="AH134" s="305"/>
      <c r="AI134" s="306" t="s">
        <v>2916</v>
      </c>
      <c r="AJ134" s="305"/>
      <c r="AK134" s="305"/>
      <c r="AL134" s="306" t="s">
        <v>2916</v>
      </c>
      <c r="AM134" s="305"/>
      <c r="AN134" s="305"/>
      <c r="AO134" s="305"/>
      <c r="AP134" s="305"/>
      <c r="AQ134" s="305"/>
      <c r="AR134" s="305"/>
      <c r="AS134" s="305"/>
      <c r="AT134" s="305"/>
    </row>
    <row r="135" spans="1:46" ht="15" customHeight="1">
      <c r="A135" s="7" t="str">
        <f>IF(ISERROR(VLOOKUP($L135,'nCino | Field Mappings'!$C:$M,1,FALSE)), "No", "Yes")</f>
        <v>Yes</v>
      </c>
      <c r="D135" s="32">
        <v>131</v>
      </c>
      <c r="E135" s="46"/>
      <c r="F135" s="297" t="s">
        <v>2913</v>
      </c>
      <c r="G135" s="298" t="s">
        <v>2952</v>
      </c>
      <c r="H135" s="302" t="s">
        <v>50</v>
      </c>
      <c r="I135" s="302" t="s">
        <v>49</v>
      </c>
      <c r="J135" s="303" t="s">
        <v>828</v>
      </c>
      <c r="K135" s="248" t="s">
        <v>827</v>
      </c>
      <c r="L135" s="301" t="str">
        <f t="shared" si="2"/>
        <v>LLC_BI__Loan__c.CCS_Step_Frequency__c</v>
      </c>
      <c r="M135" s="126" t="s">
        <v>3112</v>
      </c>
      <c r="N135" s="290" t="s">
        <v>2929</v>
      </c>
      <c r="O135" s="304" t="s">
        <v>2930</v>
      </c>
      <c r="P135" s="285"/>
      <c r="Q135" s="305"/>
      <c r="R135" s="305"/>
      <c r="S135" s="305"/>
      <c r="T135" s="305"/>
      <c r="U135" s="305"/>
      <c r="V135" s="305"/>
      <c r="W135" s="305"/>
      <c r="X135" s="305"/>
      <c r="Y135" s="305"/>
      <c r="Z135" s="305"/>
      <c r="AA135" s="305"/>
      <c r="AB135" s="305"/>
      <c r="AC135" s="305"/>
      <c r="AD135" s="305"/>
      <c r="AE135" s="305"/>
      <c r="AF135" s="305"/>
      <c r="AG135" s="306" t="s">
        <v>2914</v>
      </c>
      <c r="AH135" s="305"/>
      <c r="AI135" s="306" t="s">
        <v>2916</v>
      </c>
      <c r="AJ135" s="305"/>
      <c r="AK135" s="305"/>
      <c r="AL135" s="306" t="s">
        <v>2916</v>
      </c>
      <c r="AM135" s="305"/>
      <c r="AN135" s="305"/>
      <c r="AO135" s="305"/>
      <c r="AP135" s="305"/>
      <c r="AQ135" s="305"/>
      <c r="AR135" s="305"/>
      <c r="AS135" s="305"/>
      <c r="AT135" s="305"/>
    </row>
    <row r="136" spans="1:46" ht="15" customHeight="1">
      <c r="A136" s="7" t="str">
        <f>IF(ISERROR(VLOOKUP($L136,'nCino | Field Mappings'!$C:$M,1,FALSE)), "No", "Yes")</f>
        <v>Yes</v>
      </c>
      <c r="D136" s="32">
        <v>132</v>
      </c>
      <c r="E136" s="46"/>
      <c r="F136" s="297" t="s">
        <v>2913</v>
      </c>
      <c r="G136" s="298" t="s">
        <v>2952</v>
      </c>
      <c r="H136" s="302" t="s">
        <v>50</v>
      </c>
      <c r="I136" s="302" t="s">
        <v>49</v>
      </c>
      <c r="J136" s="303" t="s">
        <v>840</v>
      </c>
      <c r="K136" s="248" t="s">
        <v>839</v>
      </c>
      <c r="L136" s="301" t="str">
        <f t="shared" si="2"/>
        <v>LLC_BI__Loan__c.CCS_Temporary_Limit_Amount__c</v>
      </c>
      <c r="M136" s="126" t="s">
        <v>3113</v>
      </c>
      <c r="N136" s="307" t="s">
        <v>2927</v>
      </c>
      <c r="O136" s="283">
        <v>16</v>
      </c>
      <c r="P136" s="283">
        <v>2</v>
      </c>
      <c r="Q136" s="308"/>
      <c r="R136" s="308"/>
      <c r="S136" s="308"/>
      <c r="T136" s="308"/>
      <c r="U136" s="308"/>
      <c r="V136" s="308"/>
      <c r="W136" s="308"/>
      <c r="X136" s="308"/>
      <c r="Y136" s="308"/>
      <c r="Z136" s="308"/>
      <c r="AA136" s="308"/>
      <c r="AB136" s="308"/>
      <c r="AC136" s="308"/>
      <c r="AD136" s="308"/>
      <c r="AE136" s="308"/>
      <c r="AF136" s="308"/>
      <c r="AG136" s="306" t="s">
        <v>2914</v>
      </c>
      <c r="AH136" s="308"/>
      <c r="AI136" s="306" t="s">
        <v>2916</v>
      </c>
      <c r="AJ136" s="308"/>
      <c r="AK136" s="308"/>
      <c r="AL136" s="25" t="s">
        <v>2916</v>
      </c>
      <c r="AM136" s="308"/>
      <c r="AN136" s="308"/>
      <c r="AO136" s="308"/>
      <c r="AP136" s="308"/>
      <c r="AQ136" s="308"/>
      <c r="AR136" s="308"/>
      <c r="AS136" s="308"/>
      <c r="AT136" s="308"/>
    </row>
    <row r="137" spans="1:46" ht="15" customHeight="1">
      <c r="A137" s="7" t="str">
        <f>IF(ISERROR(VLOOKUP($L137,'nCino | Field Mappings'!$C:$M,1,FALSE)), "No", "Yes")</f>
        <v>Yes</v>
      </c>
      <c r="D137" s="32">
        <v>133</v>
      </c>
      <c r="E137" s="46"/>
      <c r="F137" s="297" t="s">
        <v>2913</v>
      </c>
      <c r="G137" s="298" t="s">
        <v>2952</v>
      </c>
      <c r="H137" s="302" t="s">
        <v>50</v>
      </c>
      <c r="I137" s="302" t="s">
        <v>49</v>
      </c>
      <c r="J137" s="303" t="s">
        <v>843</v>
      </c>
      <c r="K137" s="248" t="s">
        <v>842</v>
      </c>
      <c r="L137" s="56" t="str">
        <f t="shared" si="2"/>
        <v>LLC_BI__Loan__c.CCS_Temporary_Limit_Expiry_Date__c</v>
      </c>
      <c r="M137" s="126" t="s">
        <v>3114</v>
      </c>
      <c r="N137" s="307" t="s">
        <v>1</v>
      </c>
      <c r="O137" s="285"/>
      <c r="P137" s="285"/>
      <c r="Q137" s="308"/>
      <c r="R137" s="308"/>
      <c r="S137" s="308"/>
      <c r="T137" s="308"/>
      <c r="U137" s="308"/>
      <c r="V137" s="308"/>
      <c r="W137" s="308"/>
      <c r="X137" s="308"/>
      <c r="Y137" s="308"/>
      <c r="Z137" s="308"/>
      <c r="AA137" s="308"/>
      <c r="AB137" s="308"/>
      <c r="AC137" s="308"/>
      <c r="AD137" s="308"/>
      <c r="AE137" s="308"/>
      <c r="AF137" s="308"/>
      <c r="AG137" s="306" t="s">
        <v>2914</v>
      </c>
      <c r="AH137" s="308"/>
      <c r="AI137" s="306" t="s">
        <v>2916</v>
      </c>
      <c r="AJ137" s="308"/>
      <c r="AK137" s="308"/>
      <c r="AL137" s="25" t="s">
        <v>2916</v>
      </c>
      <c r="AM137" s="308"/>
      <c r="AN137" s="308"/>
      <c r="AO137" s="308"/>
      <c r="AP137" s="308"/>
      <c r="AQ137" s="308"/>
      <c r="AR137" s="308"/>
      <c r="AS137" s="308"/>
      <c r="AT137" s="308"/>
    </row>
    <row r="138" spans="1:46" ht="15" customHeight="1">
      <c r="A138" s="7" t="str">
        <f>IF(ISERROR(VLOOKUP($L138,'nCino | Field Mappings'!$C:$M,1,FALSE)), "No", "Yes")</f>
        <v>Yes</v>
      </c>
      <c r="D138" s="32">
        <v>134</v>
      </c>
      <c r="E138" s="46"/>
      <c r="F138" s="297" t="s">
        <v>2913</v>
      </c>
      <c r="G138" s="298" t="s">
        <v>2952</v>
      </c>
      <c r="H138" s="302" t="s">
        <v>50</v>
      </c>
      <c r="I138" s="302" t="s">
        <v>49</v>
      </c>
      <c r="J138" s="303" t="s">
        <v>846</v>
      </c>
      <c r="K138" s="248" t="s">
        <v>845</v>
      </c>
      <c r="L138" s="301" t="str">
        <f t="shared" si="2"/>
        <v>LLC_BI__Loan__c.CCS_TenorRestriction__c</v>
      </c>
      <c r="M138" s="126" t="s">
        <v>3115</v>
      </c>
      <c r="N138" s="307" t="s">
        <v>2929</v>
      </c>
      <c r="O138" s="304" t="s">
        <v>2930</v>
      </c>
      <c r="P138" s="285"/>
      <c r="Q138" s="308"/>
      <c r="R138" s="308"/>
      <c r="S138" s="308"/>
      <c r="T138" s="308"/>
      <c r="U138" s="308"/>
      <c r="V138" s="308"/>
      <c r="W138" s="308"/>
      <c r="X138" s="308"/>
      <c r="Y138" s="308"/>
      <c r="Z138" s="308"/>
      <c r="AA138" s="308"/>
      <c r="AB138" s="308"/>
      <c r="AC138" s="308"/>
      <c r="AD138" s="308"/>
      <c r="AE138" s="308"/>
      <c r="AF138" s="308"/>
      <c r="AG138" s="306" t="s">
        <v>2914</v>
      </c>
      <c r="AH138" s="308"/>
      <c r="AI138" s="306" t="s">
        <v>2916</v>
      </c>
      <c r="AJ138" s="308"/>
      <c r="AK138" s="308"/>
      <c r="AL138" s="306" t="s">
        <v>2916</v>
      </c>
      <c r="AM138" s="308"/>
      <c r="AN138" s="308"/>
      <c r="AO138" s="308"/>
      <c r="AP138" s="308"/>
      <c r="AQ138" s="308"/>
      <c r="AR138" s="308"/>
      <c r="AS138" s="308"/>
      <c r="AT138" s="308"/>
    </row>
    <row r="139" spans="1:46" ht="15" customHeight="1">
      <c r="A139" s="7" t="str">
        <f>IF(ISERROR(VLOOKUP($L139,'nCino | Field Mappings'!$C:$M,1,FALSE)), "No", "Yes")</f>
        <v>Yes</v>
      </c>
      <c r="D139" s="32">
        <v>135</v>
      </c>
      <c r="E139" s="46"/>
      <c r="F139" s="297" t="s">
        <v>2913</v>
      </c>
      <c r="G139" s="298" t="s">
        <v>2952</v>
      </c>
      <c r="H139" s="302" t="s">
        <v>50</v>
      </c>
      <c r="I139" s="302" t="s">
        <v>49</v>
      </c>
      <c r="J139" s="303" t="s">
        <v>849</v>
      </c>
      <c r="K139" s="248" t="s">
        <v>848</v>
      </c>
      <c r="L139" s="301" t="str">
        <f t="shared" si="2"/>
        <v>LLC_BI__Loan__c.CCS_Total_Exception_Proposed_Rate__c</v>
      </c>
      <c r="M139" s="126" t="s">
        <v>3116</v>
      </c>
      <c r="N139" s="290" t="s">
        <v>2967</v>
      </c>
      <c r="O139" s="285">
        <v>16</v>
      </c>
      <c r="P139" s="285">
        <v>2</v>
      </c>
      <c r="Q139" s="308"/>
      <c r="R139" s="308"/>
      <c r="S139" s="308"/>
      <c r="T139" s="308"/>
      <c r="U139" s="308"/>
      <c r="V139" s="308"/>
      <c r="W139" s="308"/>
      <c r="X139" s="308"/>
      <c r="Y139" s="308"/>
      <c r="Z139" s="308"/>
      <c r="AA139" s="308"/>
      <c r="AB139" s="308"/>
      <c r="AC139" s="308"/>
      <c r="AD139" s="308"/>
      <c r="AE139" s="308"/>
      <c r="AF139" s="308"/>
      <c r="AG139" s="306" t="s">
        <v>2914</v>
      </c>
      <c r="AH139" s="308"/>
      <c r="AI139" s="306" t="s">
        <v>2916</v>
      </c>
      <c r="AJ139" s="308"/>
      <c r="AK139" s="308"/>
      <c r="AL139" s="25" t="s">
        <v>2916</v>
      </c>
      <c r="AM139" s="308"/>
      <c r="AN139" s="308"/>
      <c r="AO139" s="308"/>
      <c r="AP139" s="308"/>
      <c r="AQ139" s="308"/>
      <c r="AR139" s="308"/>
      <c r="AS139" s="308"/>
      <c r="AT139" s="308"/>
    </row>
    <row r="140" spans="1:46" ht="15" customHeight="1">
      <c r="A140" s="7" t="str">
        <f>IF(ISERROR(VLOOKUP($L140,'nCino | Field Mappings'!$C:$M,1,FALSE)), "No", "Yes")</f>
        <v>Yes</v>
      </c>
      <c r="C140" t="s">
        <v>2914</v>
      </c>
      <c r="D140" s="194">
        <v>136</v>
      </c>
      <c r="E140" s="309" t="s">
        <v>2970</v>
      </c>
      <c r="F140" s="310" t="s">
        <v>2913</v>
      </c>
      <c r="G140" s="310" t="s">
        <v>2952</v>
      </c>
      <c r="H140" s="311" t="s">
        <v>50</v>
      </c>
      <c r="I140" s="311" t="s">
        <v>49</v>
      </c>
      <c r="J140" s="312" t="s">
        <v>849</v>
      </c>
      <c r="K140" s="313" t="s">
        <v>851</v>
      </c>
      <c r="L140" s="314" t="str">
        <f t="shared" si="2"/>
        <v>LLC_BI__Loan__c.CCS_Total_Exception_Proposed_Rate_del__c</v>
      </c>
      <c r="M140" s="315" t="s">
        <v>3116</v>
      </c>
      <c r="N140" s="316" t="s">
        <v>3085</v>
      </c>
      <c r="O140" s="317">
        <v>16</v>
      </c>
      <c r="P140" s="317">
        <v>2</v>
      </c>
      <c r="Q140" s="318"/>
      <c r="R140" s="318"/>
      <c r="S140" s="318"/>
      <c r="T140" s="318"/>
      <c r="U140" s="318"/>
      <c r="V140" s="318"/>
      <c r="W140" s="318"/>
      <c r="X140" s="318"/>
      <c r="Y140" s="318"/>
      <c r="Z140" s="318"/>
      <c r="AA140" s="318"/>
      <c r="AB140" s="318"/>
      <c r="AC140" s="318"/>
      <c r="AD140" s="318"/>
      <c r="AE140" s="318"/>
      <c r="AF140" s="318"/>
      <c r="AG140" s="319" t="s">
        <v>2914</v>
      </c>
      <c r="AH140" s="318"/>
      <c r="AI140" s="319" t="s">
        <v>2916</v>
      </c>
      <c r="AJ140" s="318"/>
      <c r="AK140" s="318"/>
      <c r="AL140" s="281" t="s">
        <v>2916</v>
      </c>
      <c r="AM140" s="318"/>
      <c r="AN140" s="318"/>
      <c r="AO140" s="318"/>
      <c r="AP140" s="318"/>
      <c r="AQ140" s="318"/>
      <c r="AR140" s="318"/>
      <c r="AS140" s="318"/>
      <c r="AT140" s="318"/>
    </row>
    <row r="141" spans="1:46" ht="15" customHeight="1">
      <c r="A141" s="7" t="str">
        <f>IF(ISERROR(VLOOKUP($L141,'nCino | Field Mappings'!$C:$M,1,FALSE)), "No", "Yes")</f>
        <v>Yes</v>
      </c>
      <c r="C141" t="s">
        <v>2914</v>
      </c>
      <c r="D141" s="194">
        <v>137</v>
      </c>
      <c r="E141" s="274" t="s">
        <v>2970</v>
      </c>
      <c r="F141" s="310" t="s">
        <v>2913</v>
      </c>
      <c r="G141" s="310" t="s">
        <v>2952</v>
      </c>
      <c r="H141" s="311" t="s">
        <v>50</v>
      </c>
      <c r="I141" s="311" t="s">
        <v>49</v>
      </c>
      <c r="J141" s="312" t="s">
        <v>854</v>
      </c>
      <c r="K141" s="313" t="s">
        <v>853</v>
      </c>
      <c r="L141" s="314" t="str">
        <f t="shared" si="2"/>
        <v>LLC_BI__Loan__c.CCS_Total_Fee_Amount__c</v>
      </c>
      <c r="M141" s="315" t="s">
        <v>3117</v>
      </c>
      <c r="N141" s="320" t="s">
        <v>3118</v>
      </c>
      <c r="O141" s="317">
        <v>16</v>
      </c>
      <c r="P141" s="317">
        <v>2</v>
      </c>
      <c r="Q141" s="318"/>
      <c r="R141" s="318"/>
      <c r="S141" s="318"/>
      <c r="T141" s="318"/>
      <c r="U141" s="318"/>
      <c r="V141" s="318"/>
      <c r="W141" s="318"/>
      <c r="X141" s="318"/>
      <c r="Y141" s="318"/>
      <c r="Z141" s="318"/>
      <c r="AA141" s="318"/>
      <c r="AB141" s="318"/>
      <c r="AC141" s="318"/>
      <c r="AD141" s="318"/>
      <c r="AE141" s="318"/>
      <c r="AF141" s="318"/>
      <c r="AG141" s="319" t="s">
        <v>2914</v>
      </c>
      <c r="AH141" s="318"/>
      <c r="AI141" s="319" t="s">
        <v>2916</v>
      </c>
      <c r="AJ141" s="318"/>
      <c r="AK141" s="318"/>
      <c r="AL141" s="281" t="s">
        <v>2916</v>
      </c>
      <c r="AM141" s="318"/>
      <c r="AN141" s="318"/>
      <c r="AO141" s="318"/>
      <c r="AP141" s="318"/>
      <c r="AQ141" s="318"/>
      <c r="AR141" s="318"/>
      <c r="AS141" s="318"/>
      <c r="AT141" s="318"/>
    </row>
    <row r="142" spans="1:46" ht="15" customHeight="1">
      <c r="A142" s="7" t="str">
        <f>IF(ISERROR(VLOOKUP($L142,'nCino | Field Mappings'!$C:$M,1,FALSE)), "No", "Yes")</f>
        <v>Yes</v>
      </c>
      <c r="D142" s="32">
        <v>138</v>
      </c>
      <c r="E142" s="46"/>
      <c r="F142" s="297" t="s">
        <v>2913</v>
      </c>
      <c r="G142" s="298" t="s">
        <v>2952</v>
      </c>
      <c r="H142" s="302" t="s">
        <v>50</v>
      </c>
      <c r="I142" s="302" t="s">
        <v>49</v>
      </c>
      <c r="J142" s="303" t="s">
        <v>857</v>
      </c>
      <c r="K142" s="248" t="s">
        <v>856</v>
      </c>
      <c r="L142" s="301" t="str">
        <f t="shared" si="2"/>
        <v>LLC_BI__Loan__c.CCS_Total_Interest_Rate__c</v>
      </c>
      <c r="M142" s="126" t="s">
        <v>3119</v>
      </c>
      <c r="N142" s="307" t="s">
        <v>2967</v>
      </c>
      <c r="O142" s="285">
        <v>16</v>
      </c>
      <c r="P142" s="285">
        <v>2</v>
      </c>
      <c r="Q142" s="308"/>
      <c r="R142" s="308"/>
      <c r="S142" s="308"/>
      <c r="T142" s="308"/>
      <c r="U142" s="308"/>
      <c r="V142" s="308"/>
      <c r="W142" s="308"/>
      <c r="X142" s="308"/>
      <c r="Y142" s="308"/>
      <c r="Z142" s="308"/>
      <c r="AA142" s="308"/>
      <c r="AB142" s="308"/>
      <c r="AC142" s="308"/>
      <c r="AD142" s="308"/>
      <c r="AE142" s="308"/>
      <c r="AF142" s="308"/>
      <c r="AG142" s="306" t="s">
        <v>2914</v>
      </c>
      <c r="AH142" s="308"/>
      <c r="AI142" s="306" t="s">
        <v>2916</v>
      </c>
      <c r="AJ142" s="308"/>
      <c r="AK142" s="308"/>
      <c r="AL142" s="25" t="s">
        <v>2916</v>
      </c>
      <c r="AM142" s="308"/>
      <c r="AN142" s="308"/>
      <c r="AO142" s="308"/>
      <c r="AP142" s="308"/>
      <c r="AQ142" s="308"/>
      <c r="AR142" s="308"/>
      <c r="AS142" s="308"/>
      <c r="AT142" s="308"/>
    </row>
    <row r="143" spans="1:46" ht="15" customHeight="1">
      <c r="A143" s="7" t="str">
        <f>IF(ISERROR(VLOOKUP($L143,'nCino | Field Mappings'!$C:$M,1,FALSE)), "No", "Yes")</f>
        <v>Yes</v>
      </c>
      <c r="D143" s="32">
        <v>139</v>
      </c>
      <c r="E143" s="46"/>
      <c r="F143" s="297" t="s">
        <v>2913</v>
      </c>
      <c r="G143" s="298" t="s">
        <v>2952</v>
      </c>
      <c r="H143" s="302" t="s">
        <v>50</v>
      </c>
      <c r="I143" s="302" t="s">
        <v>49</v>
      </c>
      <c r="J143" s="303" t="s">
        <v>857</v>
      </c>
      <c r="K143" s="248" t="s">
        <v>859</v>
      </c>
      <c r="L143" s="301" t="str">
        <f t="shared" si="2"/>
        <v>LLC_BI__Loan__c.CCS_Total_Interest_Rate_split__c</v>
      </c>
      <c r="M143" s="126" t="s">
        <v>3120</v>
      </c>
      <c r="N143" s="290" t="s">
        <v>2967</v>
      </c>
      <c r="O143" s="285">
        <v>16</v>
      </c>
      <c r="P143" s="285">
        <v>2</v>
      </c>
      <c r="Q143" s="308"/>
      <c r="R143" s="308"/>
      <c r="S143" s="308"/>
      <c r="T143" s="308"/>
      <c r="U143" s="308"/>
      <c r="V143" s="308"/>
      <c r="W143" s="308"/>
      <c r="X143" s="308"/>
      <c r="Y143" s="308"/>
      <c r="Z143" s="308"/>
      <c r="AA143" s="308"/>
      <c r="AB143" s="308"/>
      <c r="AC143" s="308"/>
      <c r="AD143" s="308"/>
      <c r="AE143" s="308"/>
      <c r="AF143" s="308"/>
      <c r="AG143" s="306" t="s">
        <v>2914</v>
      </c>
      <c r="AH143" s="308"/>
      <c r="AI143" s="306" t="s">
        <v>2916</v>
      </c>
      <c r="AJ143" s="308"/>
      <c r="AK143" s="308"/>
      <c r="AL143" s="25" t="s">
        <v>2916</v>
      </c>
      <c r="AM143" s="308"/>
      <c r="AN143" s="308"/>
      <c r="AO143" s="308"/>
      <c r="AP143" s="308"/>
      <c r="AQ143" s="308"/>
      <c r="AR143" s="308"/>
      <c r="AS143" s="308"/>
      <c r="AT143" s="308"/>
    </row>
    <row r="144" spans="1:46" ht="15" customHeight="1">
      <c r="A144" s="7" t="str">
        <f>IF(ISERROR(VLOOKUP($L144,'nCino | Field Mappings'!$C:$M,1,FALSE)), "No", "Yes")</f>
        <v>Yes</v>
      </c>
      <c r="D144" s="32">
        <v>140</v>
      </c>
      <c r="E144" s="31" t="s">
        <v>2970</v>
      </c>
      <c r="F144" s="297" t="s">
        <v>2913</v>
      </c>
      <c r="G144" s="298" t="s">
        <v>2952</v>
      </c>
      <c r="H144" s="302" t="s">
        <v>50</v>
      </c>
      <c r="I144" s="302" t="s">
        <v>49</v>
      </c>
      <c r="J144" s="303" t="s">
        <v>862</v>
      </c>
      <c r="K144" s="248" t="s">
        <v>861</v>
      </c>
      <c r="L144" s="301" t="str">
        <f t="shared" si="2"/>
        <v>LLC_BI__Loan__c.CCS_Total_Limit_for_Cardholders__c</v>
      </c>
      <c r="M144" s="126" t="s">
        <v>3121</v>
      </c>
      <c r="N144" s="321" t="s">
        <v>3122</v>
      </c>
      <c r="O144" s="285">
        <v>18</v>
      </c>
      <c r="P144" s="285">
        <v>0</v>
      </c>
      <c r="Q144" s="308"/>
      <c r="R144" s="308"/>
      <c r="S144" s="308"/>
      <c r="T144" s="308"/>
      <c r="U144" s="308"/>
      <c r="V144" s="308"/>
      <c r="W144" s="308"/>
      <c r="X144" s="308"/>
      <c r="Y144" s="308"/>
      <c r="Z144" s="308"/>
      <c r="AA144" s="308"/>
      <c r="AB144" s="308"/>
      <c r="AC144" s="308"/>
      <c r="AD144" s="308"/>
      <c r="AE144" s="308"/>
      <c r="AF144" s="308"/>
      <c r="AG144" s="306" t="s">
        <v>2914</v>
      </c>
      <c r="AH144" s="308"/>
      <c r="AI144" s="306" t="s">
        <v>2916</v>
      </c>
      <c r="AJ144" s="308"/>
      <c r="AK144" s="308"/>
      <c r="AL144" s="25" t="s">
        <v>2916</v>
      </c>
      <c r="AM144" s="308"/>
      <c r="AN144" s="308"/>
      <c r="AO144" s="308"/>
      <c r="AP144" s="308"/>
      <c r="AQ144" s="308"/>
      <c r="AR144" s="308"/>
      <c r="AS144" s="308"/>
      <c r="AT144" s="308"/>
    </row>
    <row r="145" spans="1:46" ht="15" customHeight="1">
      <c r="A145" s="7" t="str">
        <f>IF(ISERROR(VLOOKUP($L145,'nCino | Field Mappings'!$C:$M,1,FALSE)), "No", "Yes")</f>
        <v>Yes</v>
      </c>
      <c r="D145" s="32">
        <v>141</v>
      </c>
      <c r="E145" s="46"/>
      <c r="F145" s="297" t="s">
        <v>2913</v>
      </c>
      <c r="G145" s="298" t="s">
        <v>2952</v>
      </c>
      <c r="H145" s="302" t="s">
        <v>50</v>
      </c>
      <c r="I145" s="302" t="s">
        <v>49</v>
      </c>
      <c r="J145" s="303" t="s">
        <v>865</v>
      </c>
      <c r="K145" s="248" t="s">
        <v>864</v>
      </c>
      <c r="L145" s="301" t="str">
        <f t="shared" si="2"/>
        <v>LLC_BI__Loan__c.CCS_Total_Proposed_Rate__c</v>
      </c>
      <c r="M145" s="126" t="s">
        <v>3123</v>
      </c>
      <c r="N145" s="307" t="s">
        <v>2967</v>
      </c>
      <c r="O145" s="285">
        <v>16</v>
      </c>
      <c r="P145" s="285">
        <v>2</v>
      </c>
      <c r="Q145" s="285"/>
      <c r="R145" s="285"/>
      <c r="S145" s="285"/>
      <c r="T145" s="285"/>
      <c r="U145" s="285"/>
      <c r="V145" s="285"/>
      <c r="W145" s="285"/>
      <c r="X145" s="285"/>
      <c r="Y145" s="285"/>
      <c r="Z145" s="285"/>
      <c r="AA145" s="285"/>
      <c r="AB145" s="285"/>
      <c r="AC145" s="285"/>
      <c r="AD145" s="285"/>
      <c r="AE145" s="285"/>
      <c r="AF145" s="285"/>
      <c r="AG145" s="306" t="s">
        <v>2914</v>
      </c>
      <c r="AH145" s="285"/>
      <c r="AI145" s="306" t="s">
        <v>2916</v>
      </c>
      <c r="AJ145" s="285"/>
      <c r="AK145" s="285"/>
      <c r="AL145" s="25" t="s">
        <v>2916</v>
      </c>
      <c r="AM145" s="285"/>
      <c r="AN145" s="285"/>
      <c r="AO145" s="285"/>
      <c r="AP145" s="285"/>
      <c r="AQ145" s="285"/>
      <c r="AR145" s="285"/>
      <c r="AS145" s="285"/>
      <c r="AT145" s="285"/>
    </row>
    <row r="146" spans="1:46" ht="15" customHeight="1">
      <c r="A146" s="7" t="str">
        <f>IF(ISERROR(VLOOKUP($L146,'nCino | Field Mappings'!$C:$M,1,FALSE)), "No", "Yes")</f>
        <v>Yes</v>
      </c>
      <c r="D146" s="32">
        <v>142</v>
      </c>
      <c r="E146" s="46"/>
      <c r="F146" s="297" t="s">
        <v>2913</v>
      </c>
      <c r="G146" s="298" t="s">
        <v>2952</v>
      </c>
      <c r="H146" s="302" t="s">
        <v>50</v>
      </c>
      <c r="I146" s="302" t="s">
        <v>49</v>
      </c>
      <c r="J146" s="303" t="s">
        <v>874</v>
      </c>
      <c r="K146" s="248" t="s">
        <v>873</v>
      </c>
      <c r="L146" s="301" t="str">
        <f t="shared" si="2"/>
        <v>LLC_BI__Loan__c.CCS_Typical_APR__c</v>
      </c>
      <c r="M146" s="126" t="s">
        <v>3124</v>
      </c>
      <c r="N146" s="307" t="s">
        <v>2967</v>
      </c>
      <c r="O146" s="285">
        <v>16</v>
      </c>
      <c r="P146" s="285">
        <v>2</v>
      </c>
      <c r="Q146" s="285"/>
      <c r="R146" s="285"/>
      <c r="S146" s="285"/>
      <c r="T146" s="285"/>
      <c r="U146" s="285"/>
      <c r="V146" s="285"/>
      <c r="W146" s="285"/>
      <c r="X146" s="285"/>
      <c r="Y146" s="285"/>
      <c r="Z146" s="285"/>
      <c r="AA146" s="285"/>
      <c r="AB146" s="285"/>
      <c r="AC146" s="285"/>
      <c r="AD146" s="285"/>
      <c r="AE146" s="285"/>
      <c r="AF146" s="285"/>
      <c r="AG146" s="306" t="s">
        <v>2914</v>
      </c>
      <c r="AH146" s="285"/>
      <c r="AI146" s="306" t="s">
        <v>2916</v>
      </c>
      <c r="AJ146" s="285"/>
      <c r="AK146" s="285"/>
      <c r="AL146" s="25" t="s">
        <v>2916</v>
      </c>
      <c r="AM146" s="285"/>
      <c r="AN146" s="285"/>
      <c r="AO146" s="285"/>
      <c r="AP146" s="285"/>
      <c r="AQ146" s="285"/>
      <c r="AR146" s="285"/>
      <c r="AS146" s="285"/>
      <c r="AT146" s="285"/>
    </row>
    <row r="147" spans="1:46" ht="15" customHeight="1">
      <c r="A147" s="7" t="str">
        <f>IF(ISERROR(VLOOKUP($L147,'nCino | Field Mappings'!$C:$M,1,FALSE)), "No", "Yes")</f>
        <v>Yes</v>
      </c>
      <c r="C147" t="s">
        <v>2914</v>
      </c>
      <c r="D147" s="194">
        <v>143</v>
      </c>
      <c r="E147" s="309"/>
      <c r="F147" s="310" t="s">
        <v>2913</v>
      </c>
      <c r="G147" s="310" t="s">
        <v>2952</v>
      </c>
      <c r="H147" s="311" t="s">
        <v>50</v>
      </c>
      <c r="I147" s="311" t="s">
        <v>49</v>
      </c>
      <c r="J147" s="312" t="s">
        <v>3125</v>
      </c>
      <c r="K147" s="313" t="s">
        <v>881</v>
      </c>
      <c r="L147" s="314" t="str">
        <f t="shared" si="2"/>
        <v>LLC_BI__Loan__c.CCS_Utilisations__c</v>
      </c>
      <c r="M147" s="315" t="s">
        <v>3126</v>
      </c>
      <c r="N147" s="322" t="s">
        <v>2967</v>
      </c>
      <c r="O147" s="317">
        <v>3</v>
      </c>
      <c r="P147" s="317">
        <v>2</v>
      </c>
      <c r="Q147" s="318"/>
      <c r="R147" s="318"/>
      <c r="S147" s="318"/>
      <c r="T147" s="318"/>
      <c r="U147" s="318"/>
      <c r="V147" s="318"/>
      <c r="W147" s="318"/>
      <c r="X147" s="318"/>
      <c r="Y147" s="318"/>
      <c r="Z147" s="318"/>
      <c r="AA147" s="318"/>
      <c r="AB147" s="318"/>
      <c r="AC147" s="318"/>
      <c r="AD147" s="318"/>
      <c r="AE147" s="318"/>
      <c r="AF147" s="318"/>
      <c r="AG147" s="319" t="s">
        <v>2914</v>
      </c>
      <c r="AH147" s="318"/>
      <c r="AI147" s="319" t="s">
        <v>2916</v>
      </c>
      <c r="AJ147" s="318"/>
      <c r="AK147" s="318"/>
      <c r="AL147" s="281" t="s">
        <v>2916</v>
      </c>
      <c r="AM147" s="318"/>
      <c r="AN147" s="318"/>
      <c r="AO147" s="318"/>
      <c r="AP147" s="318"/>
      <c r="AQ147" s="318"/>
      <c r="AR147" s="318"/>
      <c r="AS147" s="318"/>
      <c r="AT147" s="318"/>
    </row>
    <row r="148" spans="1:46" ht="15" customHeight="1">
      <c r="A148" s="7" t="str">
        <f>IF(ISERROR(VLOOKUP($L148,'nCino | Field Mappings'!$C:$M,1,FALSE)), "No", "Yes")</f>
        <v>Yes</v>
      </c>
      <c r="D148" s="32">
        <v>144</v>
      </c>
      <c r="E148" s="26"/>
      <c r="F148" s="297" t="s">
        <v>2913</v>
      </c>
      <c r="G148" s="298" t="s">
        <v>2952</v>
      </c>
      <c r="H148" s="302" t="s">
        <v>50</v>
      </c>
      <c r="I148" s="302" t="s">
        <v>49</v>
      </c>
      <c r="J148" s="303" t="s">
        <v>887</v>
      </c>
      <c r="K148" s="248" t="s">
        <v>886</v>
      </c>
      <c r="L148" s="40" t="str">
        <f t="shared" si="2"/>
        <v>LLC_BI__Loan__c.CCS_What_percentage_like_to_pay__c</v>
      </c>
      <c r="M148" s="126" t="s">
        <v>3127</v>
      </c>
      <c r="N148" s="307" t="s">
        <v>2967</v>
      </c>
      <c r="O148" s="285">
        <v>16</v>
      </c>
      <c r="P148" s="285">
        <v>2</v>
      </c>
      <c r="Q148" s="308"/>
      <c r="R148" s="308"/>
      <c r="S148" s="308"/>
      <c r="T148" s="308"/>
      <c r="U148" s="308"/>
      <c r="V148" s="308"/>
      <c r="W148" s="308"/>
      <c r="X148" s="308"/>
      <c r="Y148" s="308"/>
      <c r="Z148" s="308"/>
      <c r="AA148" s="308"/>
      <c r="AB148" s="308"/>
      <c r="AC148" s="308"/>
      <c r="AD148" s="308"/>
      <c r="AE148" s="308"/>
      <c r="AF148" s="308"/>
      <c r="AG148" s="306" t="s">
        <v>2914</v>
      </c>
      <c r="AH148" s="308"/>
      <c r="AI148" s="306" t="s">
        <v>2916</v>
      </c>
      <c r="AJ148" s="308"/>
      <c r="AK148" s="308"/>
      <c r="AL148" s="25" t="s">
        <v>2916</v>
      </c>
      <c r="AM148" s="308"/>
      <c r="AN148" s="308"/>
      <c r="AO148" s="308"/>
      <c r="AP148" s="308"/>
      <c r="AQ148" s="308"/>
      <c r="AR148" s="308"/>
      <c r="AS148" s="308"/>
      <c r="AT148" s="308"/>
    </row>
    <row r="149" spans="1:46" ht="15" customHeight="1">
      <c r="A149" s="7" t="str">
        <f>IF(ISERROR(VLOOKUP($L149,'nCino | Field Mappings'!$C:$M,1,FALSE)), "No", "Yes")</f>
        <v>Yes</v>
      </c>
      <c r="D149" s="32">
        <v>145</v>
      </c>
      <c r="E149" s="304" t="s">
        <v>3128</v>
      </c>
      <c r="F149" s="323" t="s">
        <v>2952</v>
      </c>
      <c r="G149" s="324" t="s">
        <v>3129</v>
      </c>
      <c r="H149" s="325" t="s">
        <v>50</v>
      </c>
      <c r="I149" s="325" t="s">
        <v>49</v>
      </c>
      <c r="J149" s="326" t="s">
        <v>662</v>
      </c>
      <c r="K149" s="327" t="s">
        <v>661</v>
      </c>
      <c r="L149" s="328" t="s">
        <v>660</v>
      </c>
      <c r="M149" s="62" t="s">
        <v>3130</v>
      </c>
      <c r="N149" s="327" t="s">
        <v>2967</v>
      </c>
      <c r="O149" s="304">
        <v>16</v>
      </c>
      <c r="P149" s="304">
        <v>2</v>
      </c>
      <c r="Q149" s="304" t="s">
        <v>3128</v>
      </c>
      <c r="R149" s="304" t="s">
        <v>3128</v>
      </c>
      <c r="S149" s="304" t="s">
        <v>3128</v>
      </c>
      <c r="T149" s="304" t="s">
        <v>3128</v>
      </c>
      <c r="U149" s="304" t="s">
        <v>3128</v>
      </c>
      <c r="V149" s="304" t="s">
        <v>3128</v>
      </c>
      <c r="W149" s="304" t="s">
        <v>3128</v>
      </c>
      <c r="X149" s="304" t="s">
        <v>3128</v>
      </c>
      <c r="Y149" s="304" t="s">
        <v>3128</v>
      </c>
      <c r="Z149" s="304" t="s">
        <v>3128</v>
      </c>
      <c r="AA149" s="304" t="s">
        <v>3128</v>
      </c>
      <c r="AB149" s="304" t="s">
        <v>3128</v>
      </c>
      <c r="AC149" s="304" t="s">
        <v>3128</v>
      </c>
      <c r="AD149" s="304" t="s">
        <v>3128</v>
      </c>
      <c r="AE149" s="304" t="s">
        <v>3128</v>
      </c>
      <c r="AF149" s="304" t="s">
        <v>3128</v>
      </c>
      <c r="AG149" s="306" t="s">
        <v>2914</v>
      </c>
      <c r="AH149" s="304" t="s">
        <v>3128</v>
      </c>
      <c r="AI149" s="306" t="s">
        <v>2916</v>
      </c>
      <c r="AJ149" s="304" t="s">
        <v>3128</v>
      </c>
      <c r="AK149" s="304" t="s">
        <v>3128</v>
      </c>
      <c r="AL149" s="25" t="s">
        <v>2916</v>
      </c>
      <c r="AM149" s="304" t="s">
        <v>3128</v>
      </c>
      <c r="AN149" s="304" t="s">
        <v>3128</v>
      </c>
      <c r="AO149" s="304" t="s">
        <v>3128</v>
      </c>
      <c r="AP149" s="304" t="s">
        <v>3128</v>
      </c>
      <c r="AQ149" s="304" t="s">
        <v>3128</v>
      </c>
      <c r="AR149" s="304" t="s">
        <v>3128</v>
      </c>
      <c r="AS149" s="304" t="s">
        <v>3128</v>
      </c>
      <c r="AT149" s="304" t="s">
        <v>3128</v>
      </c>
    </row>
    <row r="150" spans="1:46" ht="15" customHeight="1">
      <c r="A150" s="7" t="str">
        <f>IF(ISERROR(VLOOKUP($L150,'nCino | Field Mappings'!$C:$M,1,FALSE)), "No", "Yes")</f>
        <v>Yes</v>
      </c>
      <c r="D150" s="32">
        <v>146</v>
      </c>
      <c r="E150" s="304" t="s">
        <v>3128</v>
      </c>
      <c r="F150" s="323" t="s">
        <v>2952</v>
      </c>
      <c r="G150" s="324" t="s">
        <v>3129</v>
      </c>
      <c r="H150" s="325" t="s">
        <v>50</v>
      </c>
      <c r="I150" s="325" t="s">
        <v>49</v>
      </c>
      <c r="J150" s="326" t="s">
        <v>662</v>
      </c>
      <c r="K150" s="327" t="s">
        <v>664</v>
      </c>
      <c r="L150" s="328" t="s">
        <v>663</v>
      </c>
      <c r="M150" s="62" t="s">
        <v>3131</v>
      </c>
      <c r="N150" s="327" t="s">
        <v>2967</v>
      </c>
      <c r="O150" s="304">
        <v>16</v>
      </c>
      <c r="P150" s="304">
        <v>2</v>
      </c>
      <c r="Q150" s="304" t="s">
        <v>3128</v>
      </c>
      <c r="R150" s="304" t="s">
        <v>3128</v>
      </c>
      <c r="S150" s="304" t="s">
        <v>3128</v>
      </c>
      <c r="T150" s="304" t="s">
        <v>3128</v>
      </c>
      <c r="U150" s="304" t="s">
        <v>3128</v>
      </c>
      <c r="V150" s="304" t="s">
        <v>3128</v>
      </c>
      <c r="W150" s="304" t="s">
        <v>3128</v>
      </c>
      <c r="X150" s="304" t="s">
        <v>3128</v>
      </c>
      <c r="Y150" s="304" t="s">
        <v>3128</v>
      </c>
      <c r="Z150" s="304" t="s">
        <v>3128</v>
      </c>
      <c r="AA150" s="304" t="s">
        <v>3128</v>
      </c>
      <c r="AB150" s="304" t="s">
        <v>3128</v>
      </c>
      <c r="AC150" s="304" t="s">
        <v>3128</v>
      </c>
      <c r="AD150" s="304" t="s">
        <v>3128</v>
      </c>
      <c r="AE150" s="304" t="s">
        <v>3128</v>
      </c>
      <c r="AF150" s="304" t="s">
        <v>3128</v>
      </c>
      <c r="AG150" s="306" t="s">
        <v>2914</v>
      </c>
      <c r="AH150" s="304" t="s">
        <v>3128</v>
      </c>
      <c r="AI150" s="306" t="s">
        <v>2916</v>
      </c>
      <c r="AJ150" s="304" t="s">
        <v>3128</v>
      </c>
      <c r="AK150" s="304" t="s">
        <v>3128</v>
      </c>
      <c r="AL150" s="25" t="s">
        <v>2916</v>
      </c>
      <c r="AM150" s="304" t="s">
        <v>3128</v>
      </c>
      <c r="AN150" s="304" t="s">
        <v>3128</v>
      </c>
      <c r="AO150" s="304" t="s">
        <v>3128</v>
      </c>
      <c r="AP150" s="304" t="s">
        <v>3128</v>
      </c>
      <c r="AQ150" s="304" t="s">
        <v>3128</v>
      </c>
      <c r="AR150" s="304" t="s">
        <v>3128</v>
      </c>
      <c r="AS150" s="304" t="s">
        <v>3128</v>
      </c>
      <c r="AT150" s="304" t="s">
        <v>3128</v>
      </c>
    </row>
    <row r="151" spans="1:46" ht="15" customHeight="1">
      <c r="A151" s="7" t="str">
        <f>IF(ISERROR(VLOOKUP($L151,'nCino | Field Mappings'!$C:$M,1,FALSE)), "No", "Yes")</f>
        <v>Yes</v>
      </c>
      <c r="D151" s="32">
        <v>147</v>
      </c>
      <c r="E151" s="304" t="s">
        <v>3128</v>
      </c>
      <c r="F151" s="323" t="s">
        <v>2952</v>
      </c>
      <c r="G151" s="324" t="s">
        <v>3129</v>
      </c>
      <c r="H151" s="325" t="s">
        <v>50</v>
      </c>
      <c r="I151" s="325" t="s">
        <v>49</v>
      </c>
      <c r="J151" s="326" t="s">
        <v>392</v>
      </c>
      <c r="K151" s="327" t="s">
        <v>391</v>
      </c>
      <c r="L151" s="291" t="s">
        <v>390</v>
      </c>
      <c r="M151" s="62" t="s">
        <v>3132</v>
      </c>
      <c r="N151" s="327" t="s">
        <v>2967</v>
      </c>
      <c r="O151" s="304">
        <v>16</v>
      </c>
      <c r="P151" s="304">
        <v>2</v>
      </c>
      <c r="Q151" s="304" t="s">
        <v>3128</v>
      </c>
      <c r="R151" s="304" t="s">
        <v>3128</v>
      </c>
      <c r="S151" s="304" t="s">
        <v>3128</v>
      </c>
      <c r="T151" s="304" t="s">
        <v>3128</v>
      </c>
      <c r="U151" s="304" t="s">
        <v>3128</v>
      </c>
      <c r="V151" s="304" t="s">
        <v>3128</v>
      </c>
      <c r="W151" s="304" t="s">
        <v>3128</v>
      </c>
      <c r="X151" s="304" t="s">
        <v>3128</v>
      </c>
      <c r="Y151" s="304" t="s">
        <v>3128</v>
      </c>
      <c r="Z151" s="304" t="s">
        <v>3128</v>
      </c>
      <c r="AA151" s="304" t="s">
        <v>3128</v>
      </c>
      <c r="AB151" s="304" t="s">
        <v>3128</v>
      </c>
      <c r="AC151" s="304" t="s">
        <v>3128</v>
      </c>
      <c r="AD151" s="304" t="s">
        <v>3128</v>
      </c>
      <c r="AE151" s="304" t="s">
        <v>3128</v>
      </c>
      <c r="AF151" s="304" t="s">
        <v>3128</v>
      </c>
      <c r="AG151" s="306" t="s">
        <v>2914</v>
      </c>
      <c r="AH151" s="304" t="s">
        <v>3128</v>
      </c>
      <c r="AI151" s="306" t="s">
        <v>2916</v>
      </c>
      <c r="AJ151" s="304" t="s">
        <v>3128</v>
      </c>
      <c r="AK151" s="304" t="s">
        <v>3128</v>
      </c>
      <c r="AL151" s="25" t="s">
        <v>2916</v>
      </c>
      <c r="AM151" s="304" t="s">
        <v>3128</v>
      </c>
      <c r="AN151" s="304" t="s">
        <v>3128</v>
      </c>
      <c r="AO151" s="304" t="s">
        <v>3128</v>
      </c>
      <c r="AP151" s="304" t="s">
        <v>3128</v>
      </c>
      <c r="AQ151" s="304" t="s">
        <v>3128</v>
      </c>
      <c r="AR151" s="304" t="s">
        <v>3128</v>
      </c>
      <c r="AS151" s="304" t="s">
        <v>3128</v>
      </c>
      <c r="AT151" s="304" t="s">
        <v>3128</v>
      </c>
    </row>
    <row r="152" spans="1:46" ht="15" customHeight="1">
      <c r="A152" s="7" t="str">
        <f>IF(ISERROR(VLOOKUP($L152,'nCino | Field Mappings'!$C:$M,1,FALSE)), "No", "Yes")</f>
        <v>Yes</v>
      </c>
      <c r="D152" s="32">
        <v>148</v>
      </c>
      <c r="E152" s="304" t="s">
        <v>3128</v>
      </c>
      <c r="F152" s="323" t="s">
        <v>2952</v>
      </c>
      <c r="G152" s="324" t="s">
        <v>3129</v>
      </c>
      <c r="H152" s="325" t="s">
        <v>50</v>
      </c>
      <c r="I152" s="325" t="s">
        <v>49</v>
      </c>
      <c r="J152" s="326" t="s">
        <v>395</v>
      </c>
      <c r="K152" s="327" t="s">
        <v>394</v>
      </c>
      <c r="L152" s="328" t="s">
        <v>393</v>
      </c>
      <c r="M152" s="62" t="s">
        <v>3133</v>
      </c>
      <c r="N152" s="327" t="s">
        <v>2929</v>
      </c>
      <c r="O152" s="304" t="s">
        <v>2930</v>
      </c>
      <c r="P152" s="304" t="s">
        <v>3128</v>
      </c>
      <c r="Q152" s="304" t="s">
        <v>3128</v>
      </c>
      <c r="R152" s="304" t="s">
        <v>3128</v>
      </c>
      <c r="S152" s="304" t="s">
        <v>3128</v>
      </c>
      <c r="T152" s="304" t="s">
        <v>3128</v>
      </c>
      <c r="U152" s="304" t="s">
        <v>3128</v>
      </c>
      <c r="V152" s="304" t="s">
        <v>3128</v>
      </c>
      <c r="W152" s="304" t="s">
        <v>3128</v>
      </c>
      <c r="X152" s="304" t="s">
        <v>3128</v>
      </c>
      <c r="Y152" s="304" t="s">
        <v>3128</v>
      </c>
      <c r="Z152" s="304" t="s">
        <v>3128</v>
      </c>
      <c r="AA152" s="304" t="s">
        <v>3128</v>
      </c>
      <c r="AB152" s="304" t="s">
        <v>3128</v>
      </c>
      <c r="AC152" s="304" t="s">
        <v>3128</v>
      </c>
      <c r="AD152" s="304" t="s">
        <v>3128</v>
      </c>
      <c r="AE152" s="304" t="s">
        <v>3128</v>
      </c>
      <c r="AF152" s="304" t="s">
        <v>3128</v>
      </c>
      <c r="AG152" s="306" t="s">
        <v>2914</v>
      </c>
      <c r="AH152" s="304" t="s">
        <v>3128</v>
      </c>
      <c r="AI152" s="306" t="s">
        <v>2916</v>
      </c>
      <c r="AJ152" s="304" t="s">
        <v>3128</v>
      </c>
      <c r="AK152" s="304" t="s">
        <v>3128</v>
      </c>
      <c r="AL152" s="25" t="s">
        <v>2916</v>
      </c>
      <c r="AM152" s="304" t="s">
        <v>3128</v>
      </c>
      <c r="AN152" s="304" t="s">
        <v>3128</v>
      </c>
      <c r="AO152" s="304" t="s">
        <v>3128</v>
      </c>
      <c r="AP152" s="304" t="s">
        <v>3128</v>
      </c>
      <c r="AQ152" s="304" t="s">
        <v>3128</v>
      </c>
      <c r="AR152" s="304" t="s">
        <v>3128</v>
      </c>
      <c r="AS152" s="304" t="s">
        <v>3128</v>
      </c>
      <c r="AT152" s="304" t="s">
        <v>3128</v>
      </c>
    </row>
    <row r="153" spans="1:46" ht="15" customHeight="1">
      <c r="A153" s="7" t="str">
        <f>IF(ISERROR(VLOOKUP($L153,'nCino | Field Mappings'!$C:$M,1,FALSE)), "No", "Yes")</f>
        <v>Yes</v>
      </c>
      <c r="D153" s="32">
        <v>149</v>
      </c>
      <c r="E153" s="292" t="s">
        <v>3128</v>
      </c>
      <c r="F153" s="323" t="s">
        <v>2952</v>
      </c>
      <c r="G153" s="324" t="s">
        <v>3129</v>
      </c>
      <c r="H153" s="325" t="s">
        <v>50</v>
      </c>
      <c r="I153" s="325" t="s">
        <v>49</v>
      </c>
      <c r="J153" s="326" t="s">
        <v>398</v>
      </c>
      <c r="K153" s="327" t="s">
        <v>397</v>
      </c>
      <c r="L153" s="328" t="s">
        <v>396</v>
      </c>
      <c r="M153" s="62" t="s">
        <v>3134</v>
      </c>
      <c r="N153" s="327" t="s">
        <v>2929</v>
      </c>
      <c r="O153" s="304" t="s">
        <v>2930</v>
      </c>
      <c r="P153" s="304" t="s">
        <v>3128</v>
      </c>
      <c r="Q153" s="304" t="s">
        <v>3128</v>
      </c>
      <c r="R153" s="304" t="s">
        <v>3128</v>
      </c>
      <c r="S153" s="304" t="s">
        <v>3128</v>
      </c>
      <c r="T153" s="304" t="s">
        <v>3128</v>
      </c>
      <c r="U153" s="304" t="s">
        <v>3128</v>
      </c>
      <c r="V153" s="304" t="s">
        <v>3128</v>
      </c>
      <c r="W153" s="304" t="s">
        <v>3128</v>
      </c>
      <c r="X153" s="304" t="s">
        <v>3128</v>
      </c>
      <c r="Y153" s="304" t="s">
        <v>3128</v>
      </c>
      <c r="Z153" s="304" t="s">
        <v>3128</v>
      </c>
      <c r="AA153" s="304" t="s">
        <v>3128</v>
      </c>
      <c r="AB153" s="304" t="s">
        <v>3128</v>
      </c>
      <c r="AC153" s="304" t="s">
        <v>3128</v>
      </c>
      <c r="AD153" s="304" t="s">
        <v>3128</v>
      </c>
      <c r="AE153" s="304" t="s">
        <v>3128</v>
      </c>
      <c r="AF153" s="304" t="s">
        <v>3128</v>
      </c>
      <c r="AG153" s="306" t="s">
        <v>2914</v>
      </c>
      <c r="AH153" s="304" t="s">
        <v>3128</v>
      </c>
      <c r="AI153" s="306" t="s">
        <v>2916</v>
      </c>
      <c r="AJ153" s="304" t="s">
        <v>3128</v>
      </c>
      <c r="AK153" s="304" t="s">
        <v>3128</v>
      </c>
      <c r="AL153" s="25" t="s">
        <v>2916</v>
      </c>
      <c r="AM153" s="304" t="s">
        <v>3128</v>
      </c>
      <c r="AN153" s="304" t="s">
        <v>3128</v>
      </c>
      <c r="AO153" s="304" t="s">
        <v>3128</v>
      </c>
      <c r="AP153" s="304" t="s">
        <v>3128</v>
      </c>
      <c r="AQ153" s="304" t="s">
        <v>3128</v>
      </c>
      <c r="AR153" s="304" t="s">
        <v>3128</v>
      </c>
      <c r="AS153" s="304" t="s">
        <v>3128</v>
      </c>
      <c r="AT153" s="304" t="s">
        <v>3128</v>
      </c>
    </row>
    <row r="154" spans="1:46" ht="15" customHeight="1">
      <c r="A154" s="7" t="str">
        <f>IF(ISERROR(VLOOKUP($L154,'nCino | Field Mappings'!$C:$M,1,FALSE)), "No", "Yes")</f>
        <v>Yes</v>
      </c>
      <c r="D154" s="32">
        <v>150</v>
      </c>
      <c r="E154" s="304" t="s">
        <v>3128</v>
      </c>
      <c r="F154" s="323" t="s">
        <v>2952</v>
      </c>
      <c r="G154" s="324" t="s">
        <v>3129</v>
      </c>
      <c r="H154" s="325" t="s">
        <v>50</v>
      </c>
      <c r="I154" s="325" t="s">
        <v>49</v>
      </c>
      <c r="J154" s="326" t="s">
        <v>420</v>
      </c>
      <c r="K154" s="327" t="s">
        <v>419</v>
      </c>
      <c r="L154" s="328" t="s">
        <v>418</v>
      </c>
      <c r="M154" s="62" t="s">
        <v>3135</v>
      </c>
      <c r="N154" s="327" t="s">
        <v>2967</v>
      </c>
      <c r="O154" s="304">
        <v>16</v>
      </c>
      <c r="P154" s="304">
        <v>2</v>
      </c>
      <c r="Q154" s="304" t="s">
        <v>3128</v>
      </c>
      <c r="R154" s="304" t="s">
        <v>3128</v>
      </c>
      <c r="S154" s="304" t="s">
        <v>3128</v>
      </c>
      <c r="T154" s="304" t="s">
        <v>3128</v>
      </c>
      <c r="U154" s="304" t="s">
        <v>3128</v>
      </c>
      <c r="V154" s="304" t="s">
        <v>3128</v>
      </c>
      <c r="W154" s="304" t="s">
        <v>3128</v>
      </c>
      <c r="X154" s="304" t="s">
        <v>3128</v>
      </c>
      <c r="Y154" s="304" t="s">
        <v>3128</v>
      </c>
      <c r="Z154" s="304" t="s">
        <v>3128</v>
      </c>
      <c r="AA154" s="304" t="s">
        <v>3128</v>
      </c>
      <c r="AB154" s="304" t="s">
        <v>3128</v>
      </c>
      <c r="AC154" s="304" t="s">
        <v>3128</v>
      </c>
      <c r="AD154" s="304" t="s">
        <v>3128</v>
      </c>
      <c r="AE154" s="304" t="s">
        <v>3128</v>
      </c>
      <c r="AF154" s="304" t="s">
        <v>3128</v>
      </c>
      <c r="AG154" s="306" t="s">
        <v>2914</v>
      </c>
      <c r="AH154" s="304" t="s">
        <v>3128</v>
      </c>
      <c r="AI154" s="306" t="s">
        <v>2916</v>
      </c>
      <c r="AJ154" s="304" t="s">
        <v>3128</v>
      </c>
      <c r="AK154" s="304" t="s">
        <v>3128</v>
      </c>
      <c r="AL154" s="25" t="s">
        <v>2916</v>
      </c>
      <c r="AM154" s="304" t="s">
        <v>3128</v>
      </c>
      <c r="AN154" s="304" t="s">
        <v>3128</v>
      </c>
      <c r="AO154" s="304" t="s">
        <v>3128</v>
      </c>
      <c r="AP154" s="304" t="s">
        <v>3128</v>
      </c>
      <c r="AQ154" s="304" t="s">
        <v>3128</v>
      </c>
      <c r="AR154" s="304" t="s">
        <v>3128</v>
      </c>
      <c r="AS154" s="304" t="s">
        <v>3128</v>
      </c>
      <c r="AT154" s="304" t="s">
        <v>3128</v>
      </c>
    </row>
    <row r="155" spans="1:46" ht="15" customHeight="1">
      <c r="A155" s="7" t="str">
        <f>IF(ISERROR(VLOOKUP($L155,'nCino | Field Mappings'!$C:$M,1,FALSE)), "No", "Yes")</f>
        <v>Yes</v>
      </c>
      <c r="D155" s="32">
        <v>151</v>
      </c>
      <c r="E155" s="304" t="s">
        <v>3128</v>
      </c>
      <c r="F155" s="323" t="s">
        <v>2952</v>
      </c>
      <c r="G155" s="324" t="s">
        <v>3129</v>
      </c>
      <c r="H155" s="325" t="s">
        <v>50</v>
      </c>
      <c r="I155" s="325" t="s">
        <v>49</v>
      </c>
      <c r="J155" s="326" t="s">
        <v>423</v>
      </c>
      <c r="K155" s="327" t="s">
        <v>422</v>
      </c>
      <c r="L155" s="328" t="s">
        <v>421</v>
      </c>
      <c r="M155" s="62" t="s">
        <v>3136</v>
      </c>
      <c r="N155" s="327" t="s">
        <v>2967</v>
      </c>
      <c r="O155" s="304">
        <v>16</v>
      </c>
      <c r="P155" s="304">
        <v>2</v>
      </c>
      <c r="Q155" s="304" t="s">
        <v>3128</v>
      </c>
      <c r="R155" s="304" t="s">
        <v>3128</v>
      </c>
      <c r="S155" s="304" t="s">
        <v>3128</v>
      </c>
      <c r="T155" s="304" t="s">
        <v>3128</v>
      </c>
      <c r="U155" s="304" t="s">
        <v>3128</v>
      </c>
      <c r="V155" s="304" t="s">
        <v>3128</v>
      </c>
      <c r="W155" s="304" t="s">
        <v>3128</v>
      </c>
      <c r="X155" s="304" t="s">
        <v>3128</v>
      </c>
      <c r="Y155" s="304" t="s">
        <v>3128</v>
      </c>
      <c r="Z155" s="304" t="s">
        <v>3128</v>
      </c>
      <c r="AA155" s="304" t="s">
        <v>3128</v>
      </c>
      <c r="AB155" s="304" t="s">
        <v>3128</v>
      </c>
      <c r="AC155" s="304" t="s">
        <v>3128</v>
      </c>
      <c r="AD155" s="304" t="s">
        <v>3128</v>
      </c>
      <c r="AE155" s="304" t="s">
        <v>3128</v>
      </c>
      <c r="AF155" s="304" t="s">
        <v>3128</v>
      </c>
      <c r="AG155" s="306" t="s">
        <v>2914</v>
      </c>
      <c r="AH155" s="304" t="s">
        <v>3128</v>
      </c>
      <c r="AI155" s="306" t="s">
        <v>2916</v>
      </c>
      <c r="AJ155" s="304" t="s">
        <v>3128</v>
      </c>
      <c r="AK155" s="304" t="s">
        <v>3128</v>
      </c>
      <c r="AL155" s="25" t="s">
        <v>2916</v>
      </c>
      <c r="AM155" s="304" t="s">
        <v>3128</v>
      </c>
      <c r="AN155" s="304" t="s">
        <v>3128</v>
      </c>
      <c r="AO155" s="304" t="s">
        <v>3128</v>
      </c>
      <c r="AP155" s="304" t="s">
        <v>3128</v>
      </c>
      <c r="AQ155" s="304" t="s">
        <v>3128</v>
      </c>
      <c r="AR155" s="304" t="s">
        <v>3128</v>
      </c>
      <c r="AS155" s="304" t="s">
        <v>3128</v>
      </c>
      <c r="AT155" s="304" t="s">
        <v>3128</v>
      </c>
    </row>
    <row r="156" spans="1:46" ht="15" customHeight="1">
      <c r="A156" s="7" t="str">
        <f>IF(ISERROR(VLOOKUP($L156,'nCino | Field Mappings'!$C:$M,1,FALSE)), "No", "Yes")</f>
        <v>Yes</v>
      </c>
      <c r="D156" s="32">
        <v>152</v>
      </c>
      <c r="E156" s="304" t="s">
        <v>3128</v>
      </c>
      <c r="F156" s="323" t="s">
        <v>2952</v>
      </c>
      <c r="G156" s="324" t="s">
        <v>3129</v>
      </c>
      <c r="H156" s="325" t="s">
        <v>50</v>
      </c>
      <c r="I156" s="325" t="s">
        <v>49</v>
      </c>
      <c r="J156" s="326" t="s">
        <v>426</v>
      </c>
      <c r="K156" s="327" t="s">
        <v>425</v>
      </c>
      <c r="L156" s="328" t="s">
        <v>424</v>
      </c>
      <c r="M156" s="62" t="s">
        <v>3137</v>
      </c>
      <c r="N156" s="327" t="s">
        <v>2948</v>
      </c>
      <c r="O156" s="304">
        <v>18</v>
      </c>
      <c r="P156" s="304">
        <v>0</v>
      </c>
      <c r="Q156" s="304" t="s">
        <v>3128</v>
      </c>
      <c r="R156" s="304" t="s">
        <v>3128</v>
      </c>
      <c r="S156" s="304" t="s">
        <v>3128</v>
      </c>
      <c r="T156" s="304" t="s">
        <v>3128</v>
      </c>
      <c r="U156" s="304" t="s">
        <v>3128</v>
      </c>
      <c r="V156" s="304" t="s">
        <v>3128</v>
      </c>
      <c r="W156" s="304" t="s">
        <v>3128</v>
      </c>
      <c r="X156" s="304" t="s">
        <v>3128</v>
      </c>
      <c r="Y156" s="304" t="s">
        <v>3128</v>
      </c>
      <c r="Z156" s="304" t="s">
        <v>3128</v>
      </c>
      <c r="AA156" s="304" t="s">
        <v>3128</v>
      </c>
      <c r="AB156" s="304" t="s">
        <v>3128</v>
      </c>
      <c r="AC156" s="304" t="s">
        <v>3128</v>
      </c>
      <c r="AD156" s="304" t="s">
        <v>3128</v>
      </c>
      <c r="AE156" s="304" t="s">
        <v>3128</v>
      </c>
      <c r="AF156" s="304" t="s">
        <v>3128</v>
      </c>
      <c r="AG156" s="306" t="s">
        <v>2914</v>
      </c>
      <c r="AH156" s="304" t="s">
        <v>3128</v>
      </c>
      <c r="AI156" s="306" t="s">
        <v>2916</v>
      </c>
      <c r="AJ156" s="304" t="s">
        <v>3128</v>
      </c>
      <c r="AK156" s="304" t="s">
        <v>3128</v>
      </c>
      <c r="AL156" s="25" t="s">
        <v>2916</v>
      </c>
      <c r="AM156" s="304" t="s">
        <v>3128</v>
      </c>
      <c r="AN156" s="304" t="s">
        <v>3128</v>
      </c>
      <c r="AO156" s="304" t="s">
        <v>3128</v>
      </c>
      <c r="AP156" s="304" t="s">
        <v>3128</v>
      </c>
      <c r="AQ156" s="304" t="s">
        <v>3128</v>
      </c>
      <c r="AR156" s="304" t="s">
        <v>3128</v>
      </c>
      <c r="AS156" s="304" t="s">
        <v>3128</v>
      </c>
      <c r="AT156" s="304" t="s">
        <v>3128</v>
      </c>
    </row>
    <row r="157" spans="1:46" ht="15" customHeight="1">
      <c r="A157" s="7" t="str">
        <f>IF(ISERROR(VLOOKUP($L157,'nCino | Field Mappings'!$C:$M,1,FALSE)), "No", "Yes")</f>
        <v>Yes</v>
      </c>
      <c r="D157" s="32">
        <v>153</v>
      </c>
      <c r="E157" s="304" t="s">
        <v>3128</v>
      </c>
      <c r="F157" s="323" t="s">
        <v>2952</v>
      </c>
      <c r="G157" s="324" t="s">
        <v>3129</v>
      </c>
      <c r="H157" s="325" t="s">
        <v>50</v>
      </c>
      <c r="I157" s="325" t="s">
        <v>49</v>
      </c>
      <c r="J157" s="326" t="s">
        <v>429</v>
      </c>
      <c r="K157" s="327" t="s">
        <v>428</v>
      </c>
      <c r="L157" s="328" t="s">
        <v>427</v>
      </c>
      <c r="M157" s="62" t="s">
        <v>3138</v>
      </c>
      <c r="N157" s="327" t="s">
        <v>2967</v>
      </c>
      <c r="O157" s="304">
        <v>16</v>
      </c>
      <c r="P157" s="304">
        <v>2</v>
      </c>
      <c r="Q157" s="304" t="s">
        <v>3128</v>
      </c>
      <c r="R157" s="304" t="s">
        <v>3128</v>
      </c>
      <c r="S157" s="304" t="s">
        <v>3128</v>
      </c>
      <c r="T157" s="304" t="s">
        <v>3128</v>
      </c>
      <c r="U157" s="304" t="s">
        <v>3128</v>
      </c>
      <c r="V157" s="304" t="s">
        <v>3128</v>
      </c>
      <c r="W157" s="304" t="s">
        <v>3128</v>
      </c>
      <c r="X157" s="304" t="s">
        <v>3128</v>
      </c>
      <c r="Y157" s="304" t="s">
        <v>3128</v>
      </c>
      <c r="Z157" s="304" t="s">
        <v>3128</v>
      </c>
      <c r="AA157" s="304" t="s">
        <v>3128</v>
      </c>
      <c r="AB157" s="304" t="s">
        <v>3128</v>
      </c>
      <c r="AC157" s="304" t="s">
        <v>3128</v>
      </c>
      <c r="AD157" s="304" t="s">
        <v>3128</v>
      </c>
      <c r="AE157" s="304" t="s">
        <v>3128</v>
      </c>
      <c r="AF157" s="304" t="s">
        <v>3128</v>
      </c>
      <c r="AG157" s="306" t="s">
        <v>2914</v>
      </c>
      <c r="AH157" s="304" t="s">
        <v>3128</v>
      </c>
      <c r="AI157" s="306" t="s">
        <v>2916</v>
      </c>
      <c r="AJ157" s="304" t="s">
        <v>3128</v>
      </c>
      <c r="AK157" s="304" t="s">
        <v>3128</v>
      </c>
      <c r="AL157" s="25" t="s">
        <v>2916</v>
      </c>
      <c r="AM157" s="304" t="s">
        <v>3128</v>
      </c>
      <c r="AN157" s="304" t="s">
        <v>3128</v>
      </c>
      <c r="AO157" s="304" t="s">
        <v>3128</v>
      </c>
      <c r="AP157" s="304" t="s">
        <v>3128</v>
      </c>
      <c r="AQ157" s="304" t="s">
        <v>3128</v>
      </c>
      <c r="AR157" s="304" t="s">
        <v>3128</v>
      </c>
      <c r="AS157" s="304" t="s">
        <v>3128</v>
      </c>
      <c r="AT157" s="304" t="s">
        <v>3128</v>
      </c>
    </row>
    <row r="158" spans="1:46" ht="15" customHeight="1">
      <c r="A158" s="7" t="str">
        <f>IF(ISERROR(VLOOKUP($L158,'nCino | Field Mappings'!$C:$M,1,FALSE)), "No", "Yes")</f>
        <v>Yes</v>
      </c>
      <c r="D158" s="32">
        <v>154</v>
      </c>
      <c r="E158" s="291" t="s">
        <v>3128</v>
      </c>
      <c r="F158" s="323" t="s">
        <v>2952</v>
      </c>
      <c r="G158" s="324" t="s">
        <v>3129</v>
      </c>
      <c r="H158" s="325" t="s">
        <v>50</v>
      </c>
      <c r="I158" s="325" t="s">
        <v>49</v>
      </c>
      <c r="J158" s="326" t="s">
        <v>432</v>
      </c>
      <c r="K158" s="327" t="s">
        <v>431</v>
      </c>
      <c r="L158" s="291" t="s">
        <v>430</v>
      </c>
      <c r="M158" s="62" t="s">
        <v>3139</v>
      </c>
      <c r="N158" s="327" t="s">
        <v>2967</v>
      </c>
      <c r="O158" s="304">
        <v>16</v>
      </c>
      <c r="P158" s="304">
        <v>2</v>
      </c>
      <c r="Q158" s="304" t="s">
        <v>3128</v>
      </c>
      <c r="R158" s="304" t="s">
        <v>3128</v>
      </c>
      <c r="S158" s="304" t="s">
        <v>3128</v>
      </c>
      <c r="T158" s="304" t="s">
        <v>3128</v>
      </c>
      <c r="U158" s="304" t="s">
        <v>3128</v>
      </c>
      <c r="V158" s="304" t="s">
        <v>3128</v>
      </c>
      <c r="W158" s="304" t="s">
        <v>3128</v>
      </c>
      <c r="X158" s="304" t="s">
        <v>3128</v>
      </c>
      <c r="Y158" s="304" t="s">
        <v>3128</v>
      </c>
      <c r="Z158" s="304" t="s">
        <v>3128</v>
      </c>
      <c r="AA158" s="304" t="s">
        <v>3128</v>
      </c>
      <c r="AB158" s="304" t="s">
        <v>3128</v>
      </c>
      <c r="AC158" s="304" t="s">
        <v>3128</v>
      </c>
      <c r="AD158" s="304" t="s">
        <v>3128</v>
      </c>
      <c r="AE158" s="304" t="s">
        <v>3128</v>
      </c>
      <c r="AF158" s="304" t="s">
        <v>3128</v>
      </c>
      <c r="AG158" s="306" t="s">
        <v>2914</v>
      </c>
      <c r="AH158" s="304" t="s">
        <v>3128</v>
      </c>
      <c r="AI158" s="306" t="s">
        <v>2916</v>
      </c>
      <c r="AJ158" s="304" t="s">
        <v>3128</v>
      </c>
      <c r="AK158" s="304" t="s">
        <v>3128</v>
      </c>
      <c r="AL158" s="25" t="s">
        <v>2916</v>
      </c>
      <c r="AM158" s="304" t="s">
        <v>3128</v>
      </c>
      <c r="AN158" s="304" t="s">
        <v>3128</v>
      </c>
      <c r="AO158" s="304" t="s">
        <v>3128</v>
      </c>
      <c r="AP158" s="304" t="s">
        <v>3128</v>
      </c>
      <c r="AQ158" s="304" t="s">
        <v>3128</v>
      </c>
      <c r="AR158" s="304" t="s">
        <v>3128</v>
      </c>
      <c r="AS158" s="304" t="s">
        <v>3128</v>
      </c>
      <c r="AT158" s="304" t="s">
        <v>3128</v>
      </c>
    </row>
    <row r="159" spans="1:46" ht="15" customHeight="1">
      <c r="A159" s="7" t="str">
        <f>IF(ISERROR(VLOOKUP($L159,'nCino | Field Mappings'!$C:$M,1,FALSE)), "No", "Yes")</f>
        <v>Yes</v>
      </c>
      <c r="D159" s="32">
        <v>155</v>
      </c>
      <c r="E159" s="304" t="s">
        <v>3128</v>
      </c>
      <c r="F159" s="323" t="s">
        <v>2952</v>
      </c>
      <c r="G159" s="324" t="s">
        <v>3129</v>
      </c>
      <c r="H159" s="325" t="s">
        <v>50</v>
      </c>
      <c r="I159" s="325" t="s">
        <v>49</v>
      </c>
      <c r="J159" s="326" t="s">
        <v>452</v>
      </c>
      <c r="K159" s="327" t="s">
        <v>451</v>
      </c>
      <c r="L159" s="291" t="s">
        <v>450</v>
      </c>
      <c r="M159" s="62" t="s">
        <v>3140</v>
      </c>
      <c r="N159" s="327" t="s">
        <v>2929</v>
      </c>
      <c r="O159" s="304" t="s">
        <v>2930</v>
      </c>
      <c r="P159" s="304" t="s">
        <v>3128</v>
      </c>
      <c r="Q159" s="304" t="s">
        <v>3128</v>
      </c>
      <c r="R159" s="304" t="s">
        <v>3128</v>
      </c>
      <c r="S159" s="304" t="s">
        <v>3128</v>
      </c>
      <c r="T159" s="304" t="s">
        <v>3128</v>
      </c>
      <c r="U159" s="304" t="s">
        <v>3128</v>
      </c>
      <c r="V159" s="304" t="s">
        <v>3128</v>
      </c>
      <c r="W159" s="304" t="s">
        <v>3128</v>
      </c>
      <c r="X159" s="304" t="s">
        <v>3128</v>
      </c>
      <c r="Y159" s="304" t="s">
        <v>3128</v>
      </c>
      <c r="Z159" s="304" t="s">
        <v>3128</v>
      </c>
      <c r="AA159" s="304" t="s">
        <v>3128</v>
      </c>
      <c r="AB159" s="304" t="s">
        <v>3128</v>
      </c>
      <c r="AC159" s="304" t="s">
        <v>3128</v>
      </c>
      <c r="AD159" s="304" t="s">
        <v>3128</v>
      </c>
      <c r="AE159" s="304" t="s">
        <v>3128</v>
      </c>
      <c r="AF159" s="304" t="s">
        <v>3128</v>
      </c>
      <c r="AG159" s="306" t="s">
        <v>2914</v>
      </c>
      <c r="AH159" s="304" t="s">
        <v>3128</v>
      </c>
      <c r="AI159" s="306" t="s">
        <v>2916</v>
      </c>
      <c r="AJ159" s="304" t="s">
        <v>3128</v>
      </c>
      <c r="AK159" s="304" t="s">
        <v>3128</v>
      </c>
      <c r="AL159" s="25" t="s">
        <v>2916</v>
      </c>
      <c r="AM159" s="304" t="s">
        <v>3128</v>
      </c>
      <c r="AN159" s="304" t="s">
        <v>3128</v>
      </c>
      <c r="AO159" s="304" t="s">
        <v>3128</v>
      </c>
      <c r="AP159" s="304" t="s">
        <v>3128</v>
      </c>
      <c r="AQ159" s="304" t="s">
        <v>3128</v>
      </c>
      <c r="AR159" s="304" t="s">
        <v>3128</v>
      </c>
      <c r="AS159" s="304" t="s">
        <v>3128</v>
      </c>
      <c r="AT159" s="304" t="s">
        <v>3128</v>
      </c>
    </row>
    <row r="160" spans="1:46" ht="15" customHeight="1">
      <c r="A160" s="7" t="str">
        <f>IF(ISERROR(VLOOKUP($L160,'nCino | Field Mappings'!$C:$M,1,FALSE)), "No", "Yes")</f>
        <v>Yes</v>
      </c>
      <c r="D160" s="32">
        <v>156</v>
      </c>
      <c r="E160" s="304" t="s">
        <v>3128</v>
      </c>
      <c r="F160" s="323" t="s">
        <v>2952</v>
      </c>
      <c r="G160" s="324" t="s">
        <v>3129</v>
      </c>
      <c r="H160" s="325" t="s">
        <v>50</v>
      </c>
      <c r="I160" s="325" t="s">
        <v>49</v>
      </c>
      <c r="J160" s="326" t="s">
        <v>455</v>
      </c>
      <c r="K160" s="327" t="s">
        <v>454</v>
      </c>
      <c r="L160" s="328" t="s">
        <v>453</v>
      </c>
      <c r="M160" s="62"/>
      <c r="N160" s="327" t="s">
        <v>2927</v>
      </c>
      <c r="O160" s="304">
        <v>16</v>
      </c>
      <c r="P160" s="304">
        <v>2</v>
      </c>
      <c r="Q160" s="304" t="s">
        <v>3128</v>
      </c>
      <c r="R160" s="304" t="s">
        <v>3128</v>
      </c>
      <c r="S160" s="304" t="s">
        <v>3128</v>
      </c>
      <c r="T160" s="304" t="s">
        <v>3128</v>
      </c>
      <c r="U160" s="304" t="s">
        <v>3128</v>
      </c>
      <c r="V160" s="304" t="s">
        <v>3128</v>
      </c>
      <c r="W160" s="304" t="s">
        <v>3128</v>
      </c>
      <c r="X160" s="304" t="s">
        <v>3128</v>
      </c>
      <c r="Y160" s="304" t="s">
        <v>3128</v>
      </c>
      <c r="Z160" s="304" t="s">
        <v>3128</v>
      </c>
      <c r="AA160" s="304" t="s">
        <v>3128</v>
      </c>
      <c r="AB160" s="304" t="s">
        <v>3128</v>
      </c>
      <c r="AC160" s="304" t="s">
        <v>3128</v>
      </c>
      <c r="AD160" s="304" t="s">
        <v>3128</v>
      </c>
      <c r="AE160" s="304" t="s">
        <v>3128</v>
      </c>
      <c r="AF160" s="304" t="s">
        <v>3128</v>
      </c>
      <c r="AG160" s="306" t="s">
        <v>2914</v>
      </c>
      <c r="AH160" s="304" t="s">
        <v>3128</v>
      </c>
      <c r="AI160" s="306" t="s">
        <v>2916</v>
      </c>
      <c r="AJ160" s="304" t="s">
        <v>3128</v>
      </c>
      <c r="AK160" s="304" t="s">
        <v>3128</v>
      </c>
      <c r="AL160" s="25" t="s">
        <v>2916</v>
      </c>
      <c r="AM160" s="304" t="s">
        <v>3128</v>
      </c>
      <c r="AN160" s="304" t="s">
        <v>3128</v>
      </c>
      <c r="AO160" s="304" t="s">
        <v>3128</v>
      </c>
      <c r="AP160" s="304" t="s">
        <v>3128</v>
      </c>
      <c r="AQ160" s="304" t="s">
        <v>3128</v>
      </c>
      <c r="AR160" s="304" t="s">
        <v>3128</v>
      </c>
      <c r="AS160" s="304" t="s">
        <v>3128</v>
      </c>
      <c r="AT160" s="304" t="s">
        <v>3128</v>
      </c>
    </row>
    <row r="161" spans="1:46" ht="15" customHeight="1">
      <c r="A161" s="7" t="str">
        <f>IF(ISERROR(VLOOKUP($L161,'nCino | Field Mappings'!$C:$M,1,FALSE)), "No", "Yes")</f>
        <v>Yes</v>
      </c>
      <c r="D161" s="32">
        <v>157</v>
      </c>
      <c r="E161" s="292" t="s">
        <v>3128</v>
      </c>
      <c r="F161" s="323" t="s">
        <v>2952</v>
      </c>
      <c r="G161" s="324" t="s">
        <v>3129</v>
      </c>
      <c r="H161" s="325" t="s">
        <v>50</v>
      </c>
      <c r="I161" s="325" t="s">
        <v>49</v>
      </c>
      <c r="J161" s="326" t="s">
        <v>458</v>
      </c>
      <c r="K161" s="327" t="s">
        <v>457</v>
      </c>
      <c r="L161" s="328" t="s">
        <v>456</v>
      </c>
      <c r="M161" s="62" t="s">
        <v>3141</v>
      </c>
      <c r="N161" s="327" t="s">
        <v>2929</v>
      </c>
      <c r="O161" s="304" t="s">
        <v>2930</v>
      </c>
      <c r="P161" s="304" t="s">
        <v>3128</v>
      </c>
      <c r="Q161" s="304" t="s">
        <v>3128</v>
      </c>
      <c r="R161" s="304" t="s">
        <v>3128</v>
      </c>
      <c r="S161" s="304" t="s">
        <v>3128</v>
      </c>
      <c r="T161" s="304" t="s">
        <v>3128</v>
      </c>
      <c r="U161" s="304" t="s">
        <v>3128</v>
      </c>
      <c r="V161" s="304" t="s">
        <v>3128</v>
      </c>
      <c r="W161" s="304" t="s">
        <v>3128</v>
      </c>
      <c r="X161" s="304" t="s">
        <v>3128</v>
      </c>
      <c r="Y161" s="304" t="s">
        <v>3128</v>
      </c>
      <c r="Z161" s="304" t="s">
        <v>3128</v>
      </c>
      <c r="AA161" s="304" t="s">
        <v>3128</v>
      </c>
      <c r="AB161" s="304" t="s">
        <v>3128</v>
      </c>
      <c r="AC161" s="304" t="s">
        <v>3128</v>
      </c>
      <c r="AD161" s="304" t="s">
        <v>3128</v>
      </c>
      <c r="AE161" s="304" t="s">
        <v>3128</v>
      </c>
      <c r="AF161" s="304" t="s">
        <v>3128</v>
      </c>
      <c r="AG161" s="306" t="s">
        <v>2914</v>
      </c>
      <c r="AH161" s="304" t="s">
        <v>3128</v>
      </c>
      <c r="AI161" s="306" t="s">
        <v>2916</v>
      </c>
      <c r="AJ161" s="304" t="s">
        <v>3128</v>
      </c>
      <c r="AK161" s="304" t="s">
        <v>3128</v>
      </c>
      <c r="AL161" s="25" t="s">
        <v>2916</v>
      </c>
      <c r="AM161" s="304" t="s">
        <v>3128</v>
      </c>
      <c r="AN161" s="304" t="s">
        <v>3128</v>
      </c>
      <c r="AO161" s="304" t="s">
        <v>3128</v>
      </c>
      <c r="AP161" s="304" t="s">
        <v>3128</v>
      </c>
      <c r="AQ161" s="304" t="s">
        <v>3128</v>
      </c>
      <c r="AR161" s="304" t="s">
        <v>3128</v>
      </c>
      <c r="AS161" s="304" t="s">
        <v>3128</v>
      </c>
      <c r="AT161" s="304" t="s">
        <v>3128</v>
      </c>
    </row>
    <row r="162" spans="1:46" ht="15" customHeight="1">
      <c r="A162" s="7" t="str">
        <f>IF(ISERROR(VLOOKUP($L162,'nCino | Field Mappings'!$C:$M,1,FALSE)), "No", "Yes")</f>
        <v>Yes</v>
      </c>
      <c r="D162" s="32">
        <v>158</v>
      </c>
      <c r="E162" s="292" t="s">
        <v>3128</v>
      </c>
      <c r="F162" s="323" t="s">
        <v>2952</v>
      </c>
      <c r="G162" s="324" t="s">
        <v>3129</v>
      </c>
      <c r="H162" s="325" t="s">
        <v>50</v>
      </c>
      <c r="I162" s="325" t="s">
        <v>49</v>
      </c>
      <c r="J162" s="326" t="s">
        <v>461</v>
      </c>
      <c r="K162" s="327" t="s">
        <v>460</v>
      </c>
      <c r="L162" s="328" t="s">
        <v>459</v>
      </c>
      <c r="M162" s="62" t="s">
        <v>3142</v>
      </c>
      <c r="N162" s="327" t="s">
        <v>3143</v>
      </c>
      <c r="O162" s="304">
        <v>255</v>
      </c>
      <c r="P162" s="304" t="s">
        <v>3128</v>
      </c>
      <c r="Q162" s="304" t="s">
        <v>3128</v>
      </c>
      <c r="R162" s="304" t="s">
        <v>3128</v>
      </c>
      <c r="S162" s="304" t="s">
        <v>3128</v>
      </c>
      <c r="T162" s="304" t="s">
        <v>3128</v>
      </c>
      <c r="U162" s="304" t="s">
        <v>3128</v>
      </c>
      <c r="V162" s="304" t="s">
        <v>3128</v>
      </c>
      <c r="W162" s="304" t="s">
        <v>3128</v>
      </c>
      <c r="X162" s="304" t="s">
        <v>3128</v>
      </c>
      <c r="Y162" s="304" t="s">
        <v>3128</v>
      </c>
      <c r="Z162" s="304" t="s">
        <v>3128</v>
      </c>
      <c r="AA162" s="304" t="s">
        <v>3128</v>
      </c>
      <c r="AB162" s="304" t="s">
        <v>3128</v>
      </c>
      <c r="AC162" s="304" t="s">
        <v>3128</v>
      </c>
      <c r="AD162" s="304" t="s">
        <v>3128</v>
      </c>
      <c r="AE162" s="304" t="s">
        <v>3128</v>
      </c>
      <c r="AF162" s="304" t="s">
        <v>3128</v>
      </c>
      <c r="AG162" s="306" t="s">
        <v>2914</v>
      </c>
      <c r="AH162" s="304" t="s">
        <v>3128</v>
      </c>
      <c r="AI162" s="306" t="s">
        <v>2916</v>
      </c>
      <c r="AJ162" s="304" t="s">
        <v>3128</v>
      </c>
      <c r="AK162" s="304" t="s">
        <v>3128</v>
      </c>
      <c r="AL162" s="25" t="s">
        <v>2916</v>
      </c>
      <c r="AM162" s="304" t="s">
        <v>3128</v>
      </c>
      <c r="AN162" s="304" t="s">
        <v>3128</v>
      </c>
      <c r="AO162" s="304" t="s">
        <v>3128</v>
      </c>
      <c r="AP162" s="304" t="s">
        <v>3128</v>
      </c>
      <c r="AQ162" s="304" t="s">
        <v>3128</v>
      </c>
      <c r="AR162" s="304" t="s">
        <v>3128</v>
      </c>
      <c r="AS162" s="304" t="s">
        <v>3128</v>
      </c>
      <c r="AT162" s="304" t="s">
        <v>3128</v>
      </c>
    </row>
    <row r="163" spans="1:46" ht="15" customHeight="1">
      <c r="A163" s="7" t="str">
        <f>IF(ISERROR(VLOOKUP($L163,'nCino | Field Mappings'!$C:$M,1,FALSE)), "No", "Yes")</f>
        <v>Yes</v>
      </c>
      <c r="D163" s="32">
        <v>159</v>
      </c>
      <c r="E163" s="46" t="s">
        <v>2912</v>
      </c>
      <c r="F163" s="323" t="s">
        <v>2952</v>
      </c>
      <c r="G163" s="324" t="s">
        <v>3129</v>
      </c>
      <c r="H163" s="325" t="s">
        <v>50</v>
      </c>
      <c r="I163" s="325" t="s">
        <v>49</v>
      </c>
      <c r="J163" s="329" t="s">
        <v>1159</v>
      </c>
      <c r="K163" s="304" t="s">
        <v>1158</v>
      </c>
      <c r="L163" s="328" t="s">
        <v>1157</v>
      </c>
      <c r="M163" s="62" t="s">
        <v>3144</v>
      </c>
      <c r="N163" s="327" t="s">
        <v>3145</v>
      </c>
      <c r="O163" s="304">
        <v>18</v>
      </c>
      <c r="P163" s="304" t="s">
        <v>3128</v>
      </c>
      <c r="Q163" s="304" t="s">
        <v>3128</v>
      </c>
      <c r="R163" s="304" t="s">
        <v>3128</v>
      </c>
      <c r="S163" s="304" t="s">
        <v>3128</v>
      </c>
      <c r="T163" s="304" t="s">
        <v>3128</v>
      </c>
      <c r="U163" s="304" t="s">
        <v>3128</v>
      </c>
      <c r="V163" s="304" t="s">
        <v>3128</v>
      </c>
      <c r="W163" s="304" t="s">
        <v>3128</v>
      </c>
      <c r="X163" s="304" t="s">
        <v>3128</v>
      </c>
      <c r="Y163" s="304" t="s">
        <v>3128</v>
      </c>
      <c r="Z163" s="304" t="s">
        <v>3128</v>
      </c>
      <c r="AA163" s="304" t="s">
        <v>3128</v>
      </c>
      <c r="AB163" s="304" t="s">
        <v>3128</v>
      </c>
      <c r="AC163" s="304" t="s">
        <v>3128</v>
      </c>
      <c r="AD163" s="304" t="s">
        <v>3128</v>
      </c>
      <c r="AE163" s="304" t="s">
        <v>3128</v>
      </c>
      <c r="AF163" s="304" t="s">
        <v>3128</v>
      </c>
      <c r="AG163" s="306" t="s">
        <v>2914</v>
      </c>
      <c r="AH163" s="304" t="s">
        <v>3128</v>
      </c>
      <c r="AI163" s="306" t="s">
        <v>2916</v>
      </c>
      <c r="AJ163" s="304" t="s">
        <v>3128</v>
      </c>
      <c r="AK163" s="304" t="s">
        <v>3128</v>
      </c>
      <c r="AL163" s="25" t="s">
        <v>2916</v>
      </c>
      <c r="AM163" s="304" t="s">
        <v>3128</v>
      </c>
      <c r="AN163" s="304" t="s">
        <v>3128</v>
      </c>
      <c r="AO163" s="304" t="s">
        <v>3128</v>
      </c>
      <c r="AP163" s="304" t="s">
        <v>3128</v>
      </c>
      <c r="AQ163" s="304" t="s">
        <v>3128</v>
      </c>
      <c r="AR163" s="304" t="s">
        <v>3128</v>
      </c>
      <c r="AS163" s="304" t="s">
        <v>3128</v>
      </c>
      <c r="AT163" s="304" t="s">
        <v>3128</v>
      </c>
    </row>
    <row r="164" spans="1:46" ht="15" customHeight="1">
      <c r="A164" s="7" t="str">
        <f>IF(ISERROR(VLOOKUP($L164,'nCino | Field Mappings'!$C:$M,1,FALSE)), "No", "Yes")</f>
        <v>Yes</v>
      </c>
      <c r="D164" s="32">
        <v>160</v>
      </c>
      <c r="E164" s="304" t="s">
        <v>3128</v>
      </c>
      <c r="F164" s="323" t="s">
        <v>2952</v>
      </c>
      <c r="G164" s="324" t="s">
        <v>3129</v>
      </c>
      <c r="H164" s="325" t="s">
        <v>50</v>
      </c>
      <c r="I164" s="325" t="s">
        <v>49</v>
      </c>
      <c r="J164" s="326" t="s">
        <v>487</v>
      </c>
      <c r="K164" s="327" t="s">
        <v>486</v>
      </c>
      <c r="L164" s="328" t="s">
        <v>485</v>
      </c>
      <c r="M164" s="62" t="s">
        <v>3146</v>
      </c>
      <c r="N164" s="327" t="s">
        <v>2929</v>
      </c>
      <c r="O164" s="304" t="s">
        <v>2930</v>
      </c>
      <c r="P164" s="304" t="s">
        <v>3128</v>
      </c>
      <c r="Q164" s="304" t="s">
        <v>3128</v>
      </c>
      <c r="R164" s="304" t="s">
        <v>3128</v>
      </c>
      <c r="S164" s="304" t="s">
        <v>3128</v>
      </c>
      <c r="T164" s="304" t="s">
        <v>3128</v>
      </c>
      <c r="U164" s="304" t="s">
        <v>3128</v>
      </c>
      <c r="V164" s="304" t="s">
        <v>3128</v>
      </c>
      <c r="W164" s="304" t="s">
        <v>3128</v>
      </c>
      <c r="X164" s="304" t="s">
        <v>3128</v>
      </c>
      <c r="Y164" s="304" t="s">
        <v>3128</v>
      </c>
      <c r="Z164" s="304" t="s">
        <v>3128</v>
      </c>
      <c r="AA164" s="304" t="s">
        <v>3128</v>
      </c>
      <c r="AB164" s="304" t="s">
        <v>3128</v>
      </c>
      <c r="AC164" s="304" t="s">
        <v>3128</v>
      </c>
      <c r="AD164" s="304" t="s">
        <v>3128</v>
      </c>
      <c r="AE164" s="304" t="s">
        <v>3128</v>
      </c>
      <c r="AF164" s="304" t="s">
        <v>3128</v>
      </c>
      <c r="AG164" s="306" t="s">
        <v>2914</v>
      </c>
      <c r="AH164" s="304" t="s">
        <v>3128</v>
      </c>
      <c r="AI164" s="306" t="s">
        <v>2916</v>
      </c>
      <c r="AJ164" s="304" t="s">
        <v>3128</v>
      </c>
      <c r="AK164" s="304" t="s">
        <v>3128</v>
      </c>
      <c r="AL164" s="25" t="s">
        <v>2916</v>
      </c>
      <c r="AM164" s="304" t="s">
        <v>3128</v>
      </c>
      <c r="AN164" s="304" t="s">
        <v>3128</v>
      </c>
      <c r="AO164" s="304" t="s">
        <v>3128</v>
      </c>
      <c r="AP164" s="304" t="s">
        <v>3128</v>
      </c>
      <c r="AQ164" s="304" t="s">
        <v>3128</v>
      </c>
      <c r="AR164" s="304" t="s">
        <v>3128</v>
      </c>
      <c r="AS164" s="304" t="s">
        <v>3128</v>
      </c>
      <c r="AT164" s="304" t="s">
        <v>3128</v>
      </c>
    </row>
    <row r="165" spans="1:46" ht="15" customHeight="1">
      <c r="A165" s="7" t="str">
        <f>IF(ISERROR(VLOOKUP($L165,'nCino | Field Mappings'!$C:$M,1,FALSE)), "No", "Yes")</f>
        <v>Yes</v>
      </c>
      <c r="D165" s="32">
        <v>161</v>
      </c>
      <c r="E165" s="304" t="s">
        <v>3128</v>
      </c>
      <c r="F165" s="323" t="s">
        <v>2952</v>
      </c>
      <c r="G165" s="324" t="s">
        <v>3129</v>
      </c>
      <c r="H165" s="325" t="s">
        <v>50</v>
      </c>
      <c r="I165" s="325" t="s">
        <v>49</v>
      </c>
      <c r="J165" s="326" t="s">
        <v>505</v>
      </c>
      <c r="K165" s="327" t="s">
        <v>504</v>
      </c>
      <c r="L165" s="291" t="s">
        <v>503</v>
      </c>
      <c r="M165" s="62" t="s">
        <v>3147</v>
      </c>
      <c r="N165" s="327" t="s">
        <v>2967</v>
      </c>
      <c r="O165" s="304">
        <v>16</v>
      </c>
      <c r="P165" s="304">
        <v>2</v>
      </c>
      <c r="Q165" s="304" t="s">
        <v>3128</v>
      </c>
      <c r="R165" s="304" t="s">
        <v>3128</v>
      </c>
      <c r="S165" s="304" t="s">
        <v>3128</v>
      </c>
      <c r="T165" s="304" t="s">
        <v>3128</v>
      </c>
      <c r="U165" s="304" t="s">
        <v>3128</v>
      </c>
      <c r="V165" s="304" t="s">
        <v>3128</v>
      </c>
      <c r="W165" s="304" t="s">
        <v>3128</v>
      </c>
      <c r="X165" s="304" t="s">
        <v>3128</v>
      </c>
      <c r="Y165" s="304" t="s">
        <v>3128</v>
      </c>
      <c r="Z165" s="304" t="s">
        <v>3128</v>
      </c>
      <c r="AA165" s="304" t="s">
        <v>3128</v>
      </c>
      <c r="AB165" s="304" t="s">
        <v>3128</v>
      </c>
      <c r="AC165" s="304" t="s">
        <v>3128</v>
      </c>
      <c r="AD165" s="304" t="s">
        <v>3128</v>
      </c>
      <c r="AE165" s="304" t="s">
        <v>3128</v>
      </c>
      <c r="AF165" s="304" t="s">
        <v>3128</v>
      </c>
      <c r="AG165" s="306" t="s">
        <v>2914</v>
      </c>
      <c r="AH165" s="304" t="s">
        <v>3128</v>
      </c>
      <c r="AI165" s="306" t="s">
        <v>2916</v>
      </c>
      <c r="AJ165" s="304" t="s">
        <v>3128</v>
      </c>
      <c r="AK165" s="304" t="s">
        <v>3128</v>
      </c>
      <c r="AL165" s="25" t="s">
        <v>2916</v>
      </c>
      <c r="AM165" s="304" t="s">
        <v>3128</v>
      </c>
      <c r="AN165" s="304" t="s">
        <v>3128</v>
      </c>
      <c r="AO165" s="304" t="s">
        <v>3128</v>
      </c>
      <c r="AP165" s="304" t="s">
        <v>3128</v>
      </c>
      <c r="AQ165" s="304" t="s">
        <v>3128</v>
      </c>
      <c r="AR165" s="304" t="s">
        <v>3128</v>
      </c>
      <c r="AS165" s="304" t="s">
        <v>3128</v>
      </c>
      <c r="AT165" s="304" t="s">
        <v>3128</v>
      </c>
    </row>
    <row r="166" spans="1:46" ht="15" customHeight="1">
      <c r="A166" s="7" t="str">
        <f>IF(ISERROR(VLOOKUP($L166,'nCino | Field Mappings'!$C:$M,1,FALSE)), "No", "Yes")</f>
        <v>Yes</v>
      </c>
      <c r="D166" s="32">
        <v>162</v>
      </c>
      <c r="E166" s="292" t="s">
        <v>3128</v>
      </c>
      <c r="F166" s="323" t="s">
        <v>2952</v>
      </c>
      <c r="G166" s="324" t="s">
        <v>3129</v>
      </c>
      <c r="H166" s="325" t="s">
        <v>50</v>
      </c>
      <c r="I166" s="325" t="s">
        <v>49</v>
      </c>
      <c r="J166" s="326" t="s">
        <v>508</v>
      </c>
      <c r="K166" s="327" t="s">
        <v>507</v>
      </c>
      <c r="L166" s="56" t="str">
        <f>_xlfn.CONCAT(I166,".",K166)</f>
        <v>LLC_BI__Loan__c.CCS_DoNotTrade__c</v>
      </c>
      <c r="M166" s="62" t="s">
        <v>3148</v>
      </c>
      <c r="N166" s="327" t="s">
        <v>3007</v>
      </c>
      <c r="O166" s="304" t="s">
        <v>3008</v>
      </c>
      <c r="P166" s="304" t="s">
        <v>3128</v>
      </c>
      <c r="Q166" s="304" t="s">
        <v>3128</v>
      </c>
      <c r="R166" s="304" t="s">
        <v>3128</v>
      </c>
      <c r="S166" s="304" t="s">
        <v>3128</v>
      </c>
      <c r="T166" s="304" t="s">
        <v>3128</v>
      </c>
      <c r="U166" s="304" t="s">
        <v>3128</v>
      </c>
      <c r="V166" s="304" t="s">
        <v>3128</v>
      </c>
      <c r="W166" s="304" t="s">
        <v>3128</v>
      </c>
      <c r="X166" s="304" t="s">
        <v>3128</v>
      </c>
      <c r="Y166" s="304" t="s">
        <v>3128</v>
      </c>
      <c r="Z166" s="304" t="s">
        <v>3128</v>
      </c>
      <c r="AA166" s="304" t="s">
        <v>3128</v>
      </c>
      <c r="AB166" s="304" t="s">
        <v>3128</v>
      </c>
      <c r="AC166" s="304" t="s">
        <v>3128</v>
      </c>
      <c r="AD166" s="304" t="s">
        <v>3128</v>
      </c>
      <c r="AE166" s="304" t="s">
        <v>3128</v>
      </c>
      <c r="AF166" s="304" t="s">
        <v>3128</v>
      </c>
      <c r="AG166" s="306" t="s">
        <v>2914</v>
      </c>
      <c r="AH166" s="304" t="s">
        <v>3128</v>
      </c>
      <c r="AI166" s="306" t="s">
        <v>2916</v>
      </c>
      <c r="AJ166" s="304" t="s">
        <v>3128</v>
      </c>
      <c r="AK166" s="304" t="s">
        <v>3128</v>
      </c>
      <c r="AL166" s="25" t="s">
        <v>2916</v>
      </c>
      <c r="AM166" s="304" t="s">
        <v>3128</v>
      </c>
      <c r="AN166" s="304" t="s">
        <v>3128</v>
      </c>
      <c r="AO166" s="304" t="s">
        <v>3128</v>
      </c>
      <c r="AP166" s="304" t="s">
        <v>3128</v>
      </c>
      <c r="AQ166" s="304" t="s">
        <v>3128</v>
      </c>
      <c r="AR166" s="304" t="s">
        <v>3128</v>
      </c>
      <c r="AS166" s="304" t="s">
        <v>3128</v>
      </c>
      <c r="AT166" s="304" t="s">
        <v>3128</v>
      </c>
    </row>
    <row r="167" spans="1:46" ht="15" customHeight="1">
      <c r="A167" s="7" t="str">
        <f>IF(ISERROR(VLOOKUP($L167,'nCino | Field Mappings'!$C:$M,1,FALSE)), "No", "Yes")</f>
        <v>Yes</v>
      </c>
      <c r="D167" s="32">
        <v>163</v>
      </c>
      <c r="E167" s="304" t="s">
        <v>3128</v>
      </c>
      <c r="F167" s="323" t="s">
        <v>2952</v>
      </c>
      <c r="G167" s="324" t="s">
        <v>3129</v>
      </c>
      <c r="H167" s="325" t="s">
        <v>50</v>
      </c>
      <c r="I167" s="325" t="s">
        <v>49</v>
      </c>
      <c r="J167" s="326" t="s">
        <v>514</v>
      </c>
      <c r="K167" s="327" t="s">
        <v>513</v>
      </c>
      <c r="L167" s="328" t="s">
        <v>512</v>
      </c>
      <c r="M167" s="62" t="s">
        <v>3149</v>
      </c>
      <c r="N167" s="327" t="s">
        <v>3150</v>
      </c>
      <c r="O167" s="304" t="s">
        <v>2930</v>
      </c>
      <c r="P167" s="304" t="s">
        <v>3128</v>
      </c>
      <c r="Q167" s="304" t="s">
        <v>3128</v>
      </c>
      <c r="R167" s="304" t="s">
        <v>3128</v>
      </c>
      <c r="S167" s="304" t="s">
        <v>3128</v>
      </c>
      <c r="T167" s="304" t="s">
        <v>3128</v>
      </c>
      <c r="U167" s="304" t="s">
        <v>3128</v>
      </c>
      <c r="V167" s="304" t="s">
        <v>3128</v>
      </c>
      <c r="W167" s="304" t="s">
        <v>3128</v>
      </c>
      <c r="X167" s="304" t="s">
        <v>3128</v>
      </c>
      <c r="Y167" s="304" t="s">
        <v>3128</v>
      </c>
      <c r="Z167" s="304" t="s">
        <v>3128</v>
      </c>
      <c r="AA167" s="304" t="s">
        <v>3128</v>
      </c>
      <c r="AB167" s="304" t="s">
        <v>3128</v>
      </c>
      <c r="AC167" s="304" t="s">
        <v>3128</v>
      </c>
      <c r="AD167" s="304" t="s">
        <v>3128</v>
      </c>
      <c r="AE167" s="304" t="s">
        <v>3128</v>
      </c>
      <c r="AF167" s="304" t="s">
        <v>3128</v>
      </c>
      <c r="AG167" s="306" t="s">
        <v>2914</v>
      </c>
      <c r="AH167" s="304" t="s">
        <v>3128</v>
      </c>
      <c r="AI167" s="306" t="s">
        <v>2916</v>
      </c>
      <c r="AJ167" s="304" t="s">
        <v>3128</v>
      </c>
      <c r="AK167" s="304" t="s">
        <v>3128</v>
      </c>
      <c r="AL167" s="25" t="s">
        <v>2916</v>
      </c>
      <c r="AM167" s="304" t="s">
        <v>3128</v>
      </c>
      <c r="AN167" s="304" t="s">
        <v>3128</v>
      </c>
      <c r="AO167" s="304" t="s">
        <v>3128</v>
      </c>
      <c r="AP167" s="304" t="s">
        <v>3128</v>
      </c>
      <c r="AQ167" s="304" t="s">
        <v>3128</v>
      </c>
      <c r="AR167" s="304" t="s">
        <v>3128</v>
      </c>
      <c r="AS167" s="304" t="s">
        <v>3128</v>
      </c>
      <c r="AT167" s="304" t="s">
        <v>3128</v>
      </c>
    </row>
    <row r="168" spans="1:46" ht="15" customHeight="1">
      <c r="A168" s="7" t="str">
        <f>IF(ISERROR(VLOOKUP($L168,'nCino | Field Mappings'!$C:$M,1,FALSE)), "No", "Yes")</f>
        <v>Yes</v>
      </c>
      <c r="D168" s="32">
        <v>164</v>
      </c>
      <c r="E168" s="304" t="s">
        <v>3128</v>
      </c>
      <c r="F168" s="323" t="s">
        <v>2952</v>
      </c>
      <c r="G168" s="324" t="s">
        <v>3129</v>
      </c>
      <c r="H168" s="325" t="s">
        <v>50</v>
      </c>
      <c r="I168" s="325" t="s">
        <v>49</v>
      </c>
      <c r="J168" s="326" t="s">
        <v>520</v>
      </c>
      <c r="K168" s="327" t="s">
        <v>519</v>
      </c>
      <c r="L168" s="328" t="s">
        <v>518</v>
      </c>
      <c r="M168" s="62" t="s">
        <v>3151</v>
      </c>
      <c r="N168" s="327" t="s">
        <v>2967</v>
      </c>
      <c r="O168" s="304">
        <v>16</v>
      </c>
      <c r="P168" s="304">
        <v>2</v>
      </c>
      <c r="Q168" s="304" t="s">
        <v>3128</v>
      </c>
      <c r="R168" s="304" t="s">
        <v>3128</v>
      </c>
      <c r="S168" s="304" t="s">
        <v>3128</v>
      </c>
      <c r="T168" s="304" t="s">
        <v>3128</v>
      </c>
      <c r="U168" s="304" t="s">
        <v>3128</v>
      </c>
      <c r="V168" s="304" t="s">
        <v>3128</v>
      </c>
      <c r="W168" s="304" t="s">
        <v>3128</v>
      </c>
      <c r="X168" s="304" t="s">
        <v>3128</v>
      </c>
      <c r="Y168" s="304" t="s">
        <v>3128</v>
      </c>
      <c r="Z168" s="304" t="s">
        <v>3128</v>
      </c>
      <c r="AA168" s="304" t="s">
        <v>3128</v>
      </c>
      <c r="AB168" s="304" t="s">
        <v>3128</v>
      </c>
      <c r="AC168" s="304" t="s">
        <v>3128</v>
      </c>
      <c r="AD168" s="304" t="s">
        <v>3128</v>
      </c>
      <c r="AE168" s="304" t="s">
        <v>3128</v>
      </c>
      <c r="AF168" s="304" t="s">
        <v>3128</v>
      </c>
      <c r="AG168" s="306" t="s">
        <v>2914</v>
      </c>
      <c r="AH168" s="304" t="s">
        <v>3128</v>
      </c>
      <c r="AI168" s="306" t="s">
        <v>2916</v>
      </c>
      <c r="AJ168" s="304" t="s">
        <v>3128</v>
      </c>
      <c r="AK168" s="304" t="s">
        <v>3128</v>
      </c>
      <c r="AL168" s="25" t="s">
        <v>2916</v>
      </c>
      <c r="AM168" s="304" t="s">
        <v>3128</v>
      </c>
      <c r="AN168" s="304" t="s">
        <v>3128</v>
      </c>
      <c r="AO168" s="304" t="s">
        <v>3128</v>
      </c>
      <c r="AP168" s="304" t="s">
        <v>3128</v>
      </c>
      <c r="AQ168" s="304" t="s">
        <v>3128</v>
      </c>
      <c r="AR168" s="304" t="s">
        <v>3128</v>
      </c>
      <c r="AS168" s="304" t="s">
        <v>3128</v>
      </c>
      <c r="AT168" s="304" t="s">
        <v>3128</v>
      </c>
    </row>
    <row r="169" spans="1:46" ht="15" customHeight="1">
      <c r="A169" s="7" t="str">
        <f>IF(ISERROR(VLOOKUP($L169,'nCino | Field Mappings'!$C:$M,1,FALSE)), "No", "Yes")</f>
        <v>Yes</v>
      </c>
      <c r="D169" s="32">
        <v>165</v>
      </c>
      <c r="E169" s="304" t="s">
        <v>3128</v>
      </c>
      <c r="F169" s="323" t="s">
        <v>2952</v>
      </c>
      <c r="G169" s="324" t="s">
        <v>3129</v>
      </c>
      <c r="H169" s="325" t="s">
        <v>50</v>
      </c>
      <c r="I169" s="325" t="s">
        <v>49</v>
      </c>
      <c r="J169" s="326" t="s">
        <v>523</v>
      </c>
      <c r="K169" s="327" t="s">
        <v>522</v>
      </c>
      <c r="L169" s="328" t="s">
        <v>521</v>
      </c>
      <c r="M169" s="62" t="s">
        <v>3152</v>
      </c>
      <c r="N169" s="327" t="s">
        <v>2929</v>
      </c>
      <c r="O169" s="304" t="s">
        <v>2930</v>
      </c>
      <c r="P169" s="304" t="s">
        <v>3128</v>
      </c>
      <c r="Q169" s="304" t="s">
        <v>3128</v>
      </c>
      <c r="R169" s="304" t="s">
        <v>3128</v>
      </c>
      <c r="S169" s="304" t="s">
        <v>3128</v>
      </c>
      <c r="T169" s="304" t="s">
        <v>3128</v>
      </c>
      <c r="U169" s="304" t="s">
        <v>3128</v>
      </c>
      <c r="V169" s="304" t="s">
        <v>3128</v>
      </c>
      <c r="W169" s="304" t="s">
        <v>3128</v>
      </c>
      <c r="X169" s="304" t="s">
        <v>3128</v>
      </c>
      <c r="Y169" s="304" t="s">
        <v>3128</v>
      </c>
      <c r="Z169" s="304" t="s">
        <v>3128</v>
      </c>
      <c r="AA169" s="304" t="s">
        <v>3128</v>
      </c>
      <c r="AB169" s="304" t="s">
        <v>3128</v>
      </c>
      <c r="AC169" s="304" t="s">
        <v>3128</v>
      </c>
      <c r="AD169" s="304" t="s">
        <v>3128</v>
      </c>
      <c r="AE169" s="304" t="s">
        <v>3128</v>
      </c>
      <c r="AF169" s="304" t="s">
        <v>3128</v>
      </c>
      <c r="AG169" s="306" t="s">
        <v>2914</v>
      </c>
      <c r="AH169" s="304" t="s">
        <v>3128</v>
      </c>
      <c r="AI169" s="306" t="s">
        <v>2916</v>
      </c>
      <c r="AJ169" s="304" t="s">
        <v>3128</v>
      </c>
      <c r="AK169" s="304" t="s">
        <v>3128</v>
      </c>
      <c r="AL169" s="25" t="s">
        <v>2916</v>
      </c>
      <c r="AM169" s="304" t="s">
        <v>3128</v>
      </c>
      <c r="AN169" s="304" t="s">
        <v>3128</v>
      </c>
      <c r="AO169" s="304" t="s">
        <v>3128</v>
      </c>
      <c r="AP169" s="304" t="s">
        <v>3128</v>
      </c>
      <c r="AQ169" s="304" t="s">
        <v>3128</v>
      </c>
      <c r="AR169" s="304" t="s">
        <v>3128</v>
      </c>
      <c r="AS169" s="304" t="s">
        <v>3128</v>
      </c>
      <c r="AT169" s="304" t="s">
        <v>3128</v>
      </c>
    </row>
    <row r="170" spans="1:46" ht="15" customHeight="1">
      <c r="A170" s="7" t="str">
        <f>IF(ISERROR(VLOOKUP($L170,'nCino | Field Mappings'!$C:$M,1,FALSE)), "No", "Yes")</f>
        <v>Yes</v>
      </c>
      <c r="D170" s="32">
        <v>166</v>
      </c>
      <c r="E170" s="304" t="s">
        <v>3128</v>
      </c>
      <c r="F170" s="323" t="s">
        <v>2952</v>
      </c>
      <c r="G170" s="324" t="s">
        <v>3129</v>
      </c>
      <c r="H170" s="325" t="s">
        <v>50</v>
      </c>
      <c r="I170" s="325" t="s">
        <v>49</v>
      </c>
      <c r="J170" s="326" t="s">
        <v>538</v>
      </c>
      <c r="K170" s="327" t="s">
        <v>540</v>
      </c>
      <c r="L170" s="328" t="s">
        <v>539</v>
      </c>
      <c r="M170" s="62" t="s">
        <v>3153</v>
      </c>
      <c r="N170" s="327" t="s">
        <v>2927</v>
      </c>
      <c r="O170" s="304">
        <v>18</v>
      </c>
      <c r="P170" s="304">
        <v>0</v>
      </c>
      <c r="Q170" s="304" t="s">
        <v>3128</v>
      </c>
      <c r="R170" s="304" t="s">
        <v>3128</v>
      </c>
      <c r="S170" s="304" t="s">
        <v>3128</v>
      </c>
      <c r="T170" s="304" t="s">
        <v>3128</v>
      </c>
      <c r="U170" s="304" t="s">
        <v>3128</v>
      </c>
      <c r="V170" s="304" t="s">
        <v>3128</v>
      </c>
      <c r="W170" s="304" t="s">
        <v>3128</v>
      </c>
      <c r="X170" s="304" t="s">
        <v>3128</v>
      </c>
      <c r="Y170" s="304" t="s">
        <v>3128</v>
      </c>
      <c r="Z170" s="304" t="s">
        <v>3128</v>
      </c>
      <c r="AA170" s="304" t="s">
        <v>3128</v>
      </c>
      <c r="AB170" s="304" t="s">
        <v>3128</v>
      </c>
      <c r="AC170" s="304" t="s">
        <v>3128</v>
      </c>
      <c r="AD170" s="304" t="s">
        <v>3128</v>
      </c>
      <c r="AE170" s="304" t="s">
        <v>3128</v>
      </c>
      <c r="AF170" s="304" t="s">
        <v>3128</v>
      </c>
      <c r="AG170" s="306" t="s">
        <v>2914</v>
      </c>
      <c r="AH170" s="304" t="s">
        <v>3128</v>
      </c>
      <c r="AI170" s="306" t="s">
        <v>2916</v>
      </c>
      <c r="AJ170" s="304" t="s">
        <v>3128</v>
      </c>
      <c r="AK170" s="304" t="s">
        <v>3128</v>
      </c>
      <c r="AL170" s="25" t="s">
        <v>2916</v>
      </c>
      <c r="AM170" s="304" t="s">
        <v>3128</v>
      </c>
      <c r="AN170" s="304" t="s">
        <v>3128</v>
      </c>
      <c r="AO170" s="304" t="s">
        <v>3128</v>
      </c>
      <c r="AP170" s="304" t="s">
        <v>3128</v>
      </c>
      <c r="AQ170" s="304" t="s">
        <v>3128</v>
      </c>
      <c r="AR170" s="304" t="s">
        <v>3128</v>
      </c>
      <c r="AS170" s="304" t="s">
        <v>3128</v>
      </c>
      <c r="AT170" s="304" t="s">
        <v>3128</v>
      </c>
    </row>
    <row r="171" spans="1:46" ht="15" customHeight="1">
      <c r="A171" s="7" t="str">
        <f>IF(ISERROR(VLOOKUP($L171,'nCino | Field Mappings'!$C:$M,1,FALSE)), "No", "Yes")</f>
        <v>Yes</v>
      </c>
      <c r="D171" s="32">
        <v>167</v>
      </c>
      <c r="E171" s="304" t="s">
        <v>3128</v>
      </c>
      <c r="F171" s="323" t="s">
        <v>2952</v>
      </c>
      <c r="G171" s="324" t="s">
        <v>3129</v>
      </c>
      <c r="H171" s="325" t="s">
        <v>50</v>
      </c>
      <c r="I171" s="325" t="s">
        <v>49</v>
      </c>
      <c r="J171" s="326" t="s">
        <v>543</v>
      </c>
      <c r="K171" s="327" t="s">
        <v>542</v>
      </c>
      <c r="L171" s="328" t="s">
        <v>541</v>
      </c>
      <c r="M171" s="62"/>
      <c r="N171" s="327" t="s">
        <v>2927</v>
      </c>
      <c r="O171" s="304">
        <v>16</v>
      </c>
      <c r="P171" s="304">
        <v>2</v>
      </c>
      <c r="Q171" s="304" t="s">
        <v>3128</v>
      </c>
      <c r="R171" s="304" t="s">
        <v>3128</v>
      </c>
      <c r="S171" s="304" t="s">
        <v>3128</v>
      </c>
      <c r="T171" s="304" t="s">
        <v>3128</v>
      </c>
      <c r="U171" s="304" t="s">
        <v>3128</v>
      </c>
      <c r="V171" s="304" t="s">
        <v>3128</v>
      </c>
      <c r="W171" s="304" t="s">
        <v>3128</v>
      </c>
      <c r="X171" s="304" t="s">
        <v>3128</v>
      </c>
      <c r="Y171" s="304" t="s">
        <v>3128</v>
      </c>
      <c r="Z171" s="304" t="s">
        <v>3128</v>
      </c>
      <c r="AA171" s="304" t="s">
        <v>3128</v>
      </c>
      <c r="AB171" s="304" t="s">
        <v>3128</v>
      </c>
      <c r="AC171" s="304" t="s">
        <v>3128</v>
      </c>
      <c r="AD171" s="304" t="s">
        <v>3128</v>
      </c>
      <c r="AE171" s="304" t="s">
        <v>3128</v>
      </c>
      <c r="AF171" s="304" t="s">
        <v>3128</v>
      </c>
      <c r="AG171" s="306" t="s">
        <v>2914</v>
      </c>
      <c r="AH171" s="304" t="s">
        <v>3128</v>
      </c>
      <c r="AI171" s="306" t="s">
        <v>2916</v>
      </c>
      <c r="AJ171" s="304" t="s">
        <v>3128</v>
      </c>
      <c r="AK171" s="304" t="s">
        <v>3128</v>
      </c>
      <c r="AL171" s="25" t="s">
        <v>2916</v>
      </c>
      <c r="AM171" s="304" t="s">
        <v>3128</v>
      </c>
      <c r="AN171" s="304" t="s">
        <v>3128</v>
      </c>
      <c r="AO171" s="304" t="s">
        <v>3128</v>
      </c>
      <c r="AP171" s="304" t="s">
        <v>3128</v>
      </c>
      <c r="AQ171" s="304" t="s">
        <v>3128</v>
      </c>
      <c r="AR171" s="304" t="s">
        <v>3128</v>
      </c>
      <c r="AS171" s="304" t="s">
        <v>3128</v>
      </c>
      <c r="AT171" s="304" t="s">
        <v>3128</v>
      </c>
    </row>
    <row r="172" spans="1:46" ht="15" customHeight="1">
      <c r="A172" s="7" t="str">
        <f>IF(ISERROR(VLOOKUP($L172,'nCino | Field Mappings'!$C:$M,1,FALSE)), "No", "Yes")</f>
        <v>Yes</v>
      </c>
      <c r="D172" s="32">
        <v>168</v>
      </c>
      <c r="E172" s="304" t="s">
        <v>3128</v>
      </c>
      <c r="F172" s="323" t="s">
        <v>2952</v>
      </c>
      <c r="G172" s="324" t="s">
        <v>3129</v>
      </c>
      <c r="H172" s="325" t="s">
        <v>50</v>
      </c>
      <c r="I172" s="325" t="s">
        <v>49</v>
      </c>
      <c r="J172" s="326" t="s">
        <v>546</v>
      </c>
      <c r="K172" s="327" t="s">
        <v>545</v>
      </c>
      <c r="L172" s="291" t="s">
        <v>544</v>
      </c>
      <c r="M172" s="62"/>
      <c r="N172" s="327" t="s">
        <v>2929</v>
      </c>
      <c r="O172" s="304" t="s">
        <v>2930</v>
      </c>
      <c r="P172" s="304" t="s">
        <v>3128</v>
      </c>
      <c r="Q172" s="304" t="s">
        <v>3128</v>
      </c>
      <c r="R172" s="304" t="s">
        <v>3128</v>
      </c>
      <c r="S172" s="304" t="s">
        <v>3128</v>
      </c>
      <c r="T172" s="304" t="s">
        <v>3128</v>
      </c>
      <c r="U172" s="304" t="s">
        <v>3128</v>
      </c>
      <c r="V172" s="304" t="s">
        <v>3128</v>
      </c>
      <c r="W172" s="304" t="s">
        <v>3128</v>
      </c>
      <c r="X172" s="304" t="s">
        <v>3128</v>
      </c>
      <c r="Y172" s="304" t="s">
        <v>3128</v>
      </c>
      <c r="Z172" s="304" t="s">
        <v>3128</v>
      </c>
      <c r="AA172" s="304" t="s">
        <v>3128</v>
      </c>
      <c r="AB172" s="304" t="s">
        <v>3128</v>
      </c>
      <c r="AC172" s="304" t="s">
        <v>3128</v>
      </c>
      <c r="AD172" s="304" t="s">
        <v>3128</v>
      </c>
      <c r="AE172" s="304" t="s">
        <v>3128</v>
      </c>
      <c r="AF172" s="304" t="s">
        <v>3128</v>
      </c>
      <c r="AG172" s="306" t="s">
        <v>2914</v>
      </c>
      <c r="AH172" s="304" t="s">
        <v>3128</v>
      </c>
      <c r="AI172" s="306" t="s">
        <v>2916</v>
      </c>
      <c r="AJ172" s="304" t="s">
        <v>3128</v>
      </c>
      <c r="AK172" s="304" t="s">
        <v>3128</v>
      </c>
      <c r="AL172" s="25" t="s">
        <v>2916</v>
      </c>
      <c r="AM172" s="304" t="s">
        <v>3128</v>
      </c>
      <c r="AN172" s="304" t="s">
        <v>3128</v>
      </c>
      <c r="AO172" s="304" t="s">
        <v>3128</v>
      </c>
      <c r="AP172" s="304" t="s">
        <v>3128</v>
      </c>
      <c r="AQ172" s="304" t="s">
        <v>3128</v>
      </c>
      <c r="AR172" s="304" t="s">
        <v>3128</v>
      </c>
      <c r="AS172" s="304" t="s">
        <v>3128</v>
      </c>
      <c r="AT172" s="304" t="s">
        <v>3128</v>
      </c>
    </row>
    <row r="173" spans="1:46" ht="15" customHeight="1">
      <c r="A173" s="7" t="str">
        <f>IF(ISERROR(VLOOKUP($L173,'nCino | Field Mappings'!$C:$M,1,FALSE)), "No", "Yes")</f>
        <v>Yes</v>
      </c>
      <c r="D173" s="32">
        <v>169</v>
      </c>
      <c r="E173" s="304" t="s">
        <v>3128</v>
      </c>
      <c r="F173" s="323" t="s">
        <v>2952</v>
      </c>
      <c r="G173" s="324" t="s">
        <v>3129</v>
      </c>
      <c r="H173" s="325" t="s">
        <v>50</v>
      </c>
      <c r="I173" s="325" t="s">
        <v>49</v>
      </c>
      <c r="J173" s="326" t="s">
        <v>549</v>
      </c>
      <c r="K173" s="327" t="s">
        <v>548</v>
      </c>
      <c r="L173" s="328" t="s">
        <v>547</v>
      </c>
      <c r="M173" s="62" t="s">
        <v>3154</v>
      </c>
      <c r="N173" s="327" t="s">
        <v>2967</v>
      </c>
      <c r="O173" s="304">
        <v>16</v>
      </c>
      <c r="P173" s="304">
        <v>2</v>
      </c>
      <c r="Q173" s="304" t="s">
        <v>3128</v>
      </c>
      <c r="R173" s="304" t="s">
        <v>3128</v>
      </c>
      <c r="S173" s="304" t="s">
        <v>3128</v>
      </c>
      <c r="T173" s="304" t="s">
        <v>3128</v>
      </c>
      <c r="U173" s="304" t="s">
        <v>3128</v>
      </c>
      <c r="V173" s="304" t="s">
        <v>3128</v>
      </c>
      <c r="W173" s="304" t="s">
        <v>3128</v>
      </c>
      <c r="X173" s="304" t="s">
        <v>3128</v>
      </c>
      <c r="Y173" s="304" t="s">
        <v>3128</v>
      </c>
      <c r="Z173" s="304" t="s">
        <v>3128</v>
      </c>
      <c r="AA173" s="304" t="s">
        <v>3128</v>
      </c>
      <c r="AB173" s="304" t="s">
        <v>3128</v>
      </c>
      <c r="AC173" s="304" t="s">
        <v>3128</v>
      </c>
      <c r="AD173" s="304" t="s">
        <v>3128</v>
      </c>
      <c r="AE173" s="304" t="s">
        <v>3128</v>
      </c>
      <c r="AF173" s="304" t="s">
        <v>3128</v>
      </c>
      <c r="AG173" s="306" t="s">
        <v>2914</v>
      </c>
      <c r="AH173" s="304" t="s">
        <v>3128</v>
      </c>
      <c r="AI173" s="306" t="s">
        <v>2916</v>
      </c>
      <c r="AJ173" s="304" t="s">
        <v>3128</v>
      </c>
      <c r="AK173" s="304" t="s">
        <v>3128</v>
      </c>
      <c r="AL173" s="25" t="s">
        <v>2916</v>
      </c>
      <c r="AM173" s="304" t="s">
        <v>3128</v>
      </c>
      <c r="AN173" s="304" t="s">
        <v>3128</v>
      </c>
      <c r="AO173" s="304" t="s">
        <v>3128</v>
      </c>
      <c r="AP173" s="304" t="s">
        <v>3128</v>
      </c>
      <c r="AQ173" s="304" t="s">
        <v>3128</v>
      </c>
      <c r="AR173" s="304" t="s">
        <v>3128</v>
      </c>
      <c r="AS173" s="304" t="s">
        <v>3128</v>
      </c>
      <c r="AT173" s="304" t="s">
        <v>3128</v>
      </c>
    </row>
    <row r="174" spans="1:46" ht="15" customHeight="1">
      <c r="A174" s="7" t="str">
        <f>IF(ISERROR(VLOOKUP($L174,'nCino | Field Mappings'!$C:$M,1,FALSE)), "No", "Yes")</f>
        <v>Yes</v>
      </c>
      <c r="D174" s="32">
        <v>170</v>
      </c>
      <c r="E174" s="291" t="s">
        <v>3128</v>
      </c>
      <c r="F174" s="323" t="s">
        <v>2952</v>
      </c>
      <c r="G174" s="324" t="s">
        <v>3129</v>
      </c>
      <c r="H174" s="325" t="s">
        <v>50</v>
      </c>
      <c r="I174" s="325" t="s">
        <v>49</v>
      </c>
      <c r="J174" s="326" t="s">
        <v>464</v>
      </c>
      <c r="K174" s="327" t="s">
        <v>463</v>
      </c>
      <c r="L174" s="291" t="s">
        <v>462</v>
      </c>
      <c r="M174" s="62" t="s">
        <v>3155</v>
      </c>
      <c r="N174" s="327" t="s">
        <v>2967</v>
      </c>
      <c r="O174" s="304">
        <v>16</v>
      </c>
      <c r="P174" s="304">
        <v>2</v>
      </c>
      <c r="Q174" s="304" t="s">
        <v>3128</v>
      </c>
      <c r="R174" s="304" t="s">
        <v>3128</v>
      </c>
      <c r="S174" s="304" t="s">
        <v>3128</v>
      </c>
      <c r="T174" s="304" t="s">
        <v>3128</v>
      </c>
      <c r="U174" s="304" t="s">
        <v>3128</v>
      </c>
      <c r="V174" s="304" t="s">
        <v>3128</v>
      </c>
      <c r="W174" s="304" t="s">
        <v>3128</v>
      </c>
      <c r="X174" s="304" t="s">
        <v>3128</v>
      </c>
      <c r="Y174" s="304" t="s">
        <v>3128</v>
      </c>
      <c r="Z174" s="304" t="s">
        <v>3128</v>
      </c>
      <c r="AA174" s="304" t="s">
        <v>3128</v>
      </c>
      <c r="AB174" s="304" t="s">
        <v>3128</v>
      </c>
      <c r="AC174" s="304" t="s">
        <v>3128</v>
      </c>
      <c r="AD174" s="304" t="s">
        <v>3128</v>
      </c>
      <c r="AE174" s="304" t="s">
        <v>3128</v>
      </c>
      <c r="AF174" s="304" t="s">
        <v>3128</v>
      </c>
      <c r="AG174" s="306" t="s">
        <v>2914</v>
      </c>
      <c r="AH174" s="304" t="s">
        <v>3128</v>
      </c>
      <c r="AI174" s="306" t="s">
        <v>2916</v>
      </c>
      <c r="AJ174" s="304" t="s">
        <v>3128</v>
      </c>
      <c r="AK174" s="304" t="s">
        <v>3128</v>
      </c>
      <c r="AL174" s="25" t="s">
        <v>2916</v>
      </c>
      <c r="AM174" s="304" t="s">
        <v>3128</v>
      </c>
      <c r="AN174" s="304" t="s">
        <v>3128</v>
      </c>
      <c r="AO174" s="304" t="s">
        <v>3128</v>
      </c>
      <c r="AP174" s="304" t="s">
        <v>3128</v>
      </c>
      <c r="AQ174" s="304" t="s">
        <v>3128</v>
      </c>
      <c r="AR174" s="304" t="s">
        <v>3128</v>
      </c>
      <c r="AS174" s="304" t="s">
        <v>3128</v>
      </c>
      <c r="AT174" s="304" t="s">
        <v>3128</v>
      </c>
    </row>
    <row r="175" spans="1:46" ht="15" customHeight="1">
      <c r="A175" s="7" t="str">
        <f>IF(ISERROR(VLOOKUP($L175,'nCino | Field Mappings'!$C:$M,1,FALSE)), "No", "Yes")</f>
        <v>Yes</v>
      </c>
      <c r="D175" s="32">
        <v>171</v>
      </c>
      <c r="E175" s="304" t="s">
        <v>3128</v>
      </c>
      <c r="F175" s="323" t="s">
        <v>2952</v>
      </c>
      <c r="G175" s="324" t="s">
        <v>3129</v>
      </c>
      <c r="H175" s="325" t="s">
        <v>50</v>
      </c>
      <c r="I175" s="325" t="s">
        <v>49</v>
      </c>
      <c r="J175" s="326" t="s">
        <v>464</v>
      </c>
      <c r="K175" s="327" t="s">
        <v>466</v>
      </c>
      <c r="L175" s="328" t="s">
        <v>465</v>
      </c>
      <c r="M175" s="62" t="s">
        <v>3156</v>
      </c>
      <c r="N175" s="327" t="s">
        <v>2967</v>
      </c>
      <c r="O175" s="304">
        <v>16</v>
      </c>
      <c r="P175" s="304">
        <v>2</v>
      </c>
      <c r="Q175" s="304" t="s">
        <v>3128</v>
      </c>
      <c r="R175" s="304" t="s">
        <v>3128</v>
      </c>
      <c r="S175" s="304" t="s">
        <v>3128</v>
      </c>
      <c r="T175" s="304" t="s">
        <v>3128</v>
      </c>
      <c r="U175" s="304" t="s">
        <v>3128</v>
      </c>
      <c r="V175" s="304" t="s">
        <v>3128</v>
      </c>
      <c r="W175" s="304" t="s">
        <v>3128</v>
      </c>
      <c r="X175" s="304" t="s">
        <v>3128</v>
      </c>
      <c r="Y175" s="304" t="s">
        <v>3128</v>
      </c>
      <c r="Z175" s="304" t="s">
        <v>3128</v>
      </c>
      <c r="AA175" s="304" t="s">
        <v>3128</v>
      </c>
      <c r="AB175" s="304" t="s">
        <v>3128</v>
      </c>
      <c r="AC175" s="304" t="s">
        <v>3128</v>
      </c>
      <c r="AD175" s="304" t="s">
        <v>3128</v>
      </c>
      <c r="AE175" s="304" t="s">
        <v>3128</v>
      </c>
      <c r="AF175" s="304" t="s">
        <v>3128</v>
      </c>
      <c r="AG175" s="306" t="s">
        <v>2914</v>
      </c>
      <c r="AH175" s="304" t="s">
        <v>3128</v>
      </c>
      <c r="AI175" s="306" t="s">
        <v>2916</v>
      </c>
      <c r="AJ175" s="304" t="s">
        <v>3128</v>
      </c>
      <c r="AK175" s="304" t="s">
        <v>3128</v>
      </c>
      <c r="AL175" s="25" t="s">
        <v>2916</v>
      </c>
      <c r="AM175" s="304" t="s">
        <v>3128</v>
      </c>
      <c r="AN175" s="304" t="s">
        <v>3128</v>
      </c>
      <c r="AO175" s="304" t="s">
        <v>3128</v>
      </c>
      <c r="AP175" s="304" t="s">
        <v>3128</v>
      </c>
      <c r="AQ175" s="304" t="s">
        <v>3128</v>
      </c>
      <c r="AR175" s="304" t="s">
        <v>3128</v>
      </c>
      <c r="AS175" s="304" t="s">
        <v>3128</v>
      </c>
      <c r="AT175" s="304" t="s">
        <v>3128</v>
      </c>
    </row>
    <row r="176" spans="1:46" ht="15" customHeight="1">
      <c r="A176" s="7" t="str">
        <f>IF(ISERROR(VLOOKUP($L176,'nCino | Field Mappings'!$C:$M,1,FALSE)), "No", "Yes")</f>
        <v>Yes</v>
      </c>
      <c r="D176" s="32">
        <v>172</v>
      </c>
      <c r="E176" s="304" t="s">
        <v>3128</v>
      </c>
      <c r="F176" s="323" t="s">
        <v>2952</v>
      </c>
      <c r="G176" s="324" t="s">
        <v>3129</v>
      </c>
      <c r="H176" s="325" t="s">
        <v>50</v>
      </c>
      <c r="I176" s="325" t="s">
        <v>49</v>
      </c>
      <c r="J176" s="326" t="s">
        <v>552</v>
      </c>
      <c r="K176" s="327" t="s">
        <v>551</v>
      </c>
      <c r="L176" s="291" t="s">
        <v>550</v>
      </c>
      <c r="M176" s="62" t="s">
        <v>3157</v>
      </c>
      <c r="N176" s="327" t="s">
        <v>2948</v>
      </c>
      <c r="O176" s="304">
        <v>18</v>
      </c>
      <c r="P176" s="304">
        <v>0</v>
      </c>
      <c r="Q176" s="304" t="s">
        <v>3128</v>
      </c>
      <c r="R176" s="304" t="s">
        <v>3128</v>
      </c>
      <c r="S176" s="304" t="s">
        <v>3128</v>
      </c>
      <c r="T176" s="304" t="s">
        <v>3128</v>
      </c>
      <c r="U176" s="304" t="s">
        <v>3128</v>
      </c>
      <c r="V176" s="304" t="s">
        <v>3128</v>
      </c>
      <c r="W176" s="304" t="s">
        <v>3128</v>
      </c>
      <c r="X176" s="304" t="s">
        <v>3128</v>
      </c>
      <c r="Y176" s="304" t="s">
        <v>3128</v>
      </c>
      <c r="Z176" s="304" t="s">
        <v>3128</v>
      </c>
      <c r="AA176" s="304" t="s">
        <v>3128</v>
      </c>
      <c r="AB176" s="304" t="s">
        <v>3128</v>
      </c>
      <c r="AC176" s="304" t="s">
        <v>3128</v>
      </c>
      <c r="AD176" s="304" t="s">
        <v>3128</v>
      </c>
      <c r="AE176" s="304" t="s">
        <v>3128</v>
      </c>
      <c r="AF176" s="304" t="s">
        <v>3128</v>
      </c>
      <c r="AG176" s="306" t="s">
        <v>2914</v>
      </c>
      <c r="AH176" s="304" t="s">
        <v>3128</v>
      </c>
      <c r="AI176" s="306" t="s">
        <v>2916</v>
      </c>
      <c r="AJ176" s="304" t="s">
        <v>3128</v>
      </c>
      <c r="AK176" s="304" t="s">
        <v>3128</v>
      </c>
      <c r="AL176" s="25" t="s">
        <v>2916</v>
      </c>
      <c r="AM176" s="304" t="s">
        <v>3128</v>
      </c>
      <c r="AN176" s="304" t="s">
        <v>3128</v>
      </c>
      <c r="AO176" s="304" t="s">
        <v>3128</v>
      </c>
      <c r="AP176" s="304" t="s">
        <v>3128</v>
      </c>
      <c r="AQ176" s="304" t="s">
        <v>3128</v>
      </c>
      <c r="AR176" s="304" t="s">
        <v>3128</v>
      </c>
      <c r="AS176" s="304" t="s">
        <v>3128</v>
      </c>
      <c r="AT176" s="304" t="s">
        <v>3128</v>
      </c>
    </row>
    <row r="177" spans="1:46" ht="15" customHeight="1">
      <c r="A177" s="7" t="str">
        <f>IF(ISERROR(VLOOKUP($L177,'nCino | Field Mappings'!$C:$M,1,FALSE)), "No", "Yes")</f>
        <v>Yes</v>
      </c>
      <c r="D177" s="32">
        <v>173</v>
      </c>
      <c r="E177" s="291" t="s">
        <v>3128</v>
      </c>
      <c r="F177" s="323" t="s">
        <v>2952</v>
      </c>
      <c r="G177" s="324" t="s">
        <v>3129</v>
      </c>
      <c r="H177" s="325" t="s">
        <v>50</v>
      </c>
      <c r="I177" s="325" t="s">
        <v>49</v>
      </c>
      <c r="J177" s="326" t="s">
        <v>555</v>
      </c>
      <c r="K177" s="327" t="s">
        <v>554</v>
      </c>
      <c r="L177" s="291" t="s">
        <v>553</v>
      </c>
      <c r="M177" s="62" t="s">
        <v>3158</v>
      </c>
      <c r="N177" s="327" t="s">
        <v>2967</v>
      </c>
      <c r="O177" s="304">
        <v>16</v>
      </c>
      <c r="P177" s="304">
        <v>2</v>
      </c>
      <c r="Q177" s="304" t="s">
        <v>3128</v>
      </c>
      <c r="R177" s="304" t="s">
        <v>3128</v>
      </c>
      <c r="S177" s="304" t="s">
        <v>3128</v>
      </c>
      <c r="T177" s="304" t="s">
        <v>3128</v>
      </c>
      <c r="U177" s="304" t="s">
        <v>3128</v>
      </c>
      <c r="V177" s="304" t="s">
        <v>3128</v>
      </c>
      <c r="W177" s="304" t="s">
        <v>3128</v>
      </c>
      <c r="X177" s="304" t="s">
        <v>3128</v>
      </c>
      <c r="Y177" s="304" t="s">
        <v>3128</v>
      </c>
      <c r="Z177" s="304" t="s">
        <v>3128</v>
      </c>
      <c r="AA177" s="304" t="s">
        <v>3128</v>
      </c>
      <c r="AB177" s="304" t="s">
        <v>3128</v>
      </c>
      <c r="AC177" s="304" t="s">
        <v>3128</v>
      </c>
      <c r="AD177" s="304" t="s">
        <v>3128</v>
      </c>
      <c r="AE177" s="304" t="s">
        <v>3128</v>
      </c>
      <c r="AF177" s="304" t="s">
        <v>3128</v>
      </c>
      <c r="AG177" s="306" t="s">
        <v>2914</v>
      </c>
      <c r="AH177" s="304" t="s">
        <v>3128</v>
      </c>
      <c r="AI177" s="306" t="s">
        <v>2916</v>
      </c>
      <c r="AJ177" s="304" t="s">
        <v>3128</v>
      </c>
      <c r="AK177" s="304" t="s">
        <v>3128</v>
      </c>
      <c r="AL177" s="25" t="s">
        <v>2916</v>
      </c>
      <c r="AM177" s="304" t="s">
        <v>3128</v>
      </c>
      <c r="AN177" s="304" t="s">
        <v>3128</v>
      </c>
      <c r="AO177" s="304" t="s">
        <v>3128</v>
      </c>
      <c r="AP177" s="304" t="s">
        <v>3128</v>
      </c>
      <c r="AQ177" s="304" t="s">
        <v>3128</v>
      </c>
      <c r="AR177" s="304" t="s">
        <v>3128</v>
      </c>
      <c r="AS177" s="304" t="s">
        <v>3128</v>
      </c>
      <c r="AT177" s="304" t="s">
        <v>3128</v>
      </c>
    </row>
    <row r="178" spans="1:46" ht="15" customHeight="1">
      <c r="A178" s="7" t="str">
        <f>IF(ISERROR(VLOOKUP($L178,'nCino | Field Mappings'!$C:$M,1,FALSE)), "No", "Yes")</f>
        <v>Yes</v>
      </c>
      <c r="D178" s="32">
        <v>174</v>
      </c>
      <c r="E178" s="292" t="s">
        <v>3128</v>
      </c>
      <c r="F178" s="323" t="s">
        <v>2952</v>
      </c>
      <c r="G178" s="324" t="s">
        <v>3129</v>
      </c>
      <c r="H178" s="325" t="s">
        <v>50</v>
      </c>
      <c r="I178" s="325" t="s">
        <v>49</v>
      </c>
      <c r="J178" s="326" t="s">
        <v>558</v>
      </c>
      <c r="K178" s="327" t="s">
        <v>557</v>
      </c>
      <c r="L178" s="328" t="s">
        <v>556</v>
      </c>
      <c r="M178" s="62" t="s">
        <v>3159</v>
      </c>
      <c r="N178" s="327" t="s">
        <v>2948</v>
      </c>
      <c r="O178" s="304">
        <v>18</v>
      </c>
      <c r="P178" s="304">
        <v>0</v>
      </c>
      <c r="Q178" s="304" t="s">
        <v>3128</v>
      </c>
      <c r="R178" s="304" t="s">
        <v>3128</v>
      </c>
      <c r="S178" s="304" t="s">
        <v>3128</v>
      </c>
      <c r="T178" s="304" t="s">
        <v>3128</v>
      </c>
      <c r="U178" s="304" t="s">
        <v>3128</v>
      </c>
      <c r="V178" s="304" t="s">
        <v>3128</v>
      </c>
      <c r="W178" s="304" t="s">
        <v>3128</v>
      </c>
      <c r="X178" s="304" t="s">
        <v>3128</v>
      </c>
      <c r="Y178" s="304" t="s">
        <v>3128</v>
      </c>
      <c r="Z178" s="304" t="s">
        <v>3128</v>
      </c>
      <c r="AA178" s="304" t="s">
        <v>3128</v>
      </c>
      <c r="AB178" s="304" t="s">
        <v>3128</v>
      </c>
      <c r="AC178" s="304" t="s">
        <v>3128</v>
      </c>
      <c r="AD178" s="304" t="s">
        <v>3128</v>
      </c>
      <c r="AE178" s="304" t="s">
        <v>3128</v>
      </c>
      <c r="AF178" s="304" t="s">
        <v>3128</v>
      </c>
      <c r="AG178" s="306" t="s">
        <v>2914</v>
      </c>
      <c r="AH178" s="304" t="s">
        <v>3128</v>
      </c>
      <c r="AI178" s="306" t="s">
        <v>2916</v>
      </c>
      <c r="AJ178" s="304" t="s">
        <v>3128</v>
      </c>
      <c r="AK178" s="304" t="s">
        <v>3128</v>
      </c>
      <c r="AL178" s="25" t="s">
        <v>2916</v>
      </c>
      <c r="AM178" s="304" t="s">
        <v>3128</v>
      </c>
      <c r="AN178" s="304" t="s">
        <v>3128</v>
      </c>
      <c r="AO178" s="304" t="s">
        <v>3128</v>
      </c>
      <c r="AP178" s="304" t="s">
        <v>3128</v>
      </c>
      <c r="AQ178" s="304" t="s">
        <v>3128</v>
      </c>
      <c r="AR178" s="304" t="s">
        <v>3128</v>
      </c>
      <c r="AS178" s="304" t="s">
        <v>3128</v>
      </c>
      <c r="AT178" s="304" t="s">
        <v>3128</v>
      </c>
    </row>
    <row r="179" spans="1:46" ht="15" customHeight="1">
      <c r="A179" s="7" t="str">
        <f>IF(ISERROR(VLOOKUP($L179,'nCino | Field Mappings'!$C:$M,1,FALSE)), "No", "Yes")</f>
        <v>Yes</v>
      </c>
      <c r="D179" s="32">
        <v>175</v>
      </c>
      <c r="E179" s="304" t="s">
        <v>3128</v>
      </c>
      <c r="F179" s="323" t="s">
        <v>2952</v>
      </c>
      <c r="G179" s="324" t="s">
        <v>3129</v>
      </c>
      <c r="H179" s="325" t="s">
        <v>50</v>
      </c>
      <c r="I179" s="325" t="s">
        <v>49</v>
      </c>
      <c r="J179" s="326" t="s">
        <v>558</v>
      </c>
      <c r="K179" s="327" t="s">
        <v>560</v>
      </c>
      <c r="L179" s="328" t="s">
        <v>559</v>
      </c>
      <c r="M179" s="62" t="s">
        <v>3160</v>
      </c>
      <c r="N179" s="327" t="s">
        <v>2948</v>
      </c>
      <c r="O179" s="304">
        <v>18</v>
      </c>
      <c r="P179" s="304">
        <v>0</v>
      </c>
      <c r="Q179" s="304" t="s">
        <v>3128</v>
      </c>
      <c r="R179" s="304" t="s">
        <v>3128</v>
      </c>
      <c r="S179" s="304" t="s">
        <v>3128</v>
      </c>
      <c r="T179" s="304" t="s">
        <v>3128</v>
      </c>
      <c r="U179" s="304" t="s">
        <v>3128</v>
      </c>
      <c r="V179" s="304" t="s">
        <v>3128</v>
      </c>
      <c r="W179" s="304" t="s">
        <v>3128</v>
      </c>
      <c r="X179" s="304" t="s">
        <v>3128</v>
      </c>
      <c r="Y179" s="304" t="s">
        <v>3128</v>
      </c>
      <c r="Z179" s="304" t="s">
        <v>3128</v>
      </c>
      <c r="AA179" s="304" t="s">
        <v>3128</v>
      </c>
      <c r="AB179" s="304" t="s">
        <v>3128</v>
      </c>
      <c r="AC179" s="304" t="s">
        <v>3128</v>
      </c>
      <c r="AD179" s="304" t="s">
        <v>3128</v>
      </c>
      <c r="AE179" s="304" t="s">
        <v>3128</v>
      </c>
      <c r="AF179" s="304" t="s">
        <v>3128</v>
      </c>
      <c r="AG179" s="306" t="s">
        <v>2914</v>
      </c>
      <c r="AH179" s="304" t="s">
        <v>3128</v>
      </c>
      <c r="AI179" s="306" t="s">
        <v>2916</v>
      </c>
      <c r="AJ179" s="304" t="s">
        <v>3128</v>
      </c>
      <c r="AK179" s="304" t="s">
        <v>3128</v>
      </c>
      <c r="AL179" s="25" t="s">
        <v>2916</v>
      </c>
      <c r="AM179" s="304" t="s">
        <v>3128</v>
      </c>
      <c r="AN179" s="304" t="s">
        <v>3128</v>
      </c>
      <c r="AO179" s="304" t="s">
        <v>3128</v>
      </c>
      <c r="AP179" s="304" t="s">
        <v>3128</v>
      </c>
      <c r="AQ179" s="304" t="s">
        <v>3128</v>
      </c>
      <c r="AR179" s="304" t="s">
        <v>3128</v>
      </c>
      <c r="AS179" s="304" t="s">
        <v>3128</v>
      </c>
      <c r="AT179" s="304" t="s">
        <v>3128</v>
      </c>
    </row>
    <row r="180" spans="1:46" ht="15" customHeight="1">
      <c r="A180" s="7" t="str">
        <f>IF(ISERROR(VLOOKUP($L180,'nCino | Field Mappings'!$C:$M,1,FALSE)), "No", "Yes")</f>
        <v>Yes</v>
      </c>
      <c r="D180" s="32">
        <v>176</v>
      </c>
      <c r="E180" s="46" t="s">
        <v>2970</v>
      </c>
      <c r="F180" s="323" t="s">
        <v>2952</v>
      </c>
      <c r="G180" s="324" t="s">
        <v>3129</v>
      </c>
      <c r="H180" s="325" t="s">
        <v>50</v>
      </c>
      <c r="I180" s="325" t="s">
        <v>49</v>
      </c>
      <c r="J180" s="329" t="s">
        <v>1219</v>
      </c>
      <c r="K180" s="304" t="s">
        <v>1218</v>
      </c>
      <c r="L180" s="56" t="str">
        <f>_xlfn.CONCAT(I180,".",K180)</f>
        <v>LLC_BI__Loan__c.LLC_BI__Funding__c</v>
      </c>
      <c r="M180" s="62" t="s">
        <v>3161</v>
      </c>
      <c r="N180" s="327" t="s">
        <v>3162</v>
      </c>
      <c r="O180" s="304">
        <v>18</v>
      </c>
      <c r="P180" s="304">
        <v>2</v>
      </c>
      <c r="Q180" s="304" t="s">
        <v>3128</v>
      </c>
      <c r="R180" s="304" t="s">
        <v>3128</v>
      </c>
      <c r="S180" s="304" t="s">
        <v>3128</v>
      </c>
      <c r="T180" s="304" t="s">
        <v>3128</v>
      </c>
      <c r="U180" s="304" t="s">
        <v>3128</v>
      </c>
      <c r="V180" s="304" t="s">
        <v>3128</v>
      </c>
      <c r="W180" s="304" t="s">
        <v>3128</v>
      </c>
      <c r="X180" s="304" t="s">
        <v>3128</v>
      </c>
      <c r="Y180" s="304" t="s">
        <v>3128</v>
      </c>
      <c r="Z180" s="304" t="s">
        <v>3128</v>
      </c>
      <c r="AA180" s="304" t="s">
        <v>3128</v>
      </c>
      <c r="AB180" s="304" t="s">
        <v>3128</v>
      </c>
      <c r="AC180" s="304" t="s">
        <v>3128</v>
      </c>
      <c r="AD180" s="304" t="s">
        <v>3128</v>
      </c>
      <c r="AE180" s="304" t="s">
        <v>3128</v>
      </c>
      <c r="AF180" s="304" t="s">
        <v>3128</v>
      </c>
      <c r="AG180" s="306" t="s">
        <v>2914</v>
      </c>
      <c r="AH180" s="304" t="s">
        <v>3128</v>
      </c>
      <c r="AI180" s="306" t="s">
        <v>2916</v>
      </c>
      <c r="AJ180" s="304" t="s">
        <v>3128</v>
      </c>
      <c r="AK180" s="304" t="s">
        <v>3128</v>
      </c>
      <c r="AL180" s="25" t="s">
        <v>2916</v>
      </c>
      <c r="AM180" s="304" t="s">
        <v>3128</v>
      </c>
      <c r="AN180" s="304" t="s">
        <v>3128</v>
      </c>
      <c r="AO180" s="304" t="s">
        <v>3128</v>
      </c>
      <c r="AP180" s="304" t="s">
        <v>3128</v>
      </c>
      <c r="AQ180" s="304" t="s">
        <v>3128</v>
      </c>
      <c r="AR180" s="304" t="s">
        <v>3128</v>
      </c>
      <c r="AS180" s="304" t="s">
        <v>3128</v>
      </c>
      <c r="AT180" s="304" t="s">
        <v>3128</v>
      </c>
    </row>
    <row r="181" spans="1:46" ht="15" customHeight="1">
      <c r="A181" s="7" t="str">
        <f>IF(ISERROR(VLOOKUP($L181,'nCino | Field Mappings'!$C:$M,1,FALSE)), "No", "Yes")</f>
        <v>Yes</v>
      </c>
      <c r="D181" s="32">
        <v>177</v>
      </c>
      <c r="E181" s="31" t="s">
        <v>2970</v>
      </c>
      <c r="F181" s="323" t="s">
        <v>2952</v>
      </c>
      <c r="G181" s="324" t="s">
        <v>3129</v>
      </c>
      <c r="H181" s="325" t="s">
        <v>50</v>
      </c>
      <c r="I181" s="325" t="s">
        <v>49</v>
      </c>
      <c r="J181" s="329" t="s">
        <v>3163</v>
      </c>
      <c r="K181" s="304" t="s">
        <v>1794</v>
      </c>
      <c r="L181" s="56" t="str">
        <f>_xlfn.CONCAT(I181,".",K181)</f>
        <v>LLC_BI__Loan__c.LLC_BI__Total_Collateral_Value__c</v>
      </c>
      <c r="M181" s="62" t="s">
        <v>3164</v>
      </c>
      <c r="N181" s="248" t="s">
        <v>2976</v>
      </c>
      <c r="O181" s="304">
        <v>18</v>
      </c>
      <c r="P181" s="304">
        <v>2</v>
      </c>
      <c r="Q181" s="304" t="s">
        <v>3128</v>
      </c>
      <c r="R181" s="304" t="s">
        <v>3128</v>
      </c>
      <c r="S181" s="304" t="s">
        <v>3128</v>
      </c>
      <c r="T181" s="304" t="s">
        <v>3128</v>
      </c>
      <c r="U181" s="304" t="s">
        <v>3128</v>
      </c>
      <c r="V181" s="304" t="s">
        <v>3128</v>
      </c>
      <c r="W181" s="304" t="s">
        <v>3128</v>
      </c>
      <c r="X181" s="304" t="s">
        <v>3128</v>
      </c>
      <c r="Y181" s="304" t="s">
        <v>3128</v>
      </c>
      <c r="Z181" s="304" t="s">
        <v>3128</v>
      </c>
      <c r="AA181" s="304" t="s">
        <v>3128</v>
      </c>
      <c r="AB181" s="304" t="s">
        <v>3128</v>
      </c>
      <c r="AC181" s="304" t="s">
        <v>3128</v>
      </c>
      <c r="AD181" s="304" t="s">
        <v>3128</v>
      </c>
      <c r="AE181" s="304" t="s">
        <v>3128</v>
      </c>
      <c r="AF181" s="304" t="s">
        <v>3128</v>
      </c>
      <c r="AG181" s="306" t="s">
        <v>2914</v>
      </c>
      <c r="AH181" s="304" t="s">
        <v>3128</v>
      </c>
      <c r="AI181" s="306" t="s">
        <v>2916</v>
      </c>
      <c r="AJ181" s="304" t="s">
        <v>3128</v>
      </c>
      <c r="AK181" s="304" t="s">
        <v>3128</v>
      </c>
      <c r="AL181" s="25" t="s">
        <v>2916</v>
      </c>
      <c r="AM181" s="304" t="s">
        <v>3128</v>
      </c>
      <c r="AN181" s="304" t="s">
        <v>3128</v>
      </c>
      <c r="AO181" s="304" t="s">
        <v>3128</v>
      </c>
      <c r="AP181" s="304" t="s">
        <v>3128</v>
      </c>
      <c r="AQ181" s="304" t="s">
        <v>3128</v>
      </c>
      <c r="AR181" s="304" t="s">
        <v>3128</v>
      </c>
      <c r="AS181" s="304" t="s">
        <v>3128</v>
      </c>
      <c r="AT181" s="304" t="s">
        <v>3128</v>
      </c>
    </row>
    <row r="182" spans="1:46" ht="15" customHeight="1">
      <c r="A182" s="7" t="str">
        <f>IF(ISERROR(VLOOKUP($L182,'nCino | Field Mappings'!$C:$M,1,FALSE)), "No", "Yes")</f>
        <v>Yes</v>
      </c>
      <c r="D182" s="32">
        <v>178</v>
      </c>
      <c r="E182" s="46" t="s">
        <v>2912</v>
      </c>
      <c r="F182" s="323" t="s">
        <v>2952</v>
      </c>
      <c r="G182" s="324" t="s">
        <v>3129</v>
      </c>
      <c r="H182" s="325" t="s">
        <v>50</v>
      </c>
      <c r="I182" s="325" t="s">
        <v>49</v>
      </c>
      <c r="J182" s="329" t="s">
        <v>1375</v>
      </c>
      <c r="K182" s="304" t="s">
        <v>1374</v>
      </c>
      <c r="L182" s="291" t="s">
        <v>1373</v>
      </c>
      <c r="M182" s="62" t="s">
        <v>3165</v>
      </c>
      <c r="N182" s="327" t="s">
        <v>3007</v>
      </c>
      <c r="O182" s="304" t="s">
        <v>3008</v>
      </c>
      <c r="P182" s="304" t="s">
        <v>3128</v>
      </c>
      <c r="Q182" s="304" t="s">
        <v>3128</v>
      </c>
      <c r="R182" s="304" t="s">
        <v>3128</v>
      </c>
      <c r="S182" s="304" t="s">
        <v>3128</v>
      </c>
      <c r="T182" s="304" t="s">
        <v>3128</v>
      </c>
      <c r="U182" s="304" t="s">
        <v>3128</v>
      </c>
      <c r="V182" s="304" t="s">
        <v>3128</v>
      </c>
      <c r="W182" s="304" t="s">
        <v>3128</v>
      </c>
      <c r="X182" s="304" t="s">
        <v>3128</v>
      </c>
      <c r="Y182" s="304" t="s">
        <v>3128</v>
      </c>
      <c r="Z182" s="304" t="s">
        <v>3128</v>
      </c>
      <c r="AA182" s="304" t="s">
        <v>3128</v>
      </c>
      <c r="AB182" s="304" t="s">
        <v>3128</v>
      </c>
      <c r="AC182" s="304" t="s">
        <v>3128</v>
      </c>
      <c r="AD182" s="304" t="s">
        <v>3128</v>
      </c>
      <c r="AE182" s="304" t="s">
        <v>3128</v>
      </c>
      <c r="AF182" s="304" t="s">
        <v>3128</v>
      </c>
      <c r="AG182" s="306" t="s">
        <v>2914</v>
      </c>
      <c r="AH182" s="304" t="s">
        <v>3128</v>
      </c>
      <c r="AI182" s="306" t="s">
        <v>2916</v>
      </c>
      <c r="AJ182" s="304" t="s">
        <v>3128</v>
      </c>
      <c r="AK182" s="304" t="s">
        <v>3128</v>
      </c>
      <c r="AL182" s="25" t="s">
        <v>2916</v>
      </c>
      <c r="AM182" s="304" t="s">
        <v>3128</v>
      </c>
      <c r="AN182" s="304" t="s">
        <v>3128</v>
      </c>
      <c r="AO182" s="304" t="s">
        <v>3128</v>
      </c>
      <c r="AP182" s="304" t="s">
        <v>3128</v>
      </c>
      <c r="AQ182" s="304" t="s">
        <v>3128</v>
      </c>
      <c r="AR182" s="304" t="s">
        <v>3128</v>
      </c>
      <c r="AS182" s="304" t="s">
        <v>3128</v>
      </c>
      <c r="AT182" s="304" t="s">
        <v>3128</v>
      </c>
    </row>
    <row r="183" spans="1:46" ht="15" customHeight="1">
      <c r="A183" s="7" t="str">
        <f>IF(ISERROR(VLOOKUP($L183,'nCino | Field Mappings'!$C:$M,1,FALSE)), "No", "Yes")</f>
        <v>Yes</v>
      </c>
      <c r="D183" s="32">
        <v>179</v>
      </c>
      <c r="E183" s="291" t="s">
        <v>3128</v>
      </c>
      <c r="F183" s="323" t="s">
        <v>2952</v>
      </c>
      <c r="G183" s="324" t="s">
        <v>3129</v>
      </c>
      <c r="H183" s="325" t="s">
        <v>50</v>
      </c>
      <c r="I183" s="325" t="s">
        <v>49</v>
      </c>
      <c r="J183" s="326" t="s">
        <v>605</v>
      </c>
      <c r="K183" s="327" t="s">
        <v>604</v>
      </c>
      <c r="L183" s="291" t="s">
        <v>603</v>
      </c>
      <c r="M183" s="62"/>
      <c r="N183" s="327" t="s">
        <v>3007</v>
      </c>
      <c r="O183" s="304" t="s">
        <v>3008</v>
      </c>
      <c r="P183" s="304" t="s">
        <v>3128</v>
      </c>
      <c r="Q183" s="304" t="s">
        <v>3128</v>
      </c>
      <c r="R183" s="304" t="s">
        <v>3128</v>
      </c>
      <c r="S183" s="304" t="s">
        <v>3128</v>
      </c>
      <c r="T183" s="304" t="s">
        <v>3128</v>
      </c>
      <c r="U183" s="304" t="s">
        <v>3128</v>
      </c>
      <c r="V183" s="304" t="s">
        <v>3128</v>
      </c>
      <c r="W183" s="304" t="s">
        <v>3128</v>
      </c>
      <c r="X183" s="304" t="s">
        <v>3128</v>
      </c>
      <c r="Y183" s="304" t="s">
        <v>3128</v>
      </c>
      <c r="Z183" s="304" t="s">
        <v>3128</v>
      </c>
      <c r="AA183" s="304" t="s">
        <v>3128</v>
      </c>
      <c r="AB183" s="304" t="s">
        <v>3128</v>
      </c>
      <c r="AC183" s="304" t="s">
        <v>3128</v>
      </c>
      <c r="AD183" s="304" t="s">
        <v>3128</v>
      </c>
      <c r="AE183" s="304" t="s">
        <v>3128</v>
      </c>
      <c r="AF183" s="304" t="s">
        <v>3128</v>
      </c>
      <c r="AG183" s="306" t="s">
        <v>2914</v>
      </c>
      <c r="AH183" s="304" t="s">
        <v>3128</v>
      </c>
      <c r="AI183" s="306" t="s">
        <v>2916</v>
      </c>
      <c r="AJ183" s="304" t="s">
        <v>3128</v>
      </c>
      <c r="AK183" s="304" t="s">
        <v>3128</v>
      </c>
      <c r="AL183" s="25" t="s">
        <v>2916</v>
      </c>
      <c r="AM183" s="304" t="s">
        <v>3128</v>
      </c>
      <c r="AN183" s="304" t="s">
        <v>3128</v>
      </c>
      <c r="AO183" s="304" t="s">
        <v>3128</v>
      </c>
      <c r="AP183" s="304" t="s">
        <v>3128</v>
      </c>
      <c r="AQ183" s="304" t="s">
        <v>3128</v>
      </c>
      <c r="AR183" s="304" t="s">
        <v>3128</v>
      </c>
      <c r="AS183" s="304" t="s">
        <v>3128</v>
      </c>
      <c r="AT183" s="304" t="s">
        <v>3128</v>
      </c>
    </row>
    <row r="184" spans="1:46" ht="15" customHeight="1">
      <c r="A184" s="7" t="str">
        <f>IF(ISERROR(VLOOKUP($L184,'nCino | Field Mappings'!$C:$M,1,FALSE)), "No", "Yes")</f>
        <v>Yes</v>
      </c>
      <c r="D184" s="32">
        <v>180</v>
      </c>
      <c r="E184" s="304" t="s">
        <v>3128</v>
      </c>
      <c r="F184" s="323" t="s">
        <v>2952</v>
      </c>
      <c r="G184" s="324" t="s">
        <v>3129</v>
      </c>
      <c r="H184" s="325" t="s">
        <v>50</v>
      </c>
      <c r="I184" s="325" t="s">
        <v>49</v>
      </c>
      <c r="J184" s="326" t="s">
        <v>197</v>
      </c>
      <c r="K184" s="327" t="s">
        <v>196</v>
      </c>
      <c r="L184" s="291" t="s">
        <v>626</v>
      </c>
      <c r="M184" s="62"/>
      <c r="N184" s="327" t="s">
        <v>2929</v>
      </c>
      <c r="O184" s="304" t="s">
        <v>2930</v>
      </c>
      <c r="P184" s="304" t="s">
        <v>3128</v>
      </c>
      <c r="Q184" s="304" t="s">
        <v>3128</v>
      </c>
      <c r="R184" s="304" t="s">
        <v>3128</v>
      </c>
      <c r="S184" s="304" t="s">
        <v>3128</v>
      </c>
      <c r="T184" s="304" t="s">
        <v>3128</v>
      </c>
      <c r="U184" s="304" t="s">
        <v>3128</v>
      </c>
      <c r="V184" s="304" t="s">
        <v>3128</v>
      </c>
      <c r="W184" s="304" t="s">
        <v>3128</v>
      </c>
      <c r="X184" s="304" t="s">
        <v>3128</v>
      </c>
      <c r="Y184" s="304" t="s">
        <v>3128</v>
      </c>
      <c r="Z184" s="304" t="s">
        <v>3128</v>
      </c>
      <c r="AA184" s="304" t="s">
        <v>3128</v>
      </c>
      <c r="AB184" s="304" t="s">
        <v>3128</v>
      </c>
      <c r="AC184" s="304" t="s">
        <v>3128</v>
      </c>
      <c r="AD184" s="304" t="s">
        <v>3128</v>
      </c>
      <c r="AE184" s="304" t="s">
        <v>3128</v>
      </c>
      <c r="AF184" s="304" t="s">
        <v>3128</v>
      </c>
      <c r="AG184" s="306" t="s">
        <v>2914</v>
      </c>
      <c r="AH184" s="304" t="s">
        <v>3128</v>
      </c>
      <c r="AI184" s="306" t="s">
        <v>2916</v>
      </c>
      <c r="AJ184" s="304" t="s">
        <v>3128</v>
      </c>
      <c r="AK184" s="304" t="s">
        <v>3128</v>
      </c>
      <c r="AL184" s="25" t="s">
        <v>2916</v>
      </c>
      <c r="AM184" s="304" t="s">
        <v>3128</v>
      </c>
      <c r="AN184" s="304" t="s">
        <v>3128</v>
      </c>
      <c r="AO184" s="304" t="s">
        <v>3128</v>
      </c>
      <c r="AP184" s="304" t="s">
        <v>3128</v>
      </c>
      <c r="AQ184" s="304" t="s">
        <v>3128</v>
      </c>
      <c r="AR184" s="304" t="s">
        <v>3128</v>
      </c>
      <c r="AS184" s="304" t="s">
        <v>3128</v>
      </c>
      <c r="AT184" s="304" t="s">
        <v>3128</v>
      </c>
    </row>
    <row r="185" spans="1:46" ht="15" customHeight="1">
      <c r="A185" s="7" t="str">
        <f>IF(ISERROR(VLOOKUP($L185,'nCino | Field Mappings'!$C:$M,1,FALSE)), "No", "Yes")</f>
        <v>Yes</v>
      </c>
      <c r="D185" s="32">
        <v>181</v>
      </c>
      <c r="E185" s="46" t="s">
        <v>2912</v>
      </c>
      <c r="F185" s="323" t="s">
        <v>2952</v>
      </c>
      <c r="G185" s="324" t="s">
        <v>3129</v>
      </c>
      <c r="H185" s="325" t="s">
        <v>50</v>
      </c>
      <c r="I185" s="325" t="s">
        <v>49</v>
      </c>
      <c r="J185" s="329" t="s">
        <v>1444</v>
      </c>
      <c r="K185" s="304" t="s">
        <v>1443</v>
      </c>
      <c r="L185" s="26" t="str">
        <f>_xlfn.CONCAT(I185,".",K185)</f>
        <v>LLC_BI__Loan__c.LLC_BI__isRenewal__c</v>
      </c>
      <c r="M185" s="62" t="s">
        <v>3166</v>
      </c>
      <c r="N185" s="327" t="s">
        <v>3007</v>
      </c>
      <c r="O185" s="304" t="s">
        <v>3008</v>
      </c>
      <c r="P185" s="304" t="s">
        <v>3128</v>
      </c>
      <c r="Q185" s="304" t="s">
        <v>3128</v>
      </c>
      <c r="R185" s="304" t="s">
        <v>3128</v>
      </c>
      <c r="S185" s="304" t="s">
        <v>3128</v>
      </c>
      <c r="T185" s="304" t="s">
        <v>3128</v>
      </c>
      <c r="U185" s="304" t="s">
        <v>3128</v>
      </c>
      <c r="V185" s="304" t="s">
        <v>3128</v>
      </c>
      <c r="W185" s="304" t="s">
        <v>3128</v>
      </c>
      <c r="X185" s="304" t="s">
        <v>3128</v>
      </c>
      <c r="Y185" s="304" t="s">
        <v>3128</v>
      </c>
      <c r="Z185" s="304" t="s">
        <v>3128</v>
      </c>
      <c r="AA185" s="304" t="s">
        <v>3128</v>
      </c>
      <c r="AB185" s="304" t="s">
        <v>3128</v>
      </c>
      <c r="AC185" s="304" t="s">
        <v>3128</v>
      </c>
      <c r="AD185" s="304" t="s">
        <v>3128</v>
      </c>
      <c r="AE185" s="304" t="s">
        <v>3128</v>
      </c>
      <c r="AF185" s="304" t="s">
        <v>3128</v>
      </c>
      <c r="AG185" s="306" t="s">
        <v>2914</v>
      </c>
      <c r="AH185" s="304" t="s">
        <v>3128</v>
      </c>
      <c r="AI185" s="306" t="s">
        <v>2916</v>
      </c>
      <c r="AJ185" s="304" t="s">
        <v>3128</v>
      </c>
      <c r="AK185" s="304" t="s">
        <v>3128</v>
      </c>
      <c r="AL185" s="25" t="s">
        <v>2916</v>
      </c>
      <c r="AM185" s="304" t="s">
        <v>3128</v>
      </c>
      <c r="AN185" s="304" t="s">
        <v>3128</v>
      </c>
      <c r="AO185" s="304" t="s">
        <v>3128</v>
      </c>
      <c r="AP185" s="304" t="s">
        <v>3128</v>
      </c>
      <c r="AQ185" s="304" t="s">
        <v>3128</v>
      </c>
      <c r="AR185" s="304" t="s">
        <v>3128</v>
      </c>
      <c r="AS185" s="304" t="s">
        <v>3128</v>
      </c>
      <c r="AT185" s="304" t="s">
        <v>3128</v>
      </c>
    </row>
    <row r="186" spans="1:46" ht="15" customHeight="1">
      <c r="A186" s="7" t="str">
        <f>IF(ISERROR(VLOOKUP($L186,'nCino | Field Mappings'!$C:$M,1,FALSE)), "No", "Yes")</f>
        <v>Yes</v>
      </c>
      <c r="D186" s="32">
        <v>182</v>
      </c>
      <c r="E186" s="304" t="s">
        <v>3128</v>
      </c>
      <c r="F186" s="323" t="s">
        <v>2952</v>
      </c>
      <c r="G186" s="324" t="s">
        <v>3129</v>
      </c>
      <c r="H186" s="325" t="s">
        <v>50</v>
      </c>
      <c r="I186" s="325" t="s">
        <v>49</v>
      </c>
      <c r="J186" s="326" t="s">
        <v>641</v>
      </c>
      <c r="K186" s="327" t="s">
        <v>640</v>
      </c>
      <c r="L186" s="291" t="s">
        <v>639</v>
      </c>
      <c r="M186" s="62"/>
      <c r="N186" s="327" t="s">
        <v>2927</v>
      </c>
      <c r="O186" s="304">
        <v>16</v>
      </c>
      <c r="P186" s="304">
        <v>2</v>
      </c>
      <c r="Q186" s="304" t="s">
        <v>3128</v>
      </c>
      <c r="R186" s="304" t="s">
        <v>3128</v>
      </c>
      <c r="S186" s="304" t="s">
        <v>3128</v>
      </c>
      <c r="T186" s="304" t="s">
        <v>3128</v>
      </c>
      <c r="U186" s="304" t="s">
        <v>3128</v>
      </c>
      <c r="V186" s="304" t="s">
        <v>3128</v>
      </c>
      <c r="W186" s="304" t="s">
        <v>3128</v>
      </c>
      <c r="X186" s="304" t="s">
        <v>3128</v>
      </c>
      <c r="Y186" s="304" t="s">
        <v>3128</v>
      </c>
      <c r="Z186" s="304" t="s">
        <v>3128</v>
      </c>
      <c r="AA186" s="304" t="s">
        <v>3128</v>
      </c>
      <c r="AB186" s="304" t="s">
        <v>3128</v>
      </c>
      <c r="AC186" s="304" t="s">
        <v>3128</v>
      </c>
      <c r="AD186" s="304" t="s">
        <v>3128</v>
      </c>
      <c r="AE186" s="304" t="s">
        <v>3128</v>
      </c>
      <c r="AF186" s="304" t="s">
        <v>3128</v>
      </c>
      <c r="AG186" s="306" t="s">
        <v>2914</v>
      </c>
      <c r="AH186" s="304" t="s">
        <v>3128</v>
      </c>
      <c r="AI186" s="306" t="s">
        <v>2916</v>
      </c>
      <c r="AJ186" s="304" t="s">
        <v>3128</v>
      </c>
      <c r="AK186" s="304" t="s">
        <v>3128</v>
      </c>
      <c r="AL186" s="25" t="s">
        <v>2916</v>
      </c>
      <c r="AM186" s="304" t="s">
        <v>3128</v>
      </c>
      <c r="AN186" s="304" t="s">
        <v>3128</v>
      </c>
      <c r="AO186" s="304" t="s">
        <v>3128</v>
      </c>
      <c r="AP186" s="304" t="s">
        <v>3128</v>
      </c>
      <c r="AQ186" s="304" t="s">
        <v>3128</v>
      </c>
      <c r="AR186" s="304" t="s">
        <v>3128</v>
      </c>
      <c r="AS186" s="304" t="s">
        <v>3128</v>
      </c>
      <c r="AT186" s="304" t="s">
        <v>3128</v>
      </c>
    </row>
    <row r="187" spans="1:46" ht="15" customHeight="1">
      <c r="A187" s="7" t="str">
        <f>IF(ISERROR(VLOOKUP($L187,'nCino | Field Mappings'!$C:$M,1,FALSE)), "No", "Yes")</f>
        <v>Yes</v>
      </c>
      <c r="D187" s="32">
        <v>183</v>
      </c>
      <c r="E187" s="292" t="s">
        <v>3128</v>
      </c>
      <c r="F187" s="323" t="s">
        <v>2952</v>
      </c>
      <c r="G187" s="324" t="s">
        <v>3129</v>
      </c>
      <c r="H187" s="325" t="s">
        <v>50</v>
      </c>
      <c r="I187" s="325" t="s">
        <v>49</v>
      </c>
      <c r="J187" s="326" t="s">
        <v>653</v>
      </c>
      <c r="K187" s="327" t="s">
        <v>652</v>
      </c>
      <c r="L187" s="56" t="str">
        <f>_xlfn.CONCAT(I187,".",K187)</f>
        <v>LLC_BI__Loan__c.CCS_LimitExpiryDate__c</v>
      </c>
      <c r="M187" s="62" t="s">
        <v>3167</v>
      </c>
      <c r="N187" s="327" t="s">
        <v>1</v>
      </c>
      <c r="O187" s="304"/>
      <c r="P187" s="304" t="s">
        <v>3128</v>
      </c>
      <c r="Q187" s="304" t="s">
        <v>3128</v>
      </c>
      <c r="R187" s="304" t="s">
        <v>3128</v>
      </c>
      <c r="S187" s="304" t="s">
        <v>3128</v>
      </c>
      <c r="T187" s="304" t="s">
        <v>3128</v>
      </c>
      <c r="U187" s="304" t="s">
        <v>3128</v>
      </c>
      <c r="V187" s="304" t="s">
        <v>3128</v>
      </c>
      <c r="W187" s="304" t="s">
        <v>3128</v>
      </c>
      <c r="X187" s="304" t="s">
        <v>3128</v>
      </c>
      <c r="Y187" s="304" t="s">
        <v>3128</v>
      </c>
      <c r="Z187" s="304" t="s">
        <v>3128</v>
      </c>
      <c r="AA187" s="304" t="s">
        <v>3128</v>
      </c>
      <c r="AB187" s="304" t="s">
        <v>3128</v>
      </c>
      <c r="AC187" s="304" t="s">
        <v>3128</v>
      </c>
      <c r="AD187" s="304" t="s">
        <v>3128</v>
      </c>
      <c r="AE187" s="304" t="s">
        <v>3128</v>
      </c>
      <c r="AF187" s="304" t="s">
        <v>3128</v>
      </c>
      <c r="AG187" s="306" t="s">
        <v>2914</v>
      </c>
      <c r="AH187" s="304" t="s">
        <v>3128</v>
      </c>
      <c r="AI187" s="306" t="s">
        <v>2916</v>
      </c>
      <c r="AJ187" s="304" t="s">
        <v>3128</v>
      </c>
      <c r="AK187" s="304" t="s">
        <v>3128</v>
      </c>
      <c r="AL187" s="25" t="s">
        <v>2916</v>
      </c>
      <c r="AM187" s="304" t="s">
        <v>3128</v>
      </c>
      <c r="AN187" s="304" t="s">
        <v>3128</v>
      </c>
      <c r="AO187" s="304" t="s">
        <v>3128</v>
      </c>
      <c r="AP187" s="304" t="s">
        <v>3128</v>
      </c>
      <c r="AQ187" s="304" t="s">
        <v>3128</v>
      </c>
      <c r="AR187" s="304" t="s">
        <v>3128</v>
      </c>
      <c r="AS187" s="304" t="s">
        <v>3128</v>
      </c>
      <c r="AT187" s="304" t="s">
        <v>3128</v>
      </c>
    </row>
    <row r="188" spans="1:46" ht="15" customHeight="1">
      <c r="A188" s="7" t="str">
        <f>IF(ISERROR(VLOOKUP($L188,'nCino | Field Mappings'!$C:$M,1,FALSE)), "No", "Yes")</f>
        <v>Yes</v>
      </c>
      <c r="D188" s="32">
        <v>184</v>
      </c>
      <c r="E188" s="304" t="s">
        <v>3128</v>
      </c>
      <c r="F188" s="323" t="s">
        <v>2952</v>
      </c>
      <c r="G188" s="324" t="s">
        <v>3129</v>
      </c>
      <c r="H188" s="325" t="s">
        <v>50</v>
      </c>
      <c r="I188" s="325" t="s">
        <v>49</v>
      </c>
      <c r="J188" s="326" t="s">
        <v>647</v>
      </c>
      <c r="K188" s="327" t="s">
        <v>646</v>
      </c>
      <c r="L188" s="56" t="str">
        <f>_xlfn.CONCAT(I188,".",K188)</f>
        <v>LLC_BI__Loan__c.CCS_Limit_Start_Date__c</v>
      </c>
      <c r="M188" s="62"/>
      <c r="N188" s="327" t="s">
        <v>1</v>
      </c>
      <c r="O188" s="304"/>
      <c r="P188" s="304" t="s">
        <v>3128</v>
      </c>
      <c r="Q188" s="304" t="s">
        <v>3128</v>
      </c>
      <c r="R188" s="304" t="s">
        <v>3128</v>
      </c>
      <c r="S188" s="304" t="s">
        <v>3128</v>
      </c>
      <c r="T188" s="304" t="s">
        <v>3128</v>
      </c>
      <c r="U188" s="304" t="s">
        <v>3128</v>
      </c>
      <c r="V188" s="304" t="s">
        <v>3128</v>
      </c>
      <c r="W188" s="304" t="s">
        <v>3128</v>
      </c>
      <c r="X188" s="304" t="s">
        <v>3128</v>
      </c>
      <c r="Y188" s="304" t="s">
        <v>3128</v>
      </c>
      <c r="Z188" s="304" t="s">
        <v>3128</v>
      </c>
      <c r="AA188" s="304" t="s">
        <v>3128</v>
      </c>
      <c r="AB188" s="304" t="s">
        <v>3128</v>
      </c>
      <c r="AC188" s="304" t="s">
        <v>3128</v>
      </c>
      <c r="AD188" s="304" t="s">
        <v>3128</v>
      </c>
      <c r="AE188" s="304" t="s">
        <v>3128</v>
      </c>
      <c r="AF188" s="304" t="s">
        <v>3128</v>
      </c>
      <c r="AG188" s="306" t="s">
        <v>2914</v>
      </c>
      <c r="AH188" s="304" t="s">
        <v>3128</v>
      </c>
      <c r="AI188" s="306" t="s">
        <v>2916</v>
      </c>
      <c r="AJ188" s="304" t="s">
        <v>3128</v>
      </c>
      <c r="AK188" s="304" t="s">
        <v>3128</v>
      </c>
      <c r="AL188" s="25" t="s">
        <v>2916</v>
      </c>
      <c r="AM188" s="304" t="s">
        <v>3128</v>
      </c>
      <c r="AN188" s="304" t="s">
        <v>3128</v>
      </c>
      <c r="AO188" s="304" t="s">
        <v>3128</v>
      </c>
      <c r="AP188" s="304" t="s">
        <v>3128</v>
      </c>
      <c r="AQ188" s="304" t="s">
        <v>3128</v>
      </c>
      <c r="AR188" s="304" t="s">
        <v>3128</v>
      </c>
      <c r="AS188" s="304" t="s">
        <v>3128</v>
      </c>
      <c r="AT188" s="304" t="s">
        <v>3128</v>
      </c>
    </row>
    <row r="189" spans="1:46" ht="15" customHeight="1">
      <c r="A189" s="7" t="str">
        <f>IF(ISERROR(VLOOKUP($L189,'nCino | Field Mappings'!$C:$M,1,FALSE)), "No", "Yes")</f>
        <v>Yes</v>
      </c>
      <c r="D189" s="32">
        <v>185</v>
      </c>
      <c r="E189" s="291" t="s">
        <v>3128</v>
      </c>
      <c r="F189" s="323" t="s">
        <v>2952</v>
      </c>
      <c r="G189" s="324" t="s">
        <v>3129</v>
      </c>
      <c r="H189" s="325" t="s">
        <v>50</v>
      </c>
      <c r="I189" s="325" t="s">
        <v>49</v>
      </c>
      <c r="J189" s="329" t="s">
        <v>1495</v>
      </c>
      <c r="K189" s="304" t="s">
        <v>1494</v>
      </c>
      <c r="L189" s="26" t="str">
        <f>_xlfn.CONCAT(I189,".",K189)</f>
        <v>LLC_BI__Loan__c.LLC_BI__Maturity_Date__c</v>
      </c>
      <c r="M189" s="62" t="s">
        <v>3168</v>
      </c>
      <c r="N189" s="327" t="s">
        <v>1</v>
      </c>
      <c r="O189" s="304"/>
      <c r="P189" s="304" t="s">
        <v>3128</v>
      </c>
      <c r="Q189" s="304" t="s">
        <v>3128</v>
      </c>
      <c r="R189" s="304" t="s">
        <v>3128</v>
      </c>
      <c r="S189" s="304" t="s">
        <v>3128</v>
      </c>
      <c r="T189" s="304" t="s">
        <v>3128</v>
      </c>
      <c r="U189" s="304" t="s">
        <v>3128</v>
      </c>
      <c r="V189" s="304" t="s">
        <v>3128</v>
      </c>
      <c r="W189" s="304" t="s">
        <v>3128</v>
      </c>
      <c r="X189" s="304" t="s">
        <v>3128</v>
      </c>
      <c r="Y189" s="304" t="s">
        <v>3128</v>
      </c>
      <c r="Z189" s="304" t="s">
        <v>3128</v>
      </c>
      <c r="AA189" s="304" t="s">
        <v>3128</v>
      </c>
      <c r="AB189" s="304" t="s">
        <v>3128</v>
      </c>
      <c r="AC189" s="304" t="s">
        <v>3128</v>
      </c>
      <c r="AD189" s="304" t="s">
        <v>3128</v>
      </c>
      <c r="AE189" s="304" t="s">
        <v>3128</v>
      </c>
      <c r="AF189" s="304" t="s">
        <v>3128</v>
      </c>
      <c r="AG189" s="306" t="s">
        <v>2914</v>
      </c>
      <c r="AH189" s="304" t="s">
        <v>3128</v>
      </c>
      <c r="AI189" s="306" t="s">
        <v>2916</v>
      </c>
      <c r="AJ189" s="304" t="s">
        <v>3128</v>
      </c>
      <c r="AK189" s="304" t="s">
        <v>3128</v>
      </c>
      <c r="AL189" s="25" t="s">
        <v>2916</v>
      </c>
      <c r="AM189" s="304" t="s">
        <v>3128</v>
      </c>
      <c r="AN189" s="304" t="s">
        <v>3128</v>
      </c>
      <c r="AO189" s="304" t="s">
        <v>3128</v>
      </c>
      <c r="AP189" s="304" t="s">
        <v>3128</v>
      </c>
      <c r="AQ189" s="304" t="s">
        <v>3128</v>
      </c>
      <c r="AR189" s="304" t="s">
        <v>3128</v>
      </c>
      <c r="AS189" s="304" t="s">
        <v>3128</v>
      </c>
      <c r="AT189" s="304" t="s">
        <v>3128</v>
      </c>
    </row>
    <row r="190" spans="1:46" ht="15" customHeight="1">
      <c r="A190" s="7" t="str">
        <f>IF(ISERROR(VLOOKUP($L190,'nCino | Field Mappings'!$C:$M,1,FALSE)), "No", "Yes")</f>
        <v>Yes</v>
      </c>
      <c r="D190" s="32">
        <v>186</v>
      </c>
      <c r="E190" s="46" t="s">
        <v>2970</v>
      </c>
      <c r="F190" s="323" t="s">
        <v>2952</v>
      </c>
      <c r="G190" s="324" t="s">
        <v>3129</v>
      </c>
      <c r="H190" s="325" t="s">
        <v>50</v>
      </c>
      <c r="I190" s="325" t="s">
        <v>49</v>
      </c>
      <c r="J190" s="326" t="s">
        <v>911</v>
      </c>
      <c r="K190" s="327" t="s">
        <v>910</v>
      </c>
      <c r="L190" s="56" t="str">
        <f>_xlfn.CONCAT(I190,".",K190)</f>
        <v>LLC_BI__Loan__c.cm_Memo_Modification_Count__c</v>
      </c>
      <c r="M190" s="62" t="s">
        <v>3169</v>
      </c>
      <c r="N190" s="327" t="s">
        <v>3170</v>
      </c>
      <c r="O190" s="304">
        <v>18</v>
      </c>
      <c r="P190" s="304">
        <v>0</v>
      </c>
      <c r="Q190" s="304" t="s">
        <v>3128</v>
      </c>
      <c r="R190" s="304" t="s">
        <v>3128</v>
      </c>
      <c r="S190" s="304" t="s">
        <v>3128</v>
      </c>
      <c r="T190" s="304" t="s">
        <v>3128</v>
      </c>
      <c r="U190" s="304" t="s">
        <v>3128</v>
      </c>
      <c r="V190" s="304" t="s">
        <v>3128</v>
      </c>
      <c r="W190" s="304" t="s">
        <v>3128</v>
      </c>
      <c r="X190" s="304" t="s">
        <v>3128</v>
      </c>
      <c r="Y190" s="304" t="s">
        <v>3128</v>
      </c>
      <c r="Z190" s="304" t="s">
        <v>3128</v>
      </c>
      <c r="AA190" s="304" t="s">
        <v>3128</v>
      </c>
      <c r="AB190" s="304" t="s">
        <v>3128</v>
      </c>
      <c r="AC190" s="304" t="s">
        <v>3128</v>
      </c>
      <c r="AD190" s="304" t="s">
        <v>3128</v>
      </c>
      <c r="AE190" s="304" t="s">
        <v>3128</v>
      </c>
      <c r="AF190" s="304" t="s">
        <v>3128</v>
      </c>
      <c r="AG190" s="306" t="s">
        <v>2914</v>
      </c>
      <c r="AH190" s="304" t="s">
        <v>3128</v>
      </c>
      <c r="AI190" s="306" t="s">
        <v>2916</v>
      </c>
      <c r="AJ190" s="304" t="s">
        <v>3128</v>
      </c>
      <c r="AK190" s="304" t="s">
        <v>3128</v>
      </c>
      <c r="AL190" s="25" t="s">
        <v>2916</v>
      </c>
      <c r="AM190" s="304" t="s">
        <v>3128</v>
      </c>
      <c r="AN190" s="304" t="s">
        <v>3128</v>
      </c>
      <c r="AO190" s="304" t="s">
        <v>3128</v>
      </c>
      <c r="AP190" s="304" t="s">
        <v>3128</v>
      </c>
      <c r="AQ190" s="304" t="s">
        <v>3128</v>
      </c>
      <c r="AR190" s="304" t="s">
        <v>3128</v>
      </c>
      <c r="AS190" s="304" t="s">
        <v>3128</v>
      </c>
      <c r="AT190" s="304" t="s">
        <v>3128</v>
      </c>
    </row>
    <row r="191" spans="1:46" ht="15" customHeight="1">
      <c r="A191" s="7" t="str">
        <f>IF(ISERROR(VLOOKUP($L191,'nCino | Field Mappings'!$C:$M,1,FALSE)), "No", "Yes")</f>
        <v>Yes</v>
      </c>
      <c r="D191" s="32">
        <v>187</v>
      </c>
      <c r="E191" s="291" t="s">
        <v>3128</v>
      </c>
      <c r="F191" s="323" t="s">
        <v>2952</v>
      </c>
      <c r="G191" s="324" t="s">
        <v>3129</v>
      </c>
      <c r="H191" s="325" t="s">
        <v>50</v>
      </c>
      <c r="I191" s="325" t="s">
        <v>49</v>
      </c>
      <c r="J191" s="326" t="s">
        <v>366</v>
      </c>
      <c r="K191" s="327" t="s">
        <v>365</v>
      </c>
      <c r="L191" s="291" t="s">
        <v>1877</v>
      </c>
      <c r="M191" s="62" t="s">
        <v>3171</v>
      </c>
      <c r="N191" s="327" t="s">
        <v>3172</v>
      </c>
      <c r="O191" s="304">
        <v>18</v>
      </c>
      <c r="P191" s="304" t="s">
        <v>3128</v>
      </c>
      <c r="Q191" s="304" t="s">
        <v>3128</v>
      </c>
      <c r="R191" s="304" t="s">
        <v>3128</v>
      </c>
      <c r="S191" s="304" t="s">
        <v>3128</v>
      </c>
      <c r="T191" s="304" t="s">
        <v>3128</v>
      </c>
      <c r="U191" s="304" t="s">
        <v>3128</v>
      </c>
      <c r="V191" s="304" t="s">
        <v>3128</v>
      </c>
      <c r="W191" s="304" t="s">
        <v>3128</v>
      </c>
      <c r="X191" s="304" t="s">
        <v>3128</v>
      </c>
      <c r="Y191" s="304" t="s">
        <v>3128</v>
      </c>
      <c r="Z191" s="304" t="s">
        <v>3128</v>
      </c>
      <c r="AA191" s="304" t="s">
        <v>3128</v>
      </c>
      <c r="AB191" s="304" t="s">
        <v>3128</v>
      </c>
      <c r="AC191" s="304" t="s">
        <v>3128</v>
      </c>
      <c r="AD191" s="304" t="s">
        <v>3128</v>
      </c>
      <c r="AE191" s="304" t="s">
        <v>3128</v>
      </c>
      <c r="AF191" s="304" t="s">
        <v>3128</v>
      </c>
      <c r="AG191" s="306" t="s">
        <v>2914</v>
      </c>
      <c r="AH191" s="304" t="s">
        <v>3128</v>
      </c>
      <c r="AI191" s="306" t="s">
        <v>2916</v>
      </c>
      <c r="AJ191" s="304" t="s">
        <v>3128</v>
      </c>
      <c r="AK191" s="304" t="s">
        <v>3128</v>
      </c>
      <c r="AL191" s="25" t="s">
        <v>2916</v>
      </c>
      <c r="AM191" s="304" t="s">
        <v>3128</v>
      </c>
      <c r="AN191" s="304" t="s">
        <v>3128</v>
      </c>
      <c r="AO191" s="304" t="s">
        <v>3128</v>
      </c>
      <c r="AP191" s="304" t="s">
        <v>3128</v>
      </c>
      <c r="AQ191" s="304" t="s">
        <v>3128</v>
      </c>
      <c r="AR191" s="304" t="s">
        <v>3128</v>
      </c>
      <c r="AS191" s="304" t="s">
        <v>3128</v>
      </c>
      <c r="AT191" s="304" t="s">
        <v>3128</v>
      </c>
    </row>
    <row r="192" spans="1:46" ht="15" customHeight="1">
      <c r="A192" s="7" t="str">
        <f>IF(ISERROR(VLOOKUP($L192,'nCino | Field Mappings'!$C:$M,1,FALSE)), "No", "Yes")</f>
        <v>Yes</v>
      </c>
      <c r="D192" s="32">
        <v>188</v>
      </c>
      <c r="E192" s="26" t="s">
        <v>2912</v>
      </c>
      <c r="F192" s="323" t="s">
        <v>2952</v>
      </c>
      <c r="G192" s="324" t="s">
        <v>3129</v>
      </c>
      <c r="H192" s="325" t="s">
        <v>50</v>
      </c>
      <c r="I192" s="325" t="s">
        <v>49</v>
      </c>
      <c r="J192" s="329" t="s">
        <v>1528</v>
      </c>
      <c r="K192" s="304" t="s">
        <v>1527</v>
      </c>
      <c r="L192" s="291" t="s">
        <v>1526</v>
      </c>
      <c r="M192" s="62" t="s">
        <v>3173</v>
      </c>
      <c r="N192" s="327" t="s">
        <v>2927</v>
      </c>
      <c r="O192" s="304">
        <v>16</v>
      </c>
      <c r="P192" s="304">
        <v>2</v>
      </c>
      <c r="Q192" s="304" t="s">
        <v>3128</v>
      </c>
      <c r="R192" s="304" t="s">
        <v>3128</v>
      </c>
      <c r="S192" s="304" t="s">
        <v>3128</v>
      </c>
      <c r="T192" s="304" t="s">
        <v>3128</v>
      </c>
      <c r="U192" s="304" t="s">
        <v>3128</v>
      </c>
      <c r="V192" s="304" t="s">
        <v>3128</v>
      </c>
      <c r="W192" s="304" t="s">
        <v>3128</v>
      </c>
      <c r="X192" s="304" t="s">
        <v>3128</v>
      </c>
      <c r="Y192" s="304" t="s">
        <v>3128</v>
      </c>
      <c r="Z192" s="304" t="s">
        <v>3128</v>
      </c>
      <c r="AA192" s="304" t="s">
        <v>3128</v>
      </c>
      <c r="AB192" s="304" t="s">
        <v>3128</v>
      </c>
      <c r="AC192" s="304" t="s">
        <v>3128</v>
      </c>
      <c r="AD192" s="304" t="s">
        <v>3128</v>
      </c>
      <c r="AE192" s="304" t="s">
        <v>3128</v>
      </c>
      <c r="AF192" s="304" t="s">
        <v>3128</v>
      </c>
      <c r="AG192" s="306" t="s">
        <v>2914</v>
      </c>
      <c r="AH192" s="304" t="s">
        <v>3128</v>
      </c>
      <c r="AI192" s="306" t="s">
        <v>2916</v>
      </c>
      <c r="AJ192" s="304" t="s">
        <v>3128</v>
      </c>
      <c r="AK192" s="304" t="s">
        <v>3128</v>
      </c>
      <c r="AL192" s="25" t="s">
        <v>2916</v>
      </c>
      <c r="AM192" s="304" t="s">
        <v>3128</v>
      </c>
      <c r="AN192" s="304" t="s">
        <v>3128</v>
      </c>
      <c r="AO192" s="304" t="s">
        <v>3128</v>
      </c>
      <c r="AP192" s="304" t="s">
        <v>3128</v>
      </c>
      <c r="AQ192" s="304" t="s">
        <v>3128</v>
      </c>
      <c r="AR192" s="304" t="s">
        <v>3128</v>
      </c>
      <c r="AS192" s="304" t="s">
        <v>3128</v>
      </c>
      <c r="AT192" s="304" t="s">
        <v>3128</v>
      </c>
    </row>
    <row r="193" spans="1:46" ht="15" customHeight="1">
      <c r="A193" s="7" t="str">
        <f>IF(ISERROR(VLOOKUP($L193,'nCino | Field Mappings'!$C:$M,1,FALSE)), "No", "Yes")</f>
        <v>Yes</v>
      </c>
      <c r="D193" s="32">
        <v>189</v>
      </c>
      <c r="E193" s="304" t="s">
        <v>3128</v>
      </c>
      <c r="F193" s="323" t="s">
        <v>2952</v>
      </c>
      <c r="G193" s="324" t="s">
        <v>3129</v>
      </c>
      <c r="H193" s="325" t="s">
        <v>50</v>
      </c>
      <c r="I193" s="325" t="s">
        <v>49</v>
      </c>
      <c r="J193" s="326" t="s">
        <v>704</v>
      </c>
      <c r="K193" s="327" t="s">
        <v>703</v>
      </c>
      <c r="L193" s="291" t="s">
        <v>702</v>
      </c>
      <c r="M193" s="62" t="s">
        <v>3174</v>
      </c>
      <c r="N193" s="327" t="s">
        <v>2929</v>
      </c>
      <c r="O193" s="304" t="s">
        <v>2930</v>
      </c>
      <c r="P193" s="304" t="s">
        <v>3128</v>
      </c>
      <c r="Q193" s="304" t="s">
        <v>3128</v>
      </c>
      <c r="R193" s="304" t="s">
        <v>3128</v>
      </c>
      <c r="S193" s="304" t="s">
        <v>3128</v>
      </c>
      <c r="T193" s="304" t="s">
        <v>3128</v>
      </c>
      <c r="U193" s="304" t="s">
        <v>3128</v>
      </c>
      <c r="V193" s="304" t="s">
        <v>3128</v>
      </c>
      <c r="W193" s="304" t="s">
        <v>3128</v>
      </c>
      <c r="X193" s="304" t="s">
        <v>3128</v>
      </c>
      <c r="Y193" s="304" t="s">
        <v>3128</v>
      </c>
      <c r="Z193" s="304" t="s">
        <v>3128</v>
      </c>
      <c r="AA193" s="304" t="s">
        <v>3128</v>
      </c>
      <c r="AB193" s="304" t="s">
        <v>3128</v>
      </c>
      <c r="AC193" s="304" t="s">
        <v>3128</v>
      </c>
      <c r="AD193" s="304" t="s">
        <v>3128</v>
      </c>
      <c r="AE193" s="304" t="s">
        <v>3128</v>
      </c>
      <c r="AF193" s="304" t="s">
        <v>3128</v>
      </c>
      <c r="AG193" s="306" t="s">
        <v>2914</v>
      </c>
      <c r="AH193" s="304" t="s">
        <v>3128</v>
      </c>
      <c r="AI193" s="306" t="s">
        <v>2916</v>
      </c>
      <c r="AJ193" s="304" t="s">
        <v>3128</v>
      </c>
      <c r="AK193" s="304" t="s">
        <v>3128</v>
      </c>
      <c r="AL193" s="25" t="s">
        <v>2916</v>
      </c>
      <c r="AM193" s="304" t="s">
        <v>3128</v>
      </c>
      <c r="AN193" s="304" t="s">
        <v>3128</v>
      </c>
      <c r="AO193" s="304" t="s">
        <v>3128</v>
      </c>
      <c r="AP193" s="304" t="s">
        <v>3128</v>
      </c>
      <c r="AQ193" s="304" t="s">
        <v>3128</v>
      </c>
      <c r="AR193" s="304" t="s">
        <v>3128</v>
      </c>
      <c r="AS193" s="304" t="s">
        <v>3128</v>
      </c>
      <c r="AT193" s="304" t="s">
        <v>3128</v>
      </c>
    </row>
    <row r="194" spans="1:46" ht="15" customHeight="1">
      <c r="A194" s="7" t="str">
        <f>IF(ISERROR(VLOOKUP($L194,'nCino | Field Mappings'!$C:$M,1,FALSE)), "No", "Yes")</f>
        <v>Yes</v>
      </c>
      <c r="D194" s="32">
        <v>190</v>
      </c>
      <c r="E194" s="304" t="s">
        <v>3128</v>
      </c>
      <c r="F194" s="323" t="s">
        <v>2952</v>
      </c>
      <c r="G194" s="324" t="s">
        <v>3129</v>
      </c>
      <c r="H194" s="325" t="s">
        <v>50</v>
      </c>
      <c r="I194" s="325" t="s">
        <v>49</v>
      </c>
      <c r="J194" s="326" t="s">
        <v>707</v>
      </c>
      <c r="K194" s="327" t="s">
        <v>706</v>
      </c>
      <c r="L194" s="291" t="s">
        <v>705</v>
      </c>
      <c r="M194" s="62"/>
      <c r="N194" s="327" t="s">
        <v>2929</v>
      </c>
      <c r="O194" s="304" t="s">
        <v>2930</v>
      </c>
      <c r="P194" s="304" t="s">
        <v>3128</v>
      </c>
      <c r="Q194" s="304" t="s">
        <v>3128</v>
      </c>
      <c r="R194" s="304" t="s">
        <v>3128</v>
      </c>
      <c r="S194" s="304" t="s">
        <v>3128</v>
      </c>
      <c r="T194" s="304" t="s">
        <v>3128</v>
      </c>
      <c r="U194" s="304" t="s">
        <v>3128</v>
      </c>
      <c r="V194" s="304" t="s">
        <v>3128</v>
      </c>
      <c r="W194" s="304" t="s">
        <v>3128</v>
      </c>
      <c r="X194" s="304" t="s">
        <v>3128</v>
      </c>
      <c r="Y194" s="304" t="s">
        <v>3128</v>
      </c>
      <c r="Z194" s="304" t="s">
        <v>3128</v>
      </c>
      <c r="AA194" s="304" t="s">
        <v>3128</v>
      </c>
      <c r="AB194" s="304" t="s">
        <v>3128</v>
      </c>
      <c r="AC194" s="304" t="s">
        <v>3128</v>
      </c>
      <c r="AD194" s="304" t="s">
        <v>3128</v>
      </c>
      <c r="AE194" s="304" t="s">
        <v>3128</v>
      </c>
      <c r="AF194" s="304" t="s">
        <v>3128</v>
      </c>
      <c r="AG194" s="306" t="s">
        <v>2914</v>
      </c>
      <c r="AH194" s="304" t="s">
        <v>3128</v>
      </c>
      <c r="AI194" s="306" t="s">
        <v>2916</v>
      </c>
      <c r="AJ194" s="304" t="s">
        <v>3128</v>
      </c>
      <c r="AK194" s="304" t="s">
        <v>3128</v>
      </c>
      <c r="AL194" s="25" t="s">
        <v>2916</v>
      </c>
      <c r="AM194" s="304" t="s">
        <v>3128</v>
      </c>
      <c r="AN194" s="304" t="s">
        <v>3128</v>
      </c>
      <c r="AO194" s="304" t="s">
        <v>3128</v>
      </c>
      <c r="AP194" s="304" t="s">
        <v>3128</v>
      </c>
      <c r="AQ194" s="304" t="s">
        <v>3128</v>
      </c>
      <c r="AR194" s="304" t="s">
        <v>3128</v>
      </c>
      <c r="AS194" s="304" t="s">
        <v>3128</v>
      </c>
      <c r="AT194" s="304" t="s">
        <v>3128</v>
      </c>
    </row>
    <row r="195" spans="1:46" ht="15" customHeight="1">
      <c r="A195" s="7" t="str">
        <f>IF(ISERROR(VLOOKUP($L195,'nCino | Field Mappings'!$C:$M,1,FALSE)), "No", "Yes")</f>
        <v>Yes</v>
      </c>
      <c r="D195" s="32">
        <v>191</v>
      </c>
      <c r="E195" s="304" t="s">
        <v>3128</v>
      </c>
      <c r="F195" s="323" t="s">
        <v>2952</v>
      </c>
      <c r="G195" s="324" t="s">
        <v>3129</v>
      </c>
      <c r="H195" s="325" t="s">
        <v>50</v>
      </c>
      <c r="I195" s="325" t="s">
        <v>49</v>
      </c>
      <c r="J195" s="326" t="s">
        <v>713</v>
      </c>
      <c r="K195" s="327" t="s">
        <v>712</v>
      </c>
      <c r="L195" s="328" t="s">
        <v>711</v>
      </c>
      <c r="M195" s="62" t="s">
        <v>3175</v>
      </c>
      <c r="N195" s="327" t="s">
        <v>2967</v>
      </c>
      <c r="O195" s="304">
        <v>16</v>
      </c>
      <c r="P195" s="304">
        <v>2</v>
      </c>
      <c r="Q195" s="304" t="s">
        <v>3128</v>
      </c>
      <c r="R195" s="304" t="s">
        <v>3128</v>
      </c>
      <c r="S195" s="304" t="s">
        <v>3128</v>
      </c>
      <c r="T195" s="304" t="s">
        <v>3128</v>
      </c>
      <c r="U195" s="304" t="s">
        <v>3128</v>
      </c>
      <c r="V195" s="304" t="s">
        <v>3128</v>
      </c>
      <c r="W195" s="304" t="s">
        <v>3128</v>
      </c>
      <c r="X195" s="304" t="s">
        <v>3128</v>
      </c>
      <c r="Y195" s="304" t="s">
        <v>3128</v>
      </c>
      <c r="Z195" s="304" t="s">
        <v>3128</v>
      </c>
      <c r="AA195" s="304" t="s">
        <v>3128</v>
      </c>
      <c r="AB195" s="304" t="s">
        <v>3128</v>
      </c>
      <c r="AC195" s="304" t="s">
        <v>3128</v>
      </c>
      <c r="AD195" s="304" t="s">
        <v>3128</v>
      </c>
      <c r="AE195" s="304" t="s">
        <v>3128</v>
      </c>
      <c r="AF195" s="304" t="s">
        <v>3128</v>
      </c>
      <c r="AG195" s="306" t="s">
        <v>2914</v>
      </c>
      <c r="AH195" s="304" t="s">
        <v>3128</v>
      </c>
      <c r="AI195" s="306" t="s">
        <v>2916</v>
      </c>
      <c r="AJ195" s="304" t="s">
        <v>3128</v>
      </c>
      <c r="AK195" s="304" t="s">
        <v>3128</v>
      </c>
      <c r="AL195" s="25" t="s">
        <v>2916</v>
      </c>
      <c r="AM195" s="304" t="s">
        <v>3128</v>
      </c>
      <c r="AN195" s="304" t="s">
        <v>3128</v>
      </c>
      <c r="AO195" s="304" t="s">
        <v>3128</v>
      </c>
      <c r="AP195" s="304" t="s">
        <v>3128</v>
      </c>
      <c r="AQ195" s="304" t="s">
        <v>3128</v>
      </c>
      <c r="AR195" s="304" t="s">
        <v>3128</v>
      </c>
      <c r="AS195" s="304" t="s">
        <v>3128</v>
      </c>
      <c r="AT195" s="304" t="s">
        <v>3128</v>
      </c>
    </row>
    <row r="196" spans="1:46" ht="15" customHeight="1">
      <c r="A196" s="7" t="str">
        <f>IF(ISERROR(VLOOKUP($L196,'nCino | Field Mappings'!$C:$M,1,FALSE)), "No", "Yes")</f>
        <v>Yes</v>
      </c>
      <c r="D196" s="32">
        <v>192</v>
      </c>
      <c r="E196" s="304" t="s">
        <v>3128</v>
      </c>
      <c r="F196" s="323" t="s">
        <v>2952</v>
      </c>
      <c r="G196" s="324" t="s">
        <v>3129</v>
      </c>
      <c r="H196" s="325" t="s">
        <v>50</v>
      </c>
      <c r="I196" s="325" t="s">
        <v>49</v>
      </c>
      <c r="J196" s="326" t="s">
        <v>725</v>
      </c>
      <c r="K196" s="327" t="s">
        <v>724</v>
      </c>
      <c r="L196" s="56" t="str">
        <f>_xlfn.CONCAT(I196,".",K196)</f>
        <v>LLC_BI__Loan__c.CCS_Pricing_Date__c</v>
      </c>
      <c r="M196" s="62" t="s">
        <v>3176</v>
      </c>
      <c r="N196" s="327" t="s">
        <v>1</v>
      </c>
      <c r="O196" s="304"/>
      <c r="P196" s="304" t="s">
        <v>3128</v>
      </c>
      <c r="Q196" s="304" t="s">
        <v>3128</v>
      </c>
      <c r="R196" s="304" t="s">
        <v>3128</v>
      </c>
      <c r="S196" s="304" t="s">
        <v>3128</v>
      </c>
      <c r="T196" s="304" t="s">
        <v>3128</v>
      </c>
      <c r="U196" s="304" t="s">
        <v>3128</v>
      </c>
      <c r="V196" s="304" t="s">
        <v>3128</v>
      </c>
      <c r="W196" s="304" t="s">
        <v>3128</v>
      </c>
      <c r="X196" s="304" t="s">
        <v>3128</v>
      </c>
      <c r="Y196" s="304" t="s">
        <v>3128</v>
      </c>
      <c r="Z196" s="304" t="s">
        <v>3128</v>
      </c>
      <c r="AA196" s="304" t="s">
        <v>3128</v>
      </c>
      <c r="AB196" s="304" t="s">
        <v>3128</v>
      </c>
      <c r="AC196" s="304" t="s">
        <v>3128</v>
      </c>
      <c r="AD196" s="304" t="s">
        <v>3128</v>
      </c>
      <c r="AE196" s="304" t="s">
        <v>3128</v>
      </c>
      <c r="AF196" s="304" t="s">
        <v>3128</v>
      </c>
      <c r="AG196" s="306" t="s">
        <v>2914</v>
      </c>
      <c r="AH196" s="304" t="s">
        <v>3128</v>
      </c>
      <c r="AI196" s="306" t="s">
        <v>2916</v>
      </c>
      <c r="AJ196" s="304" t="s">
        <v>3128</v>
      </c>
      <c r="AK196" s="304" t="s">
        <v>3128</v>
      </c>
      <c r="AL196" s="25" t="s">
        <v>2916</v>
      </c>
      <c r="AM196" s="304" t="s">
        <v>3128</v>
      </c>
      <c r="AN196" s="304" t="s">
        <v>3128</v>
      </c>
      <c r="AO196" s="304" t="s">
        <v>3128</v>
      </c>
      <c r="AP196" s="304" t="s">
        <v>3128</v>
      </c>
      <c r="AQ196" s="304" t="s">
        <v>3128</v>
      </c>
      <c r="AR196" s="304" t="s">
        <v>3128</v>
      </c>
      <c r="AS196" s="304" t="s">
        <v>3128</v>
      </c>
      <c r="AT196" s="304" t="s">
        <v>3128</v>
      </c>
    </row>
    <row r="197" spans="1:46" ht="15" customHeight="1">
      <c r="A197" s="7" t="str">
        <f>IF(ISERROR(VLOOKUP($L197,'nCino | Field Mappings'!$C:$M,1,FALSE)), "No", "Yes")</f>
        <v>Yes</v>
      </c>
      <c r="D197" s="32">
        <v>193</v>
      </c>
      <c r="E197" s="304" t="s">
        <v>3128</v>
      </c>
      <c r="F197" s="323" t="s">
        <v>2952</v>
      </c>
      <c r="G197" s="324" t="s">
        <v>3129</v>
      </c>
      <c r="H197" s="325" t="s">
        <v>50</v>
      </c>
      <c r="I197" s="325" t="s">
        <v>49</v>
      </c>
      <c r="J197" s="326" t="s">
        <v>728</v>
      </c>
      <c r="K197" s="327" t="s">
        <v>727</v>
      </c>
      <c r="L197" s="328" t="s">
        <v>726</v>
      </c>
      <c r="M197" s="62" t="s">
        <v>3177</v>
      </c>
      <c r="N197" s="327" t="s">
        <v>2929</v>
      </c>
      <c r="O197" s="304" t="s">
        <v>2930</v>
      </c>
      <c r="P197" s="304" t="s">
        <v>3128</v>
      </c>
      <c r="Q197" s="304" t="s">
        <v>3128</v>
      </c>
      <c r="R197" s="304" t="s">
        <v>3128</v>
      </c>
      <c r="S197" s="304" t="s">
        <v>3128</v>
      </c>
      <c r="T197" s="304" t="s">
        <v>3128</v>
      </c>
      <c r="U197" s="304" t="s">
        <v>3128</v>
      </c>
      <c r="V197" s="304" t="s">
        <v>3128</v>
      </c>
      <c r="W197" s="304" t="s">
        <v>3128</v>
      </c>
      <c r="X197" s="304" t="s">
        <v>3128</v>
      </c>
      <c r="Y197" s="304" t="s">
        <v>3128</v>
      </c>
      <c r="Z197" s="304" t="s">
        <v>3128</v>
      </c>
      <c r="AA197" s="304" t="s">
        <v>3128</v>
      </c>
      <c r="AB197" s="304" t="s">
        <v>3128</v>
      </c>
      <c r="AC197" s="304" t="s">
        <v>3128</v>
      </c>
      <c r="AD197" s="304" t="s">
        <v>3128</v>
      </c>
      <c r="AE197" s="304" t="s">
        <v>3128</v>
      </c>
      <c r="AF197" s="304" t="s">
        <v>3128</v>
      </c>
      <c r="AG197" s="306" t="s">
        <v>2914</v>
      </c>
      <c r="AH197" s="304" t="s">
        <v>3128</v>
      </c>
      <c r="AI197" s="306" t="s">
        <v>2916</v>
      </c>
      <c r="AJ197" s="304" t="s">
        <v>3128</v>
      </c>
      <c r="AK197" s="304" t="s">
        <v>3128</v>
      </c>
      <c r="AL197" s="25" t="s">
        <v>2916</v>
      </c>
      <c r="AM197" s="304" t="s">
        <v>3128</v>
      </c>
      <c r="AN197" s="304" t="s">
        <v>3128</v>
      </c>
      <c r="AO197" s="304" t="s">
        <v>3128</v>
      </c>
      <c r="AP197" s="304" t="s">
        <v>3128</v>
      </c>
      <c r="AQ197" s="304" t="s">
        <v>3128</v>
      </c>
      <c r="AR197" s="304" t="s">
        <v>3128</v>
      </c>
      <c r="AS197" s="304" t="s">
        <v>3128</v>
      </c>
      <c r="AT197" s="304" t="s">
        <v>3128</v>
      </c>
    </row>
    <row r="198" spans="1:46" ht="15" customHeight="1">
      <c r="A198" s="7" t="str">
        <f>IF(ISERROR(VLOOKUP($L198,'nCino | Field Mappings'!$C:$M,1,FALSE)), "No", "Yes")</f>
        <v>Yes</v>
      </c>
      <c r="D198" s="32">
        <v>194</v>
      </c>
      <c r="E198" s="304" t="s">
        <v>3128</v>
      </c>
      <c r="F198" s="323" t="s">
        <v>2952</v>
      </c>
      <c r="G198" s="324" t="s">
        <v>3129</v>
      </c>
      <c r="H198" s="325" t="s">
        <v>50</v>
      </c>
      <c r="I198" s="325" t="s">
        <v>49</v>
      </c>
      <c r="J198" s="326" t="s">
        <v>1895</v>
      </c>
      <c r="K198" s="327" t="s">
        <v>1894</v>
      </c>
      <c r="L198" s="291" t="s">
        <v>1893</v>
      </c>
      <c r="M198" s="62" t="s">
        <v>3178</v>
      </c>
      <c r="N198" s="327" t="s">
        <v>2929</v>
      </c>
      <c r="O198" s="304" t="s">
        <v>2930</v>
      </c>
      <c r="P198" s="304" t="s">
        <v>3128</v>
      </c>
      <c r="Q198" s="304" t="s">
        <v>3128</v>
      </c>
      <c r="R198" s="304" t="s">
        <v>3128</v>
      </c>
      <c r="S198" s="304" t="s">
        <v>3128</v>
      </c>
      <c r="T198" s="304" t="s">
        <v>3128</v>
      </c>
      <c r="U198" s="304" t="s">
        <v>3128</v>
      </c>
      <c r="V198" s="304" t="s">
        <v>3128</v>
      </c>
      <c r="W198" s="304" t="s">
        <v>3128</v>
      </c>
      <c r="X198" s="304" t="s">
        <v>3128</v>
      </c>
      <c r="Y198" s="304" t="s">
        <v>3128</v>
      </c>
      <c r="Z198" s="304" t="s">
        <v>3128</v>
      </c>
      <c r="AA198" s="304" t="s">
        <v>3128</v>
      </c>
      <c r="AB198" s="304" t="s">
        <v>3128</v>
      </c>
      <c r="AC198" s="304" t="s">
        <v>3128</v>
      </c>
      <c r="AD198" s="304" t="s">
        <v>3128</v>
      </c>
      <c r="AE198" s="304" t="s">
        <v>3128</v>
      </c>
      <c r="AF198" s="304" t="s">
        <v>3128</v>
      </c>
      <c r="AG198" s="306" t="s">
        <v>2914</v>
      </c>
      <c r="AH198" s="304" t="s">
        <v>3128</v>
      </c>
      <c r="AI198" s="306" t="s">
        <v>2916</v>
      </c>
      <c r="AJ198" s="304" t="s">
        <v>3128</v>
      </c>
      <c r="AK198" s="304" t="s">
        <v>3128</v>
      </c>
      <c r="AL198" s="25" t="s">
        <v>2916</v>
      </c>
      <c r="AM198" s="304" t="s">
        <v>3128</v>
      </c>
      <c r="AN198" s="304" t="s">
        <v>3128</v>
      </c>
      <c r="AO198" s="304" t="s">
        <v>3128</v>
      </c>
      <c r="AP198" s="304" t="s">
        <v>3128</v>
      </c>
      <c r="AQ198" s="304" t="s">
        <v>3128</v>
      </c>
      <c r="AR198" s="304" t="s">
        <v>3128</v>
      </c>
      <c r="AS198" s="304" t="s">
        <v>3128</v>
      </c>
      <c r="AT198" s="304" t="s">
        <v>3128</v>
      </c>
    </row>
    <row r="199" spans="1:46" ht="15" customHeight="1">
      <c r="A199" s="7" t="str">
        <f>IF(ISERROR(VLOOKUP($L199,'nCino | Field Mappings'!$C:$M,1,FALSE)), "No", "Yes")</f>
        <v>Yes</v>
      </c>
      <c r="D199" s="32">
        <v>195</v>
      </c>
      <c r="E199" s="304" t="s">
        <v>3128</v>
      </c>
      <c r="F199" s="323" t="s">
        <v>2952</v>
      </c>
      <c r="G199" s="324" t="s">
        <v>3129</v>
      </c>
      <c r="H199" s="325" t="s">
        <v>50</v>
      </c>
      <c r="I199" s="325" t="s">
        <v>49</v>
      </c>
      <c r="J199" s="326" t="s">
        <v>742</v>
      </c>
      <c r="K199" s="327" t="s">
        <v>741</v>
      </c>
      <c r="L199" s="328" t="s">
        <v>740</v>
      </c>
      <c r="M199" s="62" t="s">
        <v>3179</v>
      </c>
      <c r="N199" s="327" t="s">
        <v>2967</v>
      </c>
      <c r="O199" s="304">
        <v>16</v>
      </c>
      <c r="P199" s="304">
        <v>2</v>
      </c>
      <c r="Q199" s="304" t="s">
        <v>3128</v>
      </c>
      <c r="R199" s="304" t="s">
        <v>3128</v>
      </c>
      <c r="S199" s="304" t="s">
        <v>3128</v>
      </c>
      <c r="T199" s="304" t="s">
        <v>3128</v>
      </c>
      <c r="U199" s="304" t="s">
        <v>3128</v>
      </c>
      <c r="V199" s="304" t="s">
        <v>3128</v>
      </c>
      <c r="W199" s="304" t="s">
        <v>3128</v>
      </c>
      <c r="X199" s="304" t="s">
        <v>3128</v>
      </c>
      <c r="Y199" s="304" t="s">
        <v>3128</v>
      </c>
      <c r="Z199" s="304" t="s">
        <v>3128</v>
      </c>
      <c r="AA199" s="304" t="s">
        <v>3128</v>
      </c>
      <c r="AB199" s="304" t="s">
        <v>3128</v>
      </c>
      <c r="AC199" s="304" t="s">
        <v>3128</v>
      </c>
      <c r="AD199" s="304" t="s">
        <v>3128</v>
      </c>
      <c r="AE199" s="304" t="s">
        <v>3128</v>
      </c>
      <c r="AF199" s="304" t="s">
        <v>3128</v>
      </c>
      <c r="AG199" s="306" t="s">
        <v>2914</v>
      </c>
      <c r="AH199" s="304" t="s">
        <v>3128</v>
      </c>
      <c r="AI199" s="306" t="s">
        <v>2916</v>
      </c>
      <c r="AJ199" s="304" t="s">
        <v>3128</v>
      </c>
      <c r="AK199" s="304" t="s">
        <v>3128</v>
      </c>
      <c r="AL199" s="25" t="s">
        <v>2916</v>
      </c>
      <c r="AM199" s="304" t="s">
        <v>3128</v>
      </c>
      <c r="AN199" s="304" t="s">
        <v>3128</v>
      </c>
      <c r="AO199" s="304" t="s">
        <v>3128</v>
      </c>
      <c r="AP199" s="304" t="s">
        <v>3128</v>
      </c>
      <c r="AQ199" s="304" t="s">
        <v>3128</v>
      </c>
      <c r="AR199" s="304" t="s">
        <v>3128</v>
      </c>
      <c r="AS199" s="304" t="s">
        <v>3128</v>
      </c>
      <c r="AT199" s="304" t="s">
        <v>3128</v>
      </c>
    </row>
    <row r="200" spans="1:46" ht="15" customHeight="1">
      <c r="A200" s="7" t="str">
        <f>IF(ISERROR(VLOOKUP($L200,'nCino | Field Mappings'!$C:$M,1,FALSE)), "No", "Yes")</f>
        <v>Yes</v>
      </c>
      <c r="D200" s="32">
        <v>196</v>
      </c>
      <c r="E200" s="304" t="s">
        <v>3128</v>
      </c>
      <c r="F200" s="323" t="s">
        <v>2952</v>
      </c>
      <c r="G200" s="324" t="s">
        <v>3129</v>
      </c>
      <c r="H200" s="325" t="s">
        <v>50</v>
      </c>
      <c r="I200" s="330" t="s">
        <v>49</v>
      </c>
      <c r="J200" s="331" t="s">
        <v>879</v>
      </c>
      <c r="K200" s="332" t="s">
        <v>878</v>
      </c>
      <c r="L200" s="26" t="str">
        <f>_xlfn.CONCAT(I200,".",K200)</f>
        <v>LLC_BI__Loan__c.CCS_Utilisation_exceed_Current_Limit__c</v>
      </c>
      <c r="M200" s="291" t="s">
        <v>3180</v>
      </c>
      <c r="N200" s="291" t="s">
        <v>3007</v>
      </c>
      <c r="O200" s="291" t="s">
        <v>3008</v>
      </c>
      <c r="P200" s="291" t="s">
        <v>3128</v>
      </c>
      <c r="Q200" s="291" t="s">
        <v>3128</v>
      </c>
      <c r="R200" s="291" t="s">
        <v>3128</v>
      </c>
      <c r="S200" s="291" t="s">
        <v>3128</v>
      </c>
      <c r="T200" s="291" t="s">
        <v>3128</v>
      </c>
      <c r="U200" s="291" t="s">
        <v>3128</v>
      </c>
      <c r="V200" s="291" t="s">
        <v>3128</v>
      </c>
      <c r="W200" s="291" t="s">
        <v>3128</v>
      </c>
      <c r="X200" s="291" t="s">
        <v>3128</v>
      </c>
      <c r="Y200" s="291" t="s">
        <v>3128</v>
      </c>
      <c r="Z200" s="291" t="s">
        <v>3128</v>
      </c>
      <c r="AA200" s="291" t="s">
        <v>3128</v>
      </c>
      <c r="AB200" s="291" t="s">
        <v>3128</v>
      </c>
      <c r="AC200" s="291" t="s">
        <v>3128</v>
      </c>
      <c r="AD200" s="291" t="s">
        <v>3128</v>
      </c>
      <c r="AE200" s="291" t="s">
        <v>3128</v>
      </c>
      <c r="AF200" s="291" t="s">
        <v>3128</v>
      </c>
      <c r="AG200" s="306" t="s">
        <v>2914</v>
      </c>
      <c r="AH200" s="291" t="s">
        <v>3128</v>
      </c>
      <c r="AI200" s="306" t="s">
        <v>2916</v>
      </c>
      <c r="AJ200" s="291" t="s">
        <v>3128</v>
      </c>
      <c r="AK200" s="291" t="s">
        <v>3128</v>
      </c>
      <c r="AL200" s="291" t="s">
        <v>3128</v>
      </c>
      <c r="AM200" s="291" t="s">
        <v>3128</v>
      </c>
      <c r="AN200" s="291" t="s">
        <v>3128</v>
      </c>
      <c r="AO200" s="291" t="s">
        <v>3128</v>
      </c>
      <c r="AP200" s="291" t="s">
        <v>3128</v>
      </c>
      <c r="AQ200" s="291" t="s">
        <v>3128</v>
      </c>
      <c r="AR200" s="291" t="s">
        <v>3128</v>
      </c>
      <c r="AS200" s="291" t="s">
        <v>3128</v>
      </c>
      <c r="AT200" s="291" t="s">
        <v>3128</v>
      </c>
    </row>
    <row r="201" spans="1:46" ht="15" customHeight="1">
      <c r="A201" s="7" t="str">
        <f>IF(ISERROR(VLOOKUP($L201,'nCino | Field Mappings'!$C:$M,1,FALSE)), "No", "Yes")</f>
        <v>Yes</v>
      </c>
      <c r="D201" s="32">
        <v>197</v>
      </c>
      <c r="E201" s="304" t="s">
        <v>3128</v>
      </c>
      <c r="F201" s="323" t="s">
        <v>2952</v>
      </c>
      <c r="G201" s="324" t="s">
        <v>3129</v>
      </c>
      <c r="H201" s="325" t="s">
        <v>50</v>
      </c>
      <c r="I201" s="330" t="s">
        <v>49</v>
      </c>
      <c r="J201" s="333" t="s">
        <v>650</v>
      </c>
      <c r="K201" s="291" t="s">
        <v>649</v>
      </c>
      <c r="L201" s="26" t="str">
        <f>_xlfn.CONCAT(I201,".",K201)</f>
        <v>LLC_BI__Loan__c.CCS_Limit_Type__c</v>
      </c>
      <c r="M201" s="291"/>
      <c r="N201" s="291" t="s">
        <v>2929</v>
      </c>
      <c r="O201" s="291" t="s">
        <v>2930</v>
      </c>
      <c r="P201" s="291" t="s">
        <v>3128</v>
      </c>
      <c r="Q201" s="291" t="s">
        <v>3128</v>
      </c>
      <c r="R201" s="291" t="s">
        <v>3128</v>
      </c>
      <c r="S201" s="291" t="s">
        <v>3128</v>
      </c>
      <c r="T201" s="291" t="s">
        <v>3128</v>
      </c>
      <c r="U201" s="291" t="s">
        <v>3128</v>
      </c>
      <c r="V201" s="291" t="s">
        <v>3128</v>
      </c>
      <c r="W201" s="291" t="s">
        <v>3128</v>
      </c>
      <c r="X201" s="291" t="s">
        <v>3128</v>
      </c>
      <c r="Y201" s="291" t="s">
        <v>3128</v>
      </c>
      <c r="Z201" s="291" t="s">
        <v>3128</v>
      </c>
      <c r="AA201" s="291" t="s">
        <v>3128</v>
      </c>
      <c r="AB201" s="291" t="s">
        <v>3128</v>
      </c>
      <c r="AC201" s="291" t="s">
        <v>3128</v>
      </c>
      <c r="AD201" s="291" t="s">
        <v>3128</v>
      </c>
      <c r="AE201" s="291" t="s">
        <v>3128</v>
      </c>
      <c r="AF201" s="291" t="s">
        <v>3128</v>
      </c>
      <c r="AG201" s="306" t="s">
        <v>2914</v>
      </c>
      <c r="AH201" s="291" t="s">
        <v>3128</v>
      </c>
      <c r="AI201" s="306" t="s">
        <v>2916</v>
      </c>
      <c r="AJ201" s="291" t="s">
        <v>3128</v>
      </c>
      <c r="AK201" s="291" t="s">
        <v>3128</v>
      </c>
      <c r="AL201" s="291" t="s">
        <v>3128</v>
      </c>
      <c r="AM201" s="291" t="s">
        <v>3128</v>
      </c>
      <c r="AN201" s="291" t="s">
        <v>3128</v>
      </c>
      <c r="AO201" s="291" t="s">
        <v>3128</v>
      </c>
      <c r="AP201" s="291" t="s">
        <v>3128</v>
      </c>
      <c r="AQ201" s="291" t="s">
        <v>3128</v>
      </c>
      <c r="AR201" s="291" t="s">
        <v>3128</v>
      </c>
      <c r="AS201" s="291" t="s">
        <v>3128</v>
      </c>
      <c r="AT201" s="291" t="s">
        <v>3128</v>
      </c>
    </row>
    <row r="202" spans="1:46" ht="15" customHeight="1">
      <c r="A202" s="7" t="str">
        <f>IF(ISERROR(VLOOKUP($L202,'nCino | Field Mappings'!$C:$M,1,FALSE)), "No", "Yes")</f>
        <v>Yes</v>
      </c>
      <c r="D202" s="32">
        <v>198</v>
      </c>
      <c r="E202" s="304" t="s">
        <v>3128</v>
      </c>
      <c r="F202" s="323" t="s">
        <v>2952</v>
      </c>
      <c r="G202" s="324" t="s">
        <v>3129</v>
      </c>
      <c r="H202" s="325" t="s">
        <v>50</v>
      </c>
      <c r="I202" s="330" t="s">
        <v>49</v>
      </c>
      <c r="J202" s="333" t="s">
        <v>538</v>
      </c>
      <c r="K202" s="291" t="s">
        <v>537</v>
      </c>
      <c r="L202" s="291" t="s">
        <v>536</v>
      </c>
      <c r="M202" s="291" t="s">
        <v>3181</v>
      </c>
      <c r="N202" s="291" t="s">
        <v>2927</v>
      </c>
      <c r="O202" s="291">
        <v>18</v>
      </c>
      <c r="P202" s="291">
        <v>0</v>
      </c>
      <c r="Q202" s="291" t="s">
        <v>3128</v>
      </c>
      <c r="R202" s="291" t="s">
        <v>3128</v>
      </c>
      <c r="S202" s="291" t="s">
        <v>3128</v>
      </c>
      <c r="T202" s="291" t="s">
        <v>3128</v>
      </c>
      <c r="U202" s="291" t="s">
        <v>3128</v>
      </c>
      <c r="V202" s="291" t="s">
        <v>3128</v>
      </c>
      <c r="W202" s="291" t="s">
        <v>3128</v>
      </c>
      <c r="X202" s="291" t="s">
        <v>3128</v>
      </c>
      <c r="Y202" s="291" t="s">
        <v>3128</v>
      </c>
      <c r="Z202" s="291" t="s">
        <v>3128</v>
      </c>
      <c r="AA202" s="291" t="s">
        <v>3128</v>
      </c>
      <c r="AB202" s="291" t="s">
        <v>3128</v>
      </c>
      <c r="AC202" s="291" t="s">
        <v>3128</v>
      </c>
      <c r="AD202" s="291" t="s">
        <v>3128</v>
      </c>
      <c r="AE202" s="291" t="s">
        <v>3128</v>
      </c>
      <c r="AF202" s="291" t="s">
        <v>3128</v>
      </c>
      <c r="AG202" s="306" t="s">
        <v>2914</v>
      </c>
      <c r="AH202" s="291" t="s">
        <v>3128</v>
      </c>
      <c r="AI202" s="306" t="s">
        <v>2916</v>
      </c>
      <c r="AJ202" s="291" t="s">
        <v>3128</v>
      </c>
      <c r="AK202" s="291" t="s">
        <v>3128</v>
      </c>
      <c r="AL202" s="291" t="s">
        <v>3128</v>
      </c>
      <c r="AM202" s="291" t="s">
        <v>3128</v>
      </c>
      <c r="AN202" s="291" t="s">
        <v>3128</v>
      </c>
      <c r="AO202" s="291" t="s">
        <v>3128</v>
      </c>
      <c r="AP202" s="291" t="s">
        <v>3128</v>
      </c>
      <c r="AQ202" s="291" t="s">
        <v>3128</v>
      </c>
      <c r="AR202" s="291" t="s">
        <v>3128</v>
      </c>
      <c r="AS202" s="291" t="s">
        <v>3128</v>
      </c>
      <c r="AT202" s="291" t="s">
        <v>3128</v>
      </c>
    </row>
    <row r="203" spans="1:46" ht="15" customHeight="1">
      <c r="A203" s="7" t="str">
        <f>IF(ISERROR(VLOOKUP($L203,'nCino | Field Mappings'!$C:$M,1,FALSE)), "No", "Yes")</f>
        <v>Yes</v>
      </c>
      <c r="D203" s="32">
        <v>199</v>
      </c>
      <c r="E203" s="26" t="s">
        <v>2970</v>
      </c>
      <c r="F203" s="323" t="s">
        <v>2952</v>
      </c>
      <c r="G203" s="324" t="s">
        <v>3129</v>
      </c>
      <c r="H203" s="325" t="s">
        <v>50</v>
      </c>
      <c r="I203" s="330" t="s">
        <v>49</v>
      </c>
      <c r="J203" s="334" t="s">
        <v>656</v>
      </c>
      <c r="K203" s="291" t="s">
        <v>655</v>
      </c>
      <c r="L203" s="291" t="s">
        <v>654</v>
      </c>
      <c r="M203" s="291" t="s">
        <v>3182</v>
      </c>
      <c r="N203" s="241" t="s">
        <v>3039</v>
      </c>
      <c r="O203" s="291">
        <v>1300</v>
      </c>
      <c r="P203" s="291" t="s">
        <v>3128</v>
      </c>
      <c r="Q203" s="291" t="s">
        <v>3128</v>
      </c>
      <c r="R203" s="291" t="s">
        <v>3128</v>
      </c>
      <c r="S203" s="291" t="s">
        <v>3128</v>
      </c>
      <c r="T203" s="291" t="s">
        <v>3128</v>
      </c>
      <c r="U203" s="291" t="s">
        <v>3128</v>
      </c>
      <c r="V203" s="291" t="s">
        <v>3128</v>
      </c>
      <c r="W203" s="291" t="s">
        <v>3128</v>
      </c>
      <c r="X203" s="291" t="s">
        <v>3128</v>
      </c>
      <c r="Y203" s="291" t="s">
        <v>3128</v>
      </c>
      <c r="Z203" s="291" t="s">
        <v>3128</v>
      </c>
      <c r="AA203" s="291" t="s">
        <v>3128</v>
      </c>
      <c r="AB203" s="291" t="s">
        <v>3128</v>
      </c>
      <c r="AC203" s="291" t="s">
        <v>3128</v>
      </c>
      <c r="AD203" s="291" t="s">
        <v>3128</v>
      </c>
      <c r="AE203" s="291" t="s">
        <v>3128</v>
      </c>
      <c r="AF203" s="291" t="s">
        <v>3128</v>
      </c>
      <c r="AG203" s="306" t="s">
        <v>2914</v>
      </c>
      <c r="AH203" s="291" t="s">
        <v>3128</v>
      </c>
      <c r="AI203" s="306" t="s">
        <v>2916</v>
      </c>
      <c r="AJ203" s="291" t="s">
        <v>3128</v>
      </c>
      <c r="AK203" s="291" t="s">
        <v>3128</v>
      </c>
      <c r="AL203" s="291" t="s">
        <v>3128</v>
      </c>
      <c r="AM203" s="291" t="s">
        <v>3128</v>
      </c>
      <c r="AN203" s="291" t="s">
        <v>3128</v>
      </c>
      <c r="AO203" s="291" t="s">
        <v>3128</v>
      </c>
      <c r="AP203" s="291" t="s">
        <v>3128</v>
      </c>
      <c r="AQ203" s="291" t="s">
        <v>3128</v>
      </c>
      <c r="AR203" s="291" t="s">
        <v>3128</v>
      </c>
      <c r="AS203" s="291" t="s">
        <v>3128</v>
      </c>
      <c r="AT203" s="291" t="s">
        <v>3128</v>
      </c>
    </row>
    <row r="204" spans="1:46" ht="15" customHeight="1">
      <c r="A204" s="7" t="str">
        <f>IF(ISERROR(VLOOKUP($L204,'nCino | Field Mappings'!$C:$M,1,FALSE)), "No", "Yes")</f>
        <v>Yes</v>
      </c>
      <c r="D204" s="32">
        <v>200</v>
      </c>
      <c r="E204" s="304" t="s">
        <v>3128</v>
      </c>
      <c r="F204" s="323" t="s">
        <v>2952</v>
      </c>
      <c r="G204" s="324" t="s">
        <v>3129</v>
      </c>
      <c r="H204" s="325" t="s">
        <v>50</v>
      </c>
      <c r="I204" s="330" t="s">
        <v>49</v>
      </c>
      <c r="J204" s="335" t="s">
        <v>417</v>
      </c>
      <c r="K204" s="291" t="s">
        <v>416</v>
      </c>
      <c r="L204" s="26" t="str">
        <f t="shared" ref="L204:L267" si="3">_xlfn.CONCAT(I204,".",K204)</f>
        <v>LLC_BI__Loan__c.CCS_Approval_Status__c</v>
      </c>
      <c r="M204" s="291" t="s">
        <v>3183</v>
      </c>
      <c r="N204" s="291" t="s">
        <v>2929</v>
      </c>
      <c r="O204" s="291" t="s">
        <v>2930</v>
      </c>
      <c r="P204" s="291" t="s">
        <v>3128</v>
      </c>
      <c r="Q204" s="291" t="s">
        <v>3128</v>
      </c>
      <c r="R204" s="291" t="s">
        <v>3128</v>
      </c>
      <c r="S204" s="291" t="s">
        <v>3128</v>
      </c>
      <c r="T204" s="291" t="s">
        <v>3128</v>
      </c>
      <c r="U204" s="291" t="s">
        <v>3128</v>
      </c>
      <c r="V204" s="291" t="s">
        <v>3128</v>
      </c>
      <c r="W204" s="291" t="s">
        <v>3128</v>
      </c>
      <c r="X204" s="291" t="s">
        <v>3128</v>
      </c>
      <c r="Y204" s="291" t="s">
        <v>3128</v>
      </c>
      <c r="Z204" s="291" t="s">
        <v>3128</v>
      </c>
      <c r="AA204" s="291" t="s">
        <v>3128</v>
      </c>
      <c r="AB204" s="291" t="s">
        <v>3128</v>
      </c>
      <c r="AC204" s="291" t="s">
        <v>3128</v>
      </c>
      <c r="AD204" s="291" t="s">
        <v>3128</v>
      </c>
      <c r="AE204" s="291" t="s">
        <v>3128</v>
      </c>
      <c r="AF204" s="291" t="s">
        <v>3128</v>
      </c>
      <c r="AG204" s="306" t="s">
        <v>2914</v>
      </c>
      <c r="AH204" s="291" t="s">
        <v>3128</v>
      </c>
      <c r="AI204" s="306" t="s">
        <v>2916</v>
      </c>
      <c r="AJ204" s="291" t="s">
        <v>3128</v>
      </c>
      <c r="AK204" s="291" t="s">
        <v>3128</v>
      </c>
      <c r="AL204" s="291" t="s">
        <v>3128</v>
      </c>
      <c r="AM204" s="291" t="s">
        <v>3128</v>
      </c>
      <c r="AN204" s="291" t="s">
        <v>3128</v>
      </c>
      <c r="AO204" s="291" t="s">
        <v>3128</v>
      </c>
      <c r="AP204" s="291" t="s">
        <v>3128</v>
      </c>
      <c r="AQ204" s="291" t="s">
        <v>3128</v>
      </c>
      <c r="AR204" s="291" t="s">
        <v>3128</v>
      </c>
      <c r="AS204" s="291" t="s">
        <v>3128</v>
      </c>
      <c r="AT204" s="291" t="s">
        <v>3128</v>
      </c>
    </row>
    <row r="205" spans="1:46" ht="15" customHeight="1">
      <c r="A205" s="7" t="str">
        <f>IF(ISERROR(VLOOKUP($L205,'nCino | Field Mappings'!$C:$M,1,FALSE)), "No", "Yes")</f>
        <v>Yes</v>
      </c>
      <c r="D205" s="32">
        <v>201</v>
      </c>
      <c r="E205" s="31"/>
      <c r="F205" s="323" t="s">
        <v>2952</v>
      </c>
      <c r="G205" s="324" t="s">
        <v>3129</v>
      </c>
      <c r="H205" s="325" t="s">
        <v>50</v>
      </c>
      <c r="I205" s="330" t="s">
        <v>49</v>
      </c>
      <c r="J205" s="336" t="s">
        <v>828</v>
      </c>
      <c r="K205" s="291" t="s">
        <v>1910</v>
      </c>
      <c r="L205" s="26" t="str">
        <f t="shared" si="3"/>
        <v>LLC_BI__Loan__c.Step_Frequency__c</v>
      </c>
      <c r="M205" s="26" t="s">
        <v>3112</v>
      </c>
      <c r="N205" s="26" t="s">
        <v>2929</v>
      </c>
      <c r="O205" s="26" t="s">
        <v>2930</v>
      </c>
      <c r="P205" s="26"/>
      <c r="Q205" s="26"/>
      <c r="R205" s="26"/>
      <c r="S205" s="26"/>
      <c r="T205" s="26"/>
      <c r="U205" s="26"/>
      <c r="V205" s="26"/>
      <c r="W205" s="26"/>
      <c r="X205" s="26"/>
      <c r="Y205" s="26"/>
      <c r="Z205" s="26"/>
      <c r="AA205" s="26"/>
      <c r="AB205" s="26"/>
      <c r="AC205" s="26"/>
      <c r="AD205" s="26"/>
      <c r="AE205" s="26"/>
      <c r="AF205" s="26"/>
      <c r="AG205" s="26"/>
      <c r="AH205" s="26"/>
      <c r="AI205" s="25" t="s">
        <v>2916</v>
      </c>
      <c r="AJ205" s="26"/>
      <c r="AK205" s="26"/>
      <c r="AL205" s="25" t="s">
        <v>2916</v>
      </c>
      <c r="AM205" s="26"/>
      <c r="AN205" s="26"/>
      <c r="AO205" s="26"/>
      <c r="AP205" s="26"/>
      <c r="AQ205" s="26"/>
      <c r="AR205" s="26"/>
      <c r="AS205" s="26"/>
      <c r="AT205" s="26"/>
    </row>
    <row r="206" spans="1:46" ht="15" customHeight="1">
      <c r="A206" s="7" t="str">
        <f>IF(ISERROR(VLOOKUP($L206,'nCino | Field Mappings'!$C:$M,1,FALSE)), "No", "Yes")</f>
        <v>Yes</v>
      </c>
      <c r="D206" s="32">
        <v>202</v>
      </c>
      <c r="E206" s="31"/>
      <c r="F206" s="323" t="s">
        <v>2952</v>
      </c>
      <c r="G206" s="324" t="s">
        <v>3129</v>
      </c>
      <c r="H206" s="325" t="s">
        <v>50</v>
      </c>
      <c r="I206" s="330" t="s">
        <v>49</v>
      </c>
      <c r="J206" s="329" t="s">
        <v>734</v>
      </c>
      <c r="K206" s="62" t="s">
        <v>733</v>
      </c>
      <c r="L206" s="37" t="str">
        <f t="shared" si="3"/>
        <v>LLC_BI__Loan__c.CCS_Product_Rationale__c</v>
      </c>
      <c r="M206" s="26" t="s">
        <v>3184</v>
      </c>
      <c r="N206" s="26" t="s">
        <v>3185</v>
      </c>
      <c r="O206" s="26">
        <v>120000</v>
      </c>
      <c r="P206" s="26"/>
      <c r="Q206" s="26"/>
      <c r="R206" s="26"/>
      <c r="S206" s="26"/>
      <c r="T206" s="26"/>
      <c r="U206" s="26"/>
      <c r="V206" s="26"/>
      <c r="W206" s="26"/>
      <c r="X206" s="26"/>
      <c r="Y206" s="26"/>
      <c r="Z206" s="26"/>
      <c r="AA206" s="26"/>
      <c r="AB206" s="26"/>
      <c r="AC206" s="26"/>
      <c r="AD206" s="26"/>
      <c r="AE206" s="26"/>
      <c r="AF206" s="26"/>
      <c r="AG206" s="26"/>
      <c r="AH206" s="26"/>
      <c r="AI206" s="25" t="s">
        <v>2916</v>
      </c>
      <c r="AJ206" s="26"/>
      <c r="AK206" s="26"/>
      <c r="AL206" s="25" t="s">
        <v>2916</v>
      </c>
      <c r="AM206" s="26"/>
      <c r="AN206" s="26"/>
      <c r="AO206" s="26"/>
      <c r="AP206" s="26"/>
      <c r="AQ206" s="26"/>
      <c r="AR206" s="26"/>
      <c r="AS206" s="26"/>
      <c r="AT206" s="26"/>
    </row>
    <row r="207" spans="1:46" ht="15" customHeight="1">
      <c r="A207" s="7" t="str">
        <f>IF(ISERROR(VLOOKUP($L207,'nCino | Field Mappings'!$C:$M,1,FALSE)), "No", "Yes")</f>
        <v>Yes</v>
      </c>
      <c r="D207" s="32">
        <v>203</v>
      </c>
      <c r="E207" s="31"/>
      <c r="F207" s="323" t="s">
        <v>2952</v>
      </c>
      <c r="G207" s="324" t="s">
        <v>3129</v>
      </c>
      <c r="H207" s="325" t="s">
        <v>50</v>
      </c>
      <c r="I207" s="330" t="s">
        <v>49</v>
      </c>
      <c r="J207" s="329" t="s">
        <v>496</v>
      </c>
      <c r="K207" s="69" t="s">
        <v>495</v>
      </c>
      <c r="L207" s="26" t="str">
        <f t="shared" si="3"/>
        <v>LLC_BI__Loan__c.CCS_DateOfTheTravelAgreement__c</v>
      </c>
      <c r="M207" s="26" t="s">
        <v>3186</v>
      </c>
      <c r="N207" s="26" t="s">
        <v>1</v>
      </c>
      <c r="O207" s="26"/>
      <c r="P207" s="26"/>
      <c r="Q207" s="26"/>
      <c r="R207" s="26"/>
      <c r="S207" s="26"/>
      <c r="T207" s="26"/>
      <c r="U207" s="26"/>
      <c r="V207" s="26"/>
      <c r="W207" s="26"/>
      <c r="X207" s="26"/>
      <c r="Y207" s="26"/>
      <c r="Z207" s="26"/>
      <c r="AA207" s="26"/>
      <c r="AB207" s="26"/>
      <c r="AC207" s="26"/>
      <c r="AD207" s="26"/>
      <c r="AE207" s="26"/>
      <c r="AF207" s="26"/>
      <c r="AG207" s="26"/>
      <c r="AH207" s="26"/>
      <c r="AI207" s="25" t="s">
        <v>2916</v>
      </c>
      <c r="AJ207" s="26"/>
      <c r="AK207" s="26"/>
      <c r="AL207" s="25" t="s">
        <v>2916</v>
      </c>
      <c r="AM207" s="26"/>
      <c r="AN207" s="26"/>
      <c r="AO207" s="26"/>
      <c r="AP207" s="26"/>
      <c r="AQ207" s="26"/>
      <c r="AR207" s="26"/>
      <c r="AS207" s="26"/>
      <c r="AT207" s="26"/>
    </row>
    <row r="208" spans="1:46" ht="15" customHeight="1">
      <c r="A208" s="7" t="str">
        <f>IF(ISERROR(VLOOKUP($L208,'nCino | Field Mappings'!$C:$M,1,FALSE)), "No", "Yes")</f>
        <v>Yes</v>
      </c>
      <c r="D208" s="32">
        <v>204</v>
      </c>
      <c r="E208" s="31"/>
      <c r="F208" s="323" t="s">
        <v>2952</v>
      </c>
      <c r="G208" s="324" t="s">
        <v>3129</v>
      </c>
      <c r="H208" s="325" t="s">
        <v>50</v>
      </c>
      <c r="I208" s="330" t="s">
        <v>49</v>
      </c>
      <c r="J208" s="329" t="s">
        <v>469</v>
      </c>
      <c r="K208" s="69" t="s">
        <v>468</v>
      </c>
      <c r="L208" s="26" t="str">
        <f t="shared" si="3"/>
        <v xml:space="preserve">LLC_BI__Loan__c.CCS_Commentary_on_Pricing__c </v>
      </c>
      <c r="M208" s="26" t="s">
        <v>470</v>
      </c>
      <c r="N208" s="26" t="s">
        <v>3187</v>
      </c>
      <c r="O208" s="26">
        <v>32768</v>
      </c>
      <c r="P208" s="26"/>
      <c r="Q208" s="26"/>
      <c r="R208" s="26"/>
      <c r="S208" s="26"/>
      <c r="T208" s="26"/>
      <c r="U208" s="26"/>
      <c r="V208" s="26"/>
      <c r="W208" s="26"/>
      <c r="X208" s="26"/>
      <c r="Y208" s="26"/>
      <c r="Z208" s="26"/>
      <c r="AA208" s="26"/>
      <c r="AB208" s="26"/>
      <c r="AC208" s="26"/>
      <c r="AD208" s="26"/>
      <c r="AE208" s="26"/>
      <c r="AF208" s="26"/>
      <c r="AG208" s="26"/>
      <c r="AH208" s="26"/>
      <c r="AI208" s="25" t="s">
        <v>2916</v>
      </c>
      <c r="AJ208" s="26"/>
      <c r="AK208" s="26"/>
      <c r="AL208" s="25" t="s">
        <v>2916</v>
      </c>
      <c r="AM208" s="26"/>
      <c r="AN208" s="26"/>
      <c r="AO208" s="26"/>
      <c r="AP208" s="26"/>
      <c r="AQ208" s="26"/>
      <c r="AR208" s="26"/>
      <c r="AS208" s="26"/>
      <c r="AT208" s="26"/>
    </row>
    <row r="209" spans="1:46" ht="15" customHeight="1">
      <c r="A209" s="7" t="str">
        <f>IF(ISERROR(VLOOKUP($L209,'nCino | Field Mappings'!$C:$M,1,FALSE)), "No", "Yes")</f>
        <v>Yes</v>
      </c>
      <c r="D209" s="32">
        <v>205</v>
      </c>
      <c r="E209" s="31"/>
      <c r="F209" s="323" t="s">
        <v>2952</v>
      </c>
      <c r="G209" s="324" t="s">
        <v>3129</v>
      </c>
      <c r="H209" s="325" t="s">
        <v>50</v>
      </c>
      <c r="I209" s="330" t="s">
        <v>49</v>
      </c>
      <c r="J209" s="329" t="s">
        <v>685</v>
      </c>
      <c r="K209" s="291" t="s">
        <v>684</v>
      </c>
      <c r="L209" s="26" t="str">
        <f t="shared" si="3"/>
        <v>LLC_BI__Loan__c.CCS_Monthly_Repayment__c</v>
      </c>
      <c r="M209" s="26" t="s">
        <v>405</v>
      </c>
      <c r="N209" s="26" t="s">
        <v>2927</v>
      </c>
      <c r="O209" s="26">
        <v>16</v>
      </c>
      <c r="P209" s="26">
        <v>2</v>
      </c>
      <c r="Q209" s="26"/>
      <c r="R209" s="26"/>
      <c r="S209" s="26"/>
      <c r="T209" s="26"/>
      <c r="U209" s="26"/>
      <c r="V209" s="26"/>
      <c r="W209" s="26"/>
      <c r="X209" s="26"/>
      <c r="Y209" s="26"/>
      <c r="Z209" s="26"/>
      <c r="AA209" s="26"/>
      <c r="AB209" s="26"/>
      <c r="AC209" s="26"/>
      <c r="AD209" s="26"/>
      <c r="AE209" s="26"/>
      <c r="AF209" s="26"/>
      <c r="AG209" s="26"/>
      <c r="AH209" s="26"/>
      <c r="AI209" s="25" t="s">
        <v>2916</v>
      </c>
      <c r="AJ209" s="26"/>
      <c r="AK209" s="26"/>
      <c r="AL209" s="25" t="s">
        <v>2916</v>
      </c>
      <c r="AM209" s="26"/>
      <c r="AN209" s="26"/>
      <c r="AO209" s="26"/>
      <c r="AP209" s="26"/>
      <c r="AQ209" s="26"/>
      <c r="AR209" s="26"/>
      <c r="AS209" s="26"/>
      <c r="AT209" s="26"/>
    </row>
    <row r="210" spans="1:46" ht="15" customHeight="1">
      <c r="A210" s="7" t="str">
        <f>IF(ISERROR(VLOOKUP($L210,'nCino | Field Mappings'!$C:$M,1,FALSE)), "No", "Yes")</f>
        <v>Yes</v>
      </c>
      <c r="D210" s="32">
        <v>206</v>
      </c>
      <c r="E210" s="31"/>
      <c r="F210" s="323" t="s">
        <v>2952</v>
      </c>
      <c r="G210" s="324" t="s">
        <v>3129</v>
      </c>
      <c r="H210" s="325" t="s">
        <v>50</v>
      </c>
      <c r="I210" s="330" t="s">
        <v>49</v>
      </c>
      <c r="J210" s="329" t="s">
        <v>688</v>
      </c>
      <c r="K210" s="291" t="s">
        <v>687</v>
      </c>
      <c r="L210" s="26" t="str">
        <f t="shared" si="3"/>
        <v>LLC_BI__Loan__c.CCS_Monthly_Repayment_Stressed__c</v>
      </c>
      <c r="M210" s="26" t="s">
        <v>405</v>
      </c>
      <c r="N210" s="26" t="s">
        <v>2927</v>
      </c>
      <c r="O210" s="26">
        <v>16</v>
      </c>
      <c r="P210" s="26">
        <v>2</v>
      </c>
      <c r="Q210" s="26"/>
      <c r="R210" s="26"/>
      <c r="S210" s="26"/>
      <c r="T210" s="26"/>
      <c r="U210" s="26"/>
      <c r="V210" s="26"/>
      <c r="W210" s="26"/>
      <c r="X210" s="26"/>
      <c r="Y210" s="26"/>
      <c r="Z210" s="26"/>
      <c r="AA210" s="26"/>
      <c r="AB210" s="26"/>
      <c r="AC210" s="26"/>
      <c r="AD210" s="26"/>
      <c r="AE210" s="26"/>
      <c r="AF210" s="26"/>
      <c r="AG210" s="26"/>
      <c r="AH210" s="26"/>
      <c r="AI210" s="25" t="s">
        <v>2916</v>
      </c>
      <c r="AJ210" s="26"/>
      <c r="AK210" s="26"/>
      <c r="AL210" s="25" t="s">
        <v>2916</v>
      </c>
      <c r="AM210" s="26"/>
      <c r="AN210" s="26"/>
      <c r="AO210" s="26"/>
      <c r="AP210" s="26"/>
      <c r="AQ210" s="26"/>
      <c r="AR210" s="26"/>
      <c r="AS210" s="26"/>
      <c r="AT210" s="26"/>
    </row>
    <row r="211" spans="1:46" ht="15" customHeight="1">
      <c r="A211" s="7" t="str">
        <f>IF(ISERROR(VLOOKUP($L211,'nCino | Field Mappings'!$C:$M,1,FALSE)), "No", "Yes")</f>
        <v>Yes</v>
      </c>
      <c r="D211" s="32">
        <v>207</v>
      </c>
      <c r="E211" s="31"/>
      <c r="F211" s="323" t="s">
        <v>2952</v>
      </c>
      <c r="G211" s="324" t="s">
        <v>3129</v>
      </c>
      <c r="H211" s="325" t="s">
        <v>50</v>
      </c>
      <c r="I211" s="330" t="s">
        <v>49</v>
      </c>
      <c r="J211" s="329" t="s">
        <v>404</v>
      </c>
      <c r="K211" s="291" t="s">
        <v>403</v>
      </c>
      <c r="L211" s="26" t="str">
        <f t="shared" si="3"/>
        <v>LLC_BI__Loan__c.CCS_Annual_Repayment__c</v>
      </c>
      <c r="M211" s="26" t="s">
        <v>405</v>
      </c>
      <c r="N211" s="26" t="s">
        <v>2927</v>
      </c>
      <c r="O211" s="26">
        <v>16</v>
      </c>
      <c r="P211" s="26">
        <v>2</v>
      </c>
      <c r="Q211" s="26"/>
      <c r="R211" s="26"/>
      <c r="S211" s="26"/>
      <c r="T211" s="26"/>
      <c r="U211" s="26"/>
      <c r="V211" s="26"/>
      <c r="W211" s="26"/>
      <c r="X211" s="26"/>
      <c r="Y211" s="26"/>
      <c r="Z211" s="26"/>
      <c r="AA211" s="26"/>
      <c r="AB211" s="26"/>
      <c r="AC211" s="26"/>
      <c r="AD211" s="26"/>
      <c r="AE211" s="26"/>
      <c r="AF211" s="26"/>
      <c r="AG211" s="26"/>
      <c r="AH211" s="26"/>
      <c r="AI211" s="25" t="s">
        <v>2916</v>
      </c>
      <c r="AJ211" s="26"/>
      <c r="AK211" s="26"/>
      <c r="AL211" s="25" t="s">
        <v>2916</v>
      </c>
      <c r="AM211" s="26"/>
      <c r="AN211" s="26"/>
      <c r="AO211" s="26"/>
      <c r="AP211" s="26"/>
      <c r="AQ211" s="26"/>
      <c r="AR211" s="26"/>
      <c r="AS211" s="26"/>
      <c r="AT211" s="26"/>
    </row>
    <row r="212" spans="1:46" ht="15" customHeight="1">
      <c r="A212" s="7" t="str">
        <f>IF(ISERROR(VLOOKUP($L212,'nCino | Field Mappings'!$C:$M,1,FALSE)), "No", "Yes")</f>
        <v>Yes</v>
      </c>
      <c r="D212" s="32">
        <v>208</v>
      </c>
      <c r="E212" s="31"/>
      <c r="F212" s="323" t="s">
        <v>2952</v>
      </c>
      <c r="G212" s="324" t="s">
        <v>3129</v>
      </c>
      <c r="H212" s="325" t="s">
        <v>50</v>
      </c>
      <c r="I212" s="330" t="s">
        <v>49</v>
      </c>
      <c r="J212" s="329" t="s">
        <v>408</v>
      </c>
      <c r="K212" s="291" t="s">
        <v>407</v>
      </c>
      <c r="L212" s="26" t="str">
        <f t="shared" si="3"/>
        <v>LLC_BI__Loan__c.CCS_Annual_Repayment_Stressed__c</v>
      </c>
      <c r="M212" s="26" t="s">
        <v>405</v>
      </c>
      <c r="N212" s="26" t="s">
        <v>2927</v>
      </c>
      <c r="O212" s="26">
        <v>16</v>
      </c>
      <c r="P212" s="26">
        <v>2</v>
      </c>
      <c r="Q212" s="26"/>
      <c r="R212" s="26"/>
      <c r="S212" s="26"/>
      <c r="T212" s="26"/>
      <c r="U212" s="26"/>
      <c r="V212" s="26"/>
      <c r="W212" s="26"/>
      <c r="X212" s="26"/>
      <c r="Y212" s="26"/>
      <c r="Z212" s="26"/>
      <c r="AA212" s="26"/>
      <c r="AB212" s="26"/>
      <c r="AC212" s="26"/>
      <c r="AD212" s="26"/>
      <c r="AE212" s="26"/>
      <c r="AF212" s="26"/>
      <c r="AG212" s="26"/>
      <c r="AH212" s="26"/>
      <c r="AI212" s="25" t="s">
        <v>2916</v>
      </c>
      <c r="AJ212" s="26"/>
      <c r="AK212" s="26"/>
      <c r="AL212" s="25" t="s">
        <v>2916</v>
      </c>
      <c r="AM212" s="26"/>
      <c r="AN212" s="26"/>
      <c r="AO212" s="26"/>
      <c r="AP212" s="26"/>
      <c r="AQ212" s="26"/>
      <c r="AR212" s="26"/>
      <c r="AS212" s="26"/>
      <c r="AT212" s="26"/>
    </row>
    <row r="213" spans="1:46" ht="15" customHeight="1">
      <c r="A213" s="7" t="str">
        <f>IF(ISERROR(VLOOKUP($L213,'nCino | Field Mappings'!$C:$M,1,FALSE)), "No", "Yes")</f>
        <v>Yes</v>
      </c>
      <c r="D213" s="32">
        <v>209</v>
      </c>
      <c r="E213" s="31" t="s">
        <v>2970</v>
      </c>
      <c r="F213" s="323" t="s">
        <v>2952</v>
      </c>
      <c r="G213" s="324" t="s">
        <v>3129</v>
      </c>
      <c r="H213" s="325" t="s">
        <v>50</v>
      </c>
      <c r="I213" s="330" t="s">
        <v>49</v>
      </c>
      <c r="J213" s="329" t="s">
        <v>834</v>
      </c>
      <c r="K213" s="291" t="s">
        <v>833</v>
      </c>
      <c r="L213" s="26" t="str">
        <f t="shared" si="3"/>
        <v>LLC_BI__Loan__c.CCS_Stressed_Rate__c</v>
      </c>
      <c r="M213" s="26" t="s">
        <v>405</v>
      </c>
      <c r="N213" s="26" t="s">
        <v>3162</v>
      </c>
      <c r="O213" s="26">
        <v>18</v>
      </c>
      <c r="P213" s="26">
        <v>2</v>
      </c>
      <c r="Q213" s="26"/>
      <c r="R213" s="26"/>
      <c r="S213" s="26"/>
      <c r="T213" s="26"/>
      <c r="U213" s="26"/>
      <c r="V213" s="26"/>
      <c r="W213" s="26"/>
      <c r="X213" s="26"/>
      <c r="Y213" s="26"/>
      <c r="Z213" s="26"/>
      <c r="AA213" s="26"/>
      <c r="AB213" s="26"/>
      <c r="AC213" s="26"/>
      <c r="AD213" s="26"/>
      <c r="AE213" s="26"/>
      <c r="AF213" s="26"/>
      <c r="AG213" s="26"/>
      <c r="AH213" s="26"/>
      <c r="AI213" s="25" t="s">
        <v>2916</v>
      </c>
      <c r="AJ213" s="26"/>
      <c r="AK213" s="26"/>
      <c r="AL213" s="25" t="s">
        <v>2916</v>
      </c>
      <c r="AM213" s="26"/>
      <c r="AN213" s="26"/>
      <c r="AO213" s="26"/>
      <c r="AP213" s="26"/>
      <c r="AQ213" s="26"/>
      <c r="AR213" s="26"/>
      <c r="AS213" s="26"/>
      <c r="AT213" s="26"/>
    </row>
    <row r="214" spans="1:46" ht="15" customHeight="1">
      <c r="A214" s="7" t="str">
        <f>IF(ISERROR(VLOOKUP($L214,'nCino | Field Mappings'!$C:$M,1,FALSE)), "No", "Yes")</f>
        <v>Yes</v>
      </c>
      <c r="D214" s="32">
        <v>1</v>
      </c>
      <c r="E214" s="31" t="s">
        <v>2912</v>
      </c>
      <c r="F214" s="337" t="s">
        <v>2952</v>
      </c>
      <c r="G214" s="338" t="s">
        <v>3129</v>
      </c>
      <c r="H214" s="36" t="s">
        <v>69</v>
      </c>
      <c r="I214" s="35" t="s">
        <v>68</v>
      </c>
      <c r="J214" s="28" t="s">
        <v>158</v>
      </c>
      <c r="K214" s="26" t="s">
        <v>158</v>
      </c>
      <c r="L214" s="26" t="str">
        <f t="shared" si="3"/>
        <v>CCS_Limit__c.Id</v>
      </c>
      <c r="M214" s="26" t="s">
        <v>158</v>
      </c>
      <c r="N214" s="29" t="s">
        <v>158</v>
      </c>
      <c r="O214" s="29">
        <v>18</v>
      </c>
      <c r="P214" s="26"/>
      <c r="Q214" s="26"/>
      <c r="R214" s="26"/>
      <c r="S214" s="26"/>
      <c r="T214" s="26"/>
      <c r="U214" s="26"/>
      <c r="V214" s="26"/>
      <c r="W214" s="26"/>
      <c r="X214" s="26"/>
      <c r="Y214" s="26"/>
      <c r="Z214" s="26"/>
      <c r="AA214" s="26"/>
      <c r="AB214" s="26"/>
      <c r="AC214" s="26"/>
      <c r="AD214" s="26"/>
      <c r="AE214" s="26"/>
      <c r="AF214" s="32"/>
      <c r="AG214" s="32"/>
      <c r="AH214" s="26"/>
      <c r="AI214" s="25" t="s">
        <v>2916</v>
      </c>
      <c r="AJ214" s="26"/>
      <c r="AK214" s="26"/>
      <c r="AL214" s="25" t="s">
        <v>2916</v>
      </c>
      <c r="AM214" s="26"/>
      <c r="AN214" s="26"/>
      <c r="AO214" s="26"/>
      <c r="AP214" s="26"/>
      <c r="AQ214" s="26"/>
      <c r="AR214" s="26"/>
      <c r="AS214" s="26"/>
      <c r="AT214" s="26"/>
    </row>
    <row r="215" spans="1:46" ht="15" customHeight="1">
      <c r="A215" s="7" t="str">
        <f>IF(ISERROR(VLOOKUP($L215,'nCino | Field Mappings'!$C:$M,1,FALSE)), "No", "Yes")</f>
        <v>Yes</v>
      </c>
      <c r="D215" s="32">
        <v>2</v>
      </c>
      <c r="E215" s="31" t="s">
        <v>2912</v>
      </c>
      <c r="F215" s="337" t="s">
        <v>2952</v>
      </c>
      <c r="G215" s="338" t="s">
        <v>3129</v>
      </c>
      <c r="H215" s="36" t="s">
        <v>69</v>
      </c>
      <c r="I215" s="35" t="s">
        <v>68</v>
      </c>
      <c r="J215" s="28" t="s">
        <v>152</v>
      </c>
      <c r="K215" s="29" t="s">
        <v>151</v>
      </c>
      <c r="L215" s="34" t="str">
        <f t="shared" si="3"/>
        <v>CCS_Limit__c.CreatedDate</v>
      </c>
      <c r="M215" s="31" t="s">
        <v>2917</v>
      </c>
      <c r="N215" s="34" t="s">
        <v>2918</v>
      </c>
      <c r="O215" s="44"/>
      <c r="P215" s="34"/>
      <c r="Q215" s="34"/>
      <c r="R215" s="34"/>
      <c r="S215" s="34"/>
      <c r="T215" s="34"/>
      <c r="U215" s="34"/>
      <c r="V215" s="34"/>
      <c r="W215" s="34"/>
      <c r="X215" s="34"/>
      <c r="Y215" s="34"/>
      <c r="Z215" s="34"/>
      <c r="AA215" s="34"/>
      <c r="AB215" s="34"/>
      <c r="AC215" s="26"/>
      <c r="AD215" s="26"/>
      <c r="AE215" s="26"/>
      <c r="AF215" s="32"/>
      <c r="AG215" s="32"/>
      <c r="AH215" s="26"/>
      <c r="AI215" s="25" t="s">
        <v>2916</v>
      </c>
      <c r="AJ215" s="26"/>
      <c r="AK215" s="26"/>
      <c r="AL215" s="25" t="s">
        <v>2916</v>
      </c>
      <c r="AM215" s="26"/>
      <c r="AN215" s="26"/>
      <c r="AO215" s="26"/>
      <c r="AP215" s="26"/>
      <c r="AQ215" s="26"/>
      <c r="AR215" s="26"/>
      <c r="AS215" s="26"/>
      <c r="AT215" s="26"/>
    </row>
    <row r="216" spans="1:46" ht="15" customHeight="1">
      <c r="A216" s="7" t="str">
        <f>IF(ISERROR(VLOOKUP($L216,'nCino | Field Mappings'!$C:$M,1,FALSE)), "No", "Yes")</f>
        <v>Yes</v>
      </c>
      <c r="D216" s="32">
        <v>3</v>
      </c>
      <c r="E216" s="31" t="s">
        <v>2912</v>
      </c>
      <c r="F216" s="337" t="s">
        <v>2952</v>
      </c>
      <c r="G216" s="338" t="s">
        <v>3129</v>
      </c>
      <c r="H216" s="36" t="s">
        <v>69</v>
      </c>
      <c r="I216" s="35" t="s">
        <v>68</v>
      </c>
      <c r="J216" s="28" t="s">
        <v>2919</v>
      </c>
      <c r="K216" s="29" t="s">
        <v>147</v>
      </c>
      <c r="L216" s="26" t="str">
        <f t="shared" si="3"/>
        <v>CCS_Limit__c.CreatedById</v>
      </c>
      <c r="M216" s="42" t="s">
        <v>2920</v>
      </c>
      <c r="N216" s="26" t="s">
        <v>2921</v>
      </c>
      <c r="O216" s="26">
        <v>18</v>
      </c>
      <c r="P216" s="26"/>
      <c r="Q216" s="31"/>
      <c r="R216" s="31"/>
      <c r="S216" s="31"/>
      <c r="T216" s="31"/>
      <c r="U216" s="31"/>
      <c r="V216" s="31"/>
      <c r="W216" s="31"/>
      <c r="X216" s="31"/>
      <c r="Y216" s="31"/>
      <c r="Z216" s="31"/>
      <c r="AA216" s="31"/>
      <c r="AB216" s="31"/>
      <c r="AC216" s="31"/>
      <c r="AD216" s="26"/>
      <c r="AE216" s="26"/>
      <c r="AF216" s="32"/>
      <c r="AG216" s="32"/>
      <c r="AH216" s="26"/>
      <c r="AI216" s="25" t="s">
        <v>2916</v>
      </c>
      <c r="AJ216" s="26"/>
      <c r="AK216" s="26"/>
      <c r="AL216" s="25" t="s">
        <v>2916</v>
      </c>
      <c r="AM216" s="26"/>
      <c r="AN216" s="26"/>
      <c r="AO216" s="26"/>
      <c r="AP216" s="26"/>
      <c r="AQ216" s="26"/>
      <c r="AR216" s="26"/>
      <c r="AS216" s="26"/>
      <c r="AT216" s="26"/>
    </row>
    <row r="217" spans="1:46" ht="15" customHeight="1">
      <c r="A217" s="7" t="str">
        <f>IF(ISERROR(VLOOKUP($L217,'nCino | Field Mappings'!$C:$M,1,FALSE)), "No", "Yes")</f>
        <v>Yes</v>
      </c>
      <c r="D217" s="32">
        <v>4</v>
      </c>
      <c r="E217" s="31" t="s">
        <v>2912</v>
      </c>
      <c r="F217" s="337" t="s">
        <v>2952</v>
      </c>
      <c r="G217" s="338" t="s">
        <v>3129</v>
      </c>
      <c r="H217" s="36" t="s">
        <v>69</v>
      </c>
      <c r="I217" s="35" t="s">
        <v>68</v>
      </c>
      <c r="J217" s="28" t="s">
        <v>173</v>
      </c>
      <c r="K217" s="29" t="s">
        <v>172</v>
      </c>
      <c r="L217" s="26" t="str">
        <f t="shared" si="3"/>
        <v>CCS_Limit__c.LastModifiedDate</v>
      </c>
      <c r="M217" s="42" t="s">
        <v>2922</v>
      </c>
      <c r="N217" s="26" t="s">
        <v>2918</v>
      </c>
      <c r="O217" s="26"/>
      <c r="P217" s="26"/>
      <c r="Q217" s="31"/>
      <c r="R217" s="31"/>
      <c r="S217" s="31"/>
      <c r="T217" s="31"/>
      <c r="U217" s="31"/>
      <c r="V217" s="31"/>
      <c r="W217" s="31"/>
      <c r="X217" s="31"/>
      <c r="Y217" s="31"/>
      <c r="Z217" s="31"/>
      <c r="AA217" s="31"/>
      <c r="AB217" s="31"/>
      <c r="AC217" s="31"/>
      <c r="AD217" s="26"/>
      <c r="AE217" s="26"/>
      <c r="AF217" s="32"/>
      <c r="AG217" s="32"/>
      <c r="AH217" s="26"/>
      <c r="AI217" s="25" t="s">
        <v>2916</v>
      </c>
      <c r="AJ217" s="26"/>
      <c r="AK217" s="26"/>
      <c r="AL217" s="25" t="s">
        <v>2916</v>
      </c>
      <c r="AM217" s="26"/>
      <c r="AN217" s="26"/>
      <c r="AO217" s="26"/>
      <c r="AP217" s="26"/>
      <c r="AQ217" s="26"/>
      <c r="AR217" s="26"/>
      <c r="AS217" s="26"/>
      <c r="AT217" s="26"/>
    </row>
    <row r="218" spans="1:46" ht="15" customHeight="1">
      <c r="A218" s="7" t="str">
        <f>IF(ISERROR(VLOOKUP($L218,'nCino | Field Mappings'!$C:$M,1,FALSE)), "No", "Yes")</f>
        <v>Yes</v>
      </c>
      <c r="D218" s="32">
        <v>5</v>
      </c>
      <c r="E218" s="31" t="s">
        <v>2912</v>
      </c>
      <c r="F218" s="337" t="s">
        <v>2952</v>
      </c>
      <c r="G218" s="338" t="s">
        <v>3129</v>
      </c>
      <c r="H218" s="36" t="s">
        <v>69</v>
      </c>
      <c r="I218" s="35" t="s">
        <v>68</v>
      </c>
      <c r="J218" s="28" t="s">
        <v>2923</v>
      </c>
      <c r="K218" s="29" t="s">
        <v>169</v>
      </c>
      <c r="L218" s="26" t="str">
        <f t="shared" si="3"/>
        <v>CCS_Limit__c.LastModifiedById</v>
      </c>
      <c r="M218" s="42" t="s">
        <v>2924</v>
      </c>
      <c r="N218" s="26" t="s">
        <v>2921</v>
      </c>
      <c r="O218" s="26">
        <v>18</v>
      </c>
      <c r="P218" s="26"/>
      <c r="Q218" s="31"/>
      <c r="R218" s="31"/>
      <c r="S218" s="31"/>
      <c r="T218" s="31"/>
      <c r="U218" s="31"/>
      <c r="V218" s="31"/>
      <c r="W218" s="31"/>
      <c r="X218" s="31"/>
      <c r="Y218" s="31"/>
      <c r="Z218" s="31"/>
      <c r="AA218" s="31"/>
      <c r="AB218" s="31"/>
      <c r="AC218" s="31"/>
      <c r="AD218" s="26"/>
      <c r="AE218" s="26"/>
      <c r="AF218" s="32"/>
      <c r="AG218" s="32"/>
      <c r="AH218" s="26"/>
      <c r="AI218" s="25" t="s">
        <v>2916</v>
      </c>
      <c r="AJ218" s="26"/>
      <c r="AK218" s="26"/>
      <c r="AL218" s="25" t="s">
        <v>2916</v>
      </c>
      <c r="AM218" s="26"/>
      <c r="AN218" s="26"/>
      <c r="AO218" s="26"/>
      <c r="AP218" s="26"/>
      <c r="AQ218" s="26"/>
      <c r="AR218" s="26"/>
      <c r="AS218" s="26"/>
      <c r="AT218" s="26"/>
    </row>
    <row r="219" spans="1:46" ht="15" customHeight="1">
      <c r="A219" s="7" t="str">
        <f>IF(ISERROR(VLOOKUP($L219,'nCino | Field Mappings'!$C:$M,1,FALSE)), "No", "Yes")</f>
        <v>Yes</v>
      </c>
      <c r="D219" s="32">
        <v>6</v>
      </c>
      <c r="E219" s="26"/>
      <c r="F219" s="337" t="s">
        <v>2952</v>
      </c>
      <c r="G219" s="338" t="s">
        <v>3129</v>
      </c>
      <c r="H219" s="36" t="s">
        <v>69</v>
      </c>
      <c r="I219" s="35" t="s">
        <v>68</v>
      </c>
      <c r="J219" s="55" t="s">
        <v>2927</v>
      </c>
      <c r="K219" s="52" t="s">
        <v>155</v>
      </c>
      <c r="L219" s="26" t="str">
        <f t="shared" si="3"/>
        <v>CCS_Limit__c.CurrencyIsoCode</v>
      </c>
      <c r="M219" s="42" t="s">
        <v>2928</v>
      </c>
      <c r="N219" s="26" t="s">
        <v>2929</v>
      </c>
      <c r="O219" s="26" t="s">
        <v>2930</v>
      </c>
      <c r="P219" s="60"/>
      <c r="Q219" s="339"/>
      <c r="R219" s="339"/>
      <c r="S219" s="339"/>
      <c r="T219" s="339"/>
      <c r="U219" s="339"/>
      <c r="V219" s="339"/>
      <c r="W219" s="339"/>
      <c r="X219" s="339"/>
      <c r="Y219" s="339"/>
      <c r="Z219" s="339"/>
      <c r="AA219" s="339"/>
      <c r="AB219" s="339"/>
      <c r="AC219" s="339"/>
      <c r="AD219" s="60"/>
      <c r="AE219" s="60"/>
      <c r="AF219" s="32"/>
      <c r="AG219" s="32"/>
      <c r="AH219" s="60"/>
      <c r="AI219" s="25" t="s">
        <v>2916</v>
      </c>
      <c r="AJ219" s="26"/>
      <c r="AK219" s="26"/>
      <c r="AL219" s="25" t="s">
        <v>2916</v>
      </c>
      <c r="AM219" s="26"/>
      <c r="AN219" s="26"/>
      <c r="AO219" s="26"/>
      <c r="AP219" s="26"/>
      <c r="AQ219" s="26"/>
      <c r="AR219" s="26"/>
      <c r="AS219" s="26"/>
      <c r="AT219" s="26"/>
    </row>
    <row r="220" spans="1:46" ht="15" customHeight="1">
      <c r="A220" s="7" t="str">
        <f>IF(ISERROR(VLOOKUP($L220,'nCino | Field Mappings'!$C:$M,1,FALSE)), "No", "Yes")</f>
        <v>Yes</v>
      </c>
      <c r="D220" s="32">
        <v>7</v>
      </c>
      <c r="E220" s="26"/>
      <c r="F220" s="337" t="s">
        <v>2952</v>
      </c>
      <c r="G220" s="338" t="s">
        <v>3129</v>
      </c>
      <c r="H220" s="36" t="s">
        <v>69</v>
      </c>
      <c r="I220" s="35" t="s">
        <v>68</v>
      </c>
      <c r="J220" s="58" t="s">
        <v>186</v>
      </c>
      <c r="K220" s="340" t="s">
        <v>185</v>
      </c>
      <c r="L220" s="26" t="str">
        <f t="shared" si="3"/>
        <v>CCS_Limit__c.CCS_Amount__c</v>
      </c>
      <c r="M220" s="341"/>
      <c r="N220" s="342" t="s">
        <v>2927</v>
      </c>
      <c r="O220" s="51">
        <v>16</v>
      </c>
      <c r="P220" s="60">
        <v>2</v>
      </c>
      <c r="Q220" s="339"/>
      <c r="R220" s="339"/>
      <c r="S220" s="339"/>
      <c r="T220" s="339"/>
      <c r="U220" s="339"/>
      <c r="V220" s="339"/>
      <c r="W220" s="339"/>
      <c r="X220" s="339"/>
      <c r="Y220" s="339"/>
      <c r="Z220" s="339"/>
      <c r="AA220" s="339"/>
      <c r="AB220" s="339"/>
      <c r="AC220" s="339"/>
      <c r="AD220" s="60"/>
      <c r="AE220" s="60"/>
      <c r="AF220" s="32"/>
      <c r="AG220" s="32"/>
      <c r="AH220" s="60"/>
      <c r="AI220" s="25" t="s">
        <v>2916</v>
      </c>
      <c r="AJ220" s="26"/>
      <c r="AK220" s="26"/>
      <c r="AL220" s="25" t="s">
        <v>2916</v>
      </c>
      <c r="AM220" s="26"/>
      <c r="AN220" s="26"/>
      <c r="AO220" s="26"/>
      <c r="AP220" s="26"/>
      <c r="AQ220" s="26"/>
      <c r="AR220" s="26"/>
      <c r="AS220" s="26"/>
      <c r="AT220" s="26"/>
    </row>
    <row r="221" spans="1:46" ht="15" customHeight="1">
      <c r="A221" s="7" t="str">
        <f>IF(ISERROR(VLOOKUP($L221,'nCino | Field Mappings'!$C:$M,1,FALSE)), "No", "Yes")</f>
        <v>Yes</v>
      </c>
      <c r="D221" s="32">
        <v>8</v>
      </c>
      <c r="E221" s="26"/>
      <c r="F221" s="337" t="s">
        <v>2952</v>
      </c>
      <c r="G221" s="338" t="s">
        <v>3129</v>
      </c>
      <c r="H221" s="36" t="s">
        <v>69</v>
      </c>
      <c r="I221" s="35" t="s">
        <v>68</v>
      </c>
      <c r="J221" s="58" t="s">
        <v>189</v>
      </c>
      <c r="K221" s="340" t="s">
        <v>188</v>
      </c>
      <c r="L221" s="26" t="str">
        <f t="shared" si="3"/>
        <v>CCS_Limit__c.CCS_Current_Limit__c</v>
      </c>
      <c r="M221" s="341"/>
      <c r="N221" s="342" t="s">
        <v>2927</v>
      </c>
      <c r="O221" s="51">
        <v>16</v>
      </c>
      <c r="P221" s="60">
        <v>2</v>
      </c>
      <c r="Q221" s="339"/>
      <c r="R221" s="339"/>
      <c r="S221" s="339"/>
      <c r="T221" s="339"/>
      <c r="U221" s="339"/>
      <c r="V221" s="339"/>
      <c r="W221" s="339"/>
      <c r="X221" s="339"/>
      <c r="Y221" s="339"/>
      <c r="Z221" s="339"/>
      <c r="AA221" s="339"/>
      <c r="AB221" s="339"/>
      <c r="AC221" s="339"/>
      <c r="AD221" s="60"/>
      <c r="AE221" s="60"/>
      <c r="AF221" s="32"/>
      <c r="AG221" s="32"/>
      <c r="AH221" s="60"/>
      <c r="AI221" s="25" t="s">
        <v>2916</v>
      </c>
      <c r="AJ221" s="26"/>
      <c r="AK221" s="26"/>
      <c r="AL221" s="25" t="s">
        <v>2916</v>
      </c>
      <c r="AM221" s="26"/>
      <c r="AN221" s="26"/>
      <c r="AO221" s="26"/>
      <c r="AP221" s="26"/>
      <c r="AQ221" s="26"/>
      <c r="AR221" s="26"/>
      <c r="AS221" s="26"/>
      <c r="AT221" s="26"/>
    </row>
    <row r="222" spans="1:46" ht="15" customHeight="1">
      <c r="A222" s="7" t="str">
        <f>IF(ISERROR(VLOOKUP($L222,'nCino | Field Mappings'!$C:$M,1,FALSE)), "No", "Yes")</f>
        <v>Yes</v>
      </c>
      <c r="D222" s="32">
        <v>9</v>
      </c>
      <c r="E222" s="26"/>
      <c r="F222" s="337" t="s">
        <v>2952</v>
      </c>
      <c r="G222" s="338" t="s">
        <v>3129</v>
      </c>
      <c r="H222" s="36" t="s">
        <v>69</v>
      </c>
      <c r="I222" s="35" t="s">
        <v>68</v>
      </c>
      <c r="J222" s="58" t="s">
        <v>192</v>
      </c>
      <c r="K222" s="340" t="s">
        <v>191</v>
      </c>
      <c r="L222" s="26" t="str">
        <f t="shared" si="3"/>
        <v>CCS_Limit__c.CCS_Expiry_Date__c</v>
      </c>
      <c r="M222" s="341"/>
      <c r="N222" s="342" t="s">
        <v>1</v>
      </c>
      <c r="O222" s="343"/>
      <c r="P222" s="60"/>
      <c r="Q222" s="339"/>
      <c r="R222" s="339"/>
      <c r="S222" s="339"/>
      <c r="T222" s="339"/>
      <c r="U222" s="339"/>
      <c r="V222" s="339"/>
      <c r="W222" s="339"/>
      <c r="X222" s="339"/>
      <c r="Y222" s="339"/>
      <c r="Z222" s="339"/>
      <c r="AA222" s="339"/>
      <c r="AB222" s="339"/>
      <c r="AC222" s="339"/>
      <c r="AD222" s="60"/>
      <c r="AE222" s="60"/>
      <c r="AF222" s="32"/>
      <c r="AG222" s="32"/>
      <c r="AH222" s="60"/>
      <c r="AI222" s="25" t="s">
        <v>2916</v>
      </c>
      <c r="AJ222" s="26"/>
      <c r="AK222" s="26"/>
      <c r="AL222" s="25" t="s">
        <v>2916</v>
      </c>
      <c r="AM222" s="26"/>
      <c r="AN222" s="26"/>
      <c r="AO222" s="26"/>
      <c r="AP222" s="26"/>
      <c r="AQ222" s="26"/>
      <c r="AR222" s="26"/>
      <c r="AS222" s="26"/>
      <c r="AT222" s="26"/>
    </row>
    <row r="223" spans="1:46" ht="15" customHeight="1">
      <c r="A223" s="7" t="str">
        <f>IF(ISERROR(VLOOKUP($L223,'nCino | Field Mappings'!$C:$M,1,FALSE)), "No", "Yes")</f>
        <v>Yes</v>
      </c>
      <c r="D223" s="32">
        <v>10</v>
      </c>
      <c r="E223" s="26"/>
      <c r="F223" s="337" t="s">
        <v>2952</v>
      </c>
      <c r="G223" s="338" t="s">
        <v>3129</v>
      </c>
      <c r="H223" s="36" t="s">
        <v>69</v>
      </c>
      <c r="I223" s="35" t="s">
        <v>68</v>
      </c>
      <c r="J223" s="58" t="s">
        <v>50</v>
      </c>
      <c r="K223" s="340" t="s">
        <v>194</v>
      </c>
      <c r="L223" s="26" t="str">
        <f t="shared" si="3"/>
        <v>CCS_Limit__c.CCS_Facility__c</v>
      </c>
      <c r="M223" s="341"/>
      <c r="N223" s="342" t="s">
        <v>3188</v>
      </c>
      <c r="O223" s="343">
        <v>18</v>
      </c>
      <c r="P223" s="60"/>
      <c r="Q223" s="339"/>
      <c r="R223" s="339"/>
      <c r="S223" s="339"/>
      <c r="T223" s="339"/>
      <c r="U223" s="339"/>
      <c r="V223" s="339"/>
      <c r="W223" s="339"/>
      <c r="X223" s="339"/>
      <c r="Y223" s="339"/>
      <c r="Z223" s="339"/>
      <c r="AA223" s="339"/>
      <c r="AB223" s="339"/>
      <c r="AC223" s="339"/>
      <c r="AD223" s="60"/>
      <c r="AE223" s="60"/>
      <c r="AF223" s="32"/>
      <c r="AG223" s="32"/>
      <c r="AH223" s="60"/>
      <c r="AI223" s="25" t="s">
        <v>2914</v>
      </c>
      <c r="AJ223" s="26"/>
      <c r="AK223" s="26"/>
      <c r="AL223" s="25" t="s">
        <v>2916</v>
      </c>
      <c r="AM223" s="344"/>
      <c r="AN223" s="344"/>
      <c r="AO223" s="26"/>
      <c r="AP223" s="26"/>
      <c r="AQ223" s="26"/>
      <c r="AR223" s="26"/>
      <c r="AS223" s="26"/>
      <c r="AT223" s="26"/>
    </row>
    <row r="224" spans="1:46" ht="15" customHeight="1">
      <c r="A224" s="7" t="str">
        <f>IF(ISERROR(VLOOKUP($L224,'nCino | Field Mappings'!$C:$M,1,FALSE)), "No", "Yes")</f>
        <v>Yes</v>
      </c>
      <c r="D224" s="32">
        <v>11</v>
      </c>
      <c r="E224" s="26"/>
      <c r="F224" s="337" t="s">
        <v>2952</v>
      </c>
      <c r="G224" s="338" t="s">
        <v>3129</v>
      </c>
      <c r="H224" s="36" t="s">
        <v>69</v>
      </c>
      <c r="I224" s="35" t="s">
        <v>68</v>
      </c>
      <c r="J224" s="58" t="s">
        <v>197</v>
      </c>
      <c r="K224" s="340" t="s">
        <v>196</v>
      </c>
      <c r="L224" s="26" t="str">
        <f t="shared" si="3"/>
        <v>CCS_Limit__c.CCS_Is_this_a_Temporary_Amendment__c</v>
      </c>
      <c r="M224" s="341"/>
      <c r="N224" s="342" t="s">
        <v>2929</v>
      </c>
      <c r="O224" s="26" t="s">
        <v>2930</v>
      </c>
      <c r="P224" s="60"/>
      <c r="Q224" s="339"/>
      <c r="R224" s="339"/>
      <c r="S224" s="339"/>
      <c r="T224" s="339"/>
      <c r="U224" s="339"/>
      <c r="V224" s="339"/>
      <c r="W224" s="339"/>
      <c r="X224" s="339"/>
      <c r="Y224" s="339"/>
      <c r="Z224" s="339"/>
      <c r="AA224" s="339"/>
      <c r="AB224" s="339"/>
      <c r="AC224" s="339"/>
      <c r="AD224" s="60"/>
      <c r="AE224" s="60"/>
      <c r="AF224" s="32"/>
      <c r="AG224" s="32"/>
      <c r="AH224" s="60"/>
      <c r="AI224" s="25" t="s">
        <v>2916</v>
      </c>
      <c r="AJ224" s="26"/>
      <c r="AK224" s="26"/>
      <c r="AL224" s="25" t="s">
        <v>2916</v>
      </c>
      <c r="AM224" s="26"/>
      <c r="AN224" s="26"/>
      <c r="AO224" s="26"/>
      <c r="AP224" s="26"/>
      <c r="AQ224" s="26"/>
      <c r="AR224" s="26"/>
      <c r="AS224" s="26"/>
      <c r="AT224" s="26"/>
    </row>
    <row r="225" spans="1:46" ht="15" customHeight="1">
      <c r="A225" s="7" t="str">
        <f>IF(ISERROR(VLOOKUP($L225,'nCino | Field Mappings'!$C:$M,1,FALSE)), "No", "Yes")</f>
        <v>Yes</v>
      </c>
      <c r="D225" s="32">
        <v>12</v>
      </c>
      <c r="E225" s="31" t="s">
        <v>2912</v>
      </c>
      <c r="F225" s="337" t="s">
        <v>2952</v>
      </c>
      <c r="G225" s="338" t="s">
        <v>3129</v>
      </c>
      <c r="H225" s="36" t="s">
        <v>69</v>
      </c>
      <c r="I225" s="35" t="s">
        <v>68</v>
      </c>
      <c r="J225" s="58" t="s">
        <v>220</v>
      </c>
      <c r="K225" s="342" t="s">
        <v>2</v>
      </c>
      <c r="L225" s="57" t="str">
        <f t="shared" si="3"/>
        <v>CCS_Limit__c.Name</v>
      </c>
      <c r="M225" s="68" t="s">
        <v>3189</v>
      </c>
      <c r="N225" s="342" t="s">
        <v>3190</v>
      </c>
      <c r="O225" s="343">
        <v>80</v>
      </c>
      <c r="P225" s="60"/>
      <c r="Q225" s="339"/>
      <c r="R225" s="339"/>
      <c r="S225" s="339"/>
      <c r="T225" s="339"/>
      <c r="U225" s="339"/>
      <c r="V225" s="339"/>
      <c r="W225" s="339"/>
      <c r="X225" s="339"/>
      <c r="Y225" s="339"/>
      <c r="Z225" s="339"/>
      <c r="AA225" s="339"/>
      <c r="AB225" s="339"/>
      <c r="AC225" s="339"/>
      <c r="AD225" s="60"/>
      <c r="AE225" s="60"/>
      <c r="AF225" s="32"/>
      <c r="AG225" s="32"/>
      <c r="AH225" s="60"/>
      <c r="AI225" s="25" t="s">
        <v>2916</v>
      </c>
      <c r="AJ225" s="26"/>
      <c r="AK225" s="26"/>
      <c r="AL225" s="25" t="s">
        <v>2916</v>
      </c>
      <c r="AM225" s="26"/>
      <c r="AN225" s="26"/>
      <c r="AO225" s="26"/>
      <c r="AP225" s="26"/>
      <c r="AQ225" s="26"/>
      <c r="AR225" s="26"/>
      <c r="AS225" s="26"/>
      <c r="AT225" s="26"/>
    </row>
    <row r="226" spans="1:46" ht="15" customHeight="1">
      <c r="A226" s="7" t="str">
        <f>IF(ISERROR(VLOOKUP($L226,'nCino | Field Mappings'!$C:$M,1,FALSE)), "No", "Yes")</f>
        <v>Yes</v>
      </c>
      <c r="D226" s="32">
        <v>13</v>
      </c>
      <c r="E226" s="26"/>
      <c r="F226" s="337" t="s">
        <v>2952</v>
      </c>
      <c r="G226" s="338" t="s">
        <v>3129</v>
      </c>
      <c r="H226" s="36" t="s">
        <v>69</v>
      </c>
      <c r="I226" s="35" t="s">
        <v>68</v>
      </c>
      <c r="J226" s="58" t="s">
        <v>200</v>
      </c>
      <c r="K226" s="342" t="s">
        <v>199</v>
      </c>
      <c r="L226" s="42" t="str">
        <f t="shared" si="3"/>
        <v>CCS_Limit__c.CCS_Proposed_Limit__c</v>
      </c>
      <c r="M226" s="68"/>
      <c r="N226" s="342" t="s">
        <v>2927</v>
      </c>
      <c r="O226" s="51">
        <v>16</v>
      </c>
      <c r="P226" s="60">
        <v>2</v>
      </c>
      <c r="Q226" s="339"/>
      <c r="R226" s="339"/>
      <c r="S226" s="339"/>
      <c r="T226" s="339"/>
      <c r="U226" s="339"/>
      <c r="V226" s="339"/>
      <c r="W226" s="339"/>
      <c r="X226" s="339"/>
      <c r="Y226" s="339"/>
      <c r="Z226" s="339"/>
      <c r="AA226" s="339"/>
      <c r="AB226" s="339"/>
      <c r="AC226" s="339"/>
      <c r="AD226" s="60"/>
      <c r="AE226" s="60"/>
      <c r="AF226" s="32"/>
      <c r="AG226" s="32"/>
      <c r="AH226" s="60"/>
      <c r="AI226" s="25" t="s">
        <v>2916</v>
      </c>
      <c r="AJ226" s="26"/>
      <c r="AK226" s="26"/>
      <c r="AL226" s="25" t="s">
        <v>2916</v>
      </c>
      <c r="AM226" s="26"/>
      <c r="AN226" s="26"/>
      <c r="AO226" s="26"/>
      <c r="AP226" s="26"/>
      <c r="AQ226" s="26"/>
      <c r="AR226" s="26"/>
      <c r="AS226" s="26"/>
      <c r="AT226" s="26"/>
    </row>
    <row r="227" spans="1:46" ht="15" customHeight="1">
      <c r="A227" s="7" t="str">
        <f>IF(ISERROR(VLOOKUP($L227,'nCino | Field Mappings'!$C:$M,1,FALSE)), "No", "Yes")</f>
        <v>Yes</v>
      </c>
      <c r="D227" s="32">
        <v>14</v>
      </c>
      <c r="E227" s="32"/>
      <c r="F227" s="337" t="s">
        <v>2952</v>
      </c>
      <c r="G227" s="338" t="s">
        <v>3129</v>
      </c>
      <c r="H227" s="36" t="s">
        <v>69</v>
      </c>
      <c r="I227" s="35" t="s">
        <v>68</v>
      </c>
      <c r="J227" s="58" t="s">
        <v>203</v>
      </c>
      <c r="K227" s="342" t="s">
        <v>202</v>
      </c>
      <c r="L227" s="42" t="str">
        <f t="shared" si="3"/>
        <v>CCS_Limit__c.CCS_Start_Date__c</v>
      </c>
      <c r="M227" s="68"/>
      <c r="N227" s="342" t="s">
        <v>1</v>
      </c>
      <c r="O227" s="343"/>
      <c r="P227" s="32"/>
      <c r="Q227" s="345"/>
      <c r="R227" s="345"/>
      <c r="S227" s="345"/>
      <c r="T227" s="345"/>
      <c r="U227" s="345"/>
      <c r="V227" s="345"/>
      <c r="W227" s="345"/>
      <c r="X227" s="345"/>
      <c r="Y227" s="345"/>
      <c r="Z227" s="345"/>
      <c r="AA227" s="345"/>
      <c r="AB227" s="345"/>
      <c r="AC227" s="345"/>
      <c r="AD227" s="32"/>
      <c r="AE227" s="32"/>
      <c r="AF227" s="32"/>
      <c r="AG227" s="32"/>
      <c r="AH227" s="32"/>
      <c r="AI227" s="25" t="s">
        <v>2916</v>
      </c>
      <c r="AJ227" s="32"/>
      <c r="AK227" s="32"/>
      <c r="AL227" s="25" t="s">
        <v>2916</v>
      </c>
      <c r="AM227" s="32"/>
      <c r="AN227" s="32"/>
      <c r="AO227" s="32"/>
      <c r="AP227" s="32"/>
      <c r="AQ227" s="32"/>
      <c r="AR227" s="32"/>
      <c r="AS227" s="32"/>
      <c r="AT227" s="32"/>
    </row>
    <row r="228" spans="1:46" ht="15" customHeight="1">
      <c r="A228" s="7" t="str">
        <f>IF(ISERROR(VLOOKUP($L228,'nCino | Field Mappings'!$C:$M,1,FALSE)), "No", "Yes")</f>
        <v>Yes</v>
      </c>
      <c r="D228" s="32">
        <v>15</v>
      </c>
      <c r="E228" s="26"/>
      <c r="F228" s="337" t="s">
        <v>2952</v>
      </c>
      <c r="G228" s="338" t="s">
        <v>3129</v>
      </c>
      <c r="H228" s="36" t="s">
        <v>69</v>
      </c>
      <c r="I228" s="35" t="s">
        <v>68</v>
      </c>
      <c r="J228" s="58" t="s">
        <v>206</v>
      </c>
      <c r="K228" s="342" t="s">
        <v>205</v>
      </c>
      <c r="L228" s="56" t="str">
        <f t="shared" si="3"/>
        <v>CCS_Limit__c.CCS_Tenor__c</v>
      </c>
      <c r="M228" s="52"/>
      <c r="N228" s="342" t="s">
        <v>2926</v>
      </c>
      <c r="O228" s="51">
        <v>30</v>
      </c>
      <c r="P228" s="26"/>
      <c r="Q228" s="31"/>
      <c r="R228" s="31"/>
      <c r="S228" s="31"/>
      <c r="T228" s="31"/>
      <c r="U228" s="31"/>
      <c r="V228" s="31"/>
      <c r="W228" s="31"/>
      <c r="X228" s="31"/>
      <c r="Y228" s="31"/>
      <c r="Z228" s="31"/>
      <c r="AA228" s="31"/>
      <c r="AB228" s="31"/>
      <c r="AC228" s="31"/>
      <c r="AD228" s="26"/>
      <c r="AE228" s="26"/>
      <c r="AF228" s="32"/>
      <c r="AG228" s="32"/>
      <c r="AH228" s="26"/>
      <c r="AI228" s="25" t="s">
        <v>2916</v>
      </c>
      <c r="AJ228" s="26"/>
      <c r="AK228" s="26"/>
      <c r="AL228" s="25" t="s">
        <v>2916</v>
      </c>
      <c r="AM228" s="26"/>
      <c r="AN228" s="26"/>
      <c r="AO228" s="26"/>
      <c r="AP228" s="26"/>
      <c r="AQ228" s="26"/>
      <c r="AR228" s="26"/>
      <c r="AS228" s="26"/>
      <c r="AT228" s="26"/>
    </row>
    <row r="229" spans="1:46" ht="15" customHeight="1">
      <c r="A229" s="7" t="str">
        <f>IF(ISERROR(VLOOKUP($L229,'nCino | Field Mappings'!$C:$M,1,FALSE)), "No", "Yes")</f>
        <v>Yes</v>
      </c>
      <c r="D229" s="32">
        <v>16</v>
      </c>
      <c r="E229" s="32"/>
      <c r="F229" s="337" t="s">
        <v>2952</v>
      </c>
      <c r="G229" s="338" t="s">
        <v>3129</v>
      </c>
      <c r="H229" s="36" t="s">
        <v>69</v>
      </c>
      <c r="I229" s="35" t="s">
        <v>68</v>
      </c>
      <c r="J229" s="58" t="s">
        <v>209</v>
      </c>
      <c r="K229" s="340" t="s">
        <v>208</v>
      </c>
      <c r="L229" s="26" t="str">
        <f t="shared" si="3"/>
        <v>CCS_Limit__c.CCS_Utilisation__c</v>
      </c>
      <c r="M229" s="26"/>
      <c r="N229" s="346" t="s">
        <v>2927</v>
      </c>
      <c r="O229" s="51">
        <v>16</v>
      </c>
      <c r="P229" s="60">
        <v>2</v>
      </c>
      <c r="Q229" s="339"/>
      <c r="R229" s="339"/>
      <c r="S229" s="339"/>
      <c r="T229" s="339"/>
      <c r="U229" s="339"/>
      <c r="V229" s="339"/>
      <c r="W229" s="339"/>
      <c r="X229" s="339"/>
      <c r="Y229" s="339"/>
      <c r="Z229" s="339"/>
      <c r="AA229" s="339"/>
      <c r="AB229" s="339"/>
      <c r="AC229" s="31"/>
      <c r="AD229" s="26"/>
      <c r="AE229" s="26"/>
      <c r="AF229" s="26"/>
      <c r="AG229" s="25"/>
      <c r="AH229" s="26"/>
      <c r="AI229" s="25" t="s">
        <v>2916</v>
      </c>
      <c r="AJ229" s="26"/>
      <c r="AK229" s="26"/>
      <c r="AL229" s="25" t="s">
        <v>2916</v>
      </c>
      <c r="AM229" s="26"/>
      <c r="AN229" s="26"/>
      <c r="AO229" s="26"/>
      <c r="AP229" s="26"/>
      <c r="AQ229" s="26"/>
      <c r="AR229" s="26"/>
      <c r="AS229" s="26"/>
      <c r="AT229" s="26"/>
    </row>
    <row r="230" spans="1:46" ht="15" customHeight="1">
      <c r="A230" s="7" t="str">
        <f>IF(ISERROR(VLOOKUP($L230,'nCino | Field Mappings'!$C:$M,1,FALSE)), "No", "Yes")</f>
        <v>Yes</v>
      </c>
      <c r="D230" s="32">
        <v>1</v>
      </c>
      <c r="E230" s="31" t="s">
        <v>2912</v>
      </c>
      <c r="F230" s="337" t="s">
        <v>2952</v>
      </c>
      <c r="G230" s="338" t="s">
        <v>3129</v>
      </c>
      <c r="H230" s="36" t="s">
        <v>57</v>
      </c>
      <c r="I230" s="35" t="s">
        <v>56</v>
      </c>
      <c r="J230" s="28" t="s">
        <v>158</v>
      </c>
      <c r="K230" s="26" t="s">
        <v>158</v>
      </c>
      <c r="L230" s="26" t="str">
        <f t="shared" si="3"/>
        <v>LLC_BI__Policy_Exception__c.Id</v>
      </c>
      <c r="M230" s="26" t="s">
        <v>158</v>
      </c>
      <c r="N230" s="29" t="s">
        <v>158</v>
      </c>
      <c r="O230" s="29">
        <v>18</v>
      </c>
      <c r="P230" s="26"/>
      <c r="Q230" s="26"/>
      <c r="R230" s="26"/>
      <c r="S230" s="26"/>
      <c r="T230" s="26"/>
      <c r="U230" s="26"/>
      <c r="V230" s="26"/>
      <c r="W230" s="26"/>
      <c r="X230" s="26"/>
      <c r="Y230" s="26"/>
      <c r="Z230" s="26"/>
      <c r="AA230" s="26"/>
      <c r="AB230" s="26"/>
      <c r="AC230" s="26"/>
      <c r="AD230" s="26"/>
      <c r="AE230" s="26"/>
      <c r="AF230" s="32"/>
      <c r="AG230" s="32"/>
      <c r="AH230" s="26"/>
      <c r="AI230" s="25" t="s">
        <v>2916</v>
      </c>
      <c r="AJ230" s="26"/>
      <c r="AK230" s="26"/>
      <c r="AL230" s="25" t="s">
        <v>2916</v>
      </c>
      <c r="AM230" s="26"/>
      <c r="AN230" s="26"/>
      <c r="AO230" s="26"/>
      <c r="AP230" s="26"/>
      <c r="AQ230" s="26"/>
      <c r="AR230" s="26"/>
      <c r="AS230" s="26"/>
      <c r="AT230" s="26"/>
    </row>
    <row r="231" spans="1:46" ht="15" customHeight="1">
      <c r="A231" s="7" t="str">
        <f>IF(ISERROR(VLOOKUP($L231,'nCino | Field Mappings'!$C:$M,1,FALSE)), "No", "Yes")</f>
        <v>Yes</v>
      </c>
      <c r="D231" s="32">
        <v>2</v>
      </c>
      <c r="E231" s="31" t="s">
        <v>2912</v>
      </c>
      <c r="F231" s="337" t="s">
        <v>2952</v>
      </c>
      <c r="G231" s="338" t="s">
        <v>3129</v>
      </c>
      <c r="H231" s="36" t="s">
        <v>57</v>
      </c>
      <c r="I231" s="35" t="s">
        <v>56</v>
      </c>
      <c r="J231" s="28" t="s">
        <v>152</v>
      </c>
      <c r="K231" s="29" t="s">
        <v>151</v>
      </c>
      <c r="L231" s="34" t="str">
        <f t="shared" si="3"/>
        <v>LLC_BI__Policy_Exception__c.CreatedDate</v>
      </c>
      <c r="M231" s="31" t="s">
        <v>2917</v>
      </c>
      <c r="N231" s="34" t="s">
        <v>2918</v>
      </c>
      <c r="O231" s="44"/>
      <c r="P231" s="34"/>
      <c r="Q231" s="34"/>
      <c r="R231" s="34"/>
      <c r="S231" s="34"/>
      <c r="T231" s="34"/>
      <c r="U231" s="34"/>
      <c r="V231" s="34"/>
      <c r="W231" s="34"/>
      <c r="X231" s="34"/>
      <c r="Y231" s="34"/>
      <c r="Z231" s="34"/>
      <c r="AA231" s="34"/>
      <c r="AB231" s="34"/>
      <c r="AC231" s="26"/>
      <c r="AD231" s="26"/>
      <c r="AE231" s="26"/>
      <c r="AF231" s="32"/>
      <c r="AG231" s="32"/>
      <c r="AH231" s="26"/>
      <c r="AI231" s="25" t="s">
        <v>2916</v>
      </c>
      <c r="AJ231" s="26"/>
      <c r="AK231" s="26"/>
      <c r="AL231" s="25" t="s">
        <v>2916</v>
      </c>
      <c r="AM231" s="26"/>
      <c r="AN231" s="26"/>
      <c r="AO231" s="26"/>
      <c r="AP231" s="26"/>
      <c r="AQ231" s="26"/>
      <c r="AR231" s="26"/>
      <c r="AS231" s="26"/>
      <c r="AT231" s="26"/>
    </row>
    <row r="232" spans="1:46" ht="15" customHeight="1">
      <c r="A232" s="7" t="str">
        <f>IF(ISERROR(VLOOKUP($L232,'nCino | Field Mappings'!$C:$M,1,FALSE)), "No", "Yes")</f>
        <v>Yes</v>
      </c>
      <c r="D232" s="32">
        <v>3</v>
      </c>
      <c r="E232" s="31" t="s">
        <v>2912</v>
      </c>
      <c r="F232" s="337" t="s">
        <v>2952</v>
      </c>
      <c r="G232" s="338" t="s">
        <v>3129</v>
      </c>
      <c r="H232" s="36" t="s">
        <v>57</v>
      </c>
      <c r="I232" s="35" t="s">
        <v>56</v>
      </c>
      <c r="J232" s="28" t="s">
        <v>2919</v>
      </c>
      <c r="K232" s="29" t="s">
        <v>147</v>
      </c>
      <c r="L232" s="26" t="str">
        <f t="shared" si="3"/>
        <v>LLC_BI__Policy_Exception__c.CreatedById</v>
      </c>
      <c r="M232" s="42" t="s">
        <v>2920</v>
      </c>
      <c r="N232" s="26" t="s">
        <v>2921</v>
      </c>
      <c r="O232" s="26">
        <v>18</v>
      </c>
      <c r="P232" s="26"/>
      <c r="Q232" s="31"/>
      <c r="R232" s="31"/>
      <c r="S232" s="31"/>
      <c r="T232" s="31"/>
      <c r="U232" s="31"/>
      <c r="V232" s="31"/>
      <c r="W232" s="31"/>
      <c r="X232" s="31"/>
      <c r="Y232" s="31"/>
      <c r="Z232" s="31"/>
      <c r="AA232" s="31"/>
      <c r="AB232" s="31"/>
      <c r="AC232" s="31"/>
      <c r="AD232" s="26"/>
      <c r="AE232" s="26"/>
      <c r="AF232" s="32"/>
      <c r="AG232" s="32"/>
      <c r="AH232" s="26"/>
      <c r="AI232" s="25" t="s">
        <v>2916</v>
      </c>
      <c r="AJ232" s="26"/>
      <c r="AK232" s="26"/>
      <c r="AL232" s="25" t="s">
        <v>2916</v>
      </c>
      <c r="AM232" s="26"/>
      <c r="AN232" s="26"/>
      <c r="AO232" s="26"/>
      <c r="AP232" s="26"/>
      <c r="AQ232" s="26"/>
      <c r="AR232" s="26"/>
      <c r="AS232" s="26"/>
      <c r="AT232" s="26"/>
    </row>
    <row r="233" spans="1:46" ht="15" customHeight="1">
      <c r="A233" s="7" t="str">
        <f>IF(ISERROR(VLOOKUP($L233,'nCino | Field Mappings'!$C:$M,1,FALSE)), "No", "Yes")</f>
        <v>Yes</v>
      </c>
      <c r="D233" s="32">
        <v>4</v>
      </c>
      <c r="E233" s="31" t="s">
        <v>2912</v>
      </c>
      <c r="F233" s="337" t="s">
        <v>2952</v>
      </c>
      <c r="G233" s="338" t="s">
        <v>3129</v>
      </c>
      <c r="H233" s="36" t="s">
        <v>57</v>
      </c>
      <c r="I233" s="35" t="s">
        <v>56</v>
      </c>
      <c r="J233" s="28" t="s">
        <v>173</v>
      </c>
      <c r="K233" s="29" t="s">
        <v>172</v>
      </c>
      <c r="L233" s="26" t="str">
        <f t="shared" si="3"/>
        <v>LLC_BI__Policy_Exception__c.LastModifiedDate</v>
      </c>
      <c r="M233" s="42" t="s">
        <v>2922</v>
      </c>
      <c r="N233" s="26" t="s">
        <v>2918</v>
      </c>
      <c r="O233" s="26"/>
      <c r="P233" s="26"/>
      <c r="Q233" s="31"/>
      <c r="R233" s="31"/>
      <c r="S233" s="31"/>
      <c r="T233" s="31"/>
      <c r="U233" s="31"/>
      <c r="V233" s="31"/>
      <c r="W233" s="31"/>
      <c r="X233" s="31"/>
      <c r="Y233" s="31"/>
      <c r="Z233" s="31"/>
      <c r="AA233" s="31"/>
      <c r="AB233" s="31"/>
      <c r="AC233" s="31"/>
      <c r="AD233" s="26"/>
      <c r="AE233" s="26"/>
      <c r="AF233" s="32"/>
      <c r="AG233" s="32"/>
      <c r="AH233" s="26"/>
      <c r="AI233" s="25" t="s">
        <v>2916</v>
      </c>
      <c r="AJ233" s="26"/>
      <c r="AK233" s="26"/>
      <c r="AL233" s="25" t="s">
        <v>2916</v>
      </c>
      <c r="AM233" s="26"/>
      <c r="AN233" s="26"/>
      <c r="AO233" s="26"/>
      <c r="AP233" s="26"/>
      <c r="AQ233" s="26"/>
      <c r="AR233" s="26"/>
      <c r="AS233" s="26"/>
      <c r="AT233" s="26"/>
    </row>
    <row r="234" spans="1:46" ht="15" customHeight="1">
      <c r="A234" s="7" t="str">
        <f>IF(ISERROR(VLOOKUP($L234,'nCino | Field Mappings'!$C:$M,1,FALSE)), "No", "Yes")</f>
        <v>Yes</v>
      </c>
      <c r="D234" s="32">
        <v>5</v>
      </c>
      <c r="E234" s="31" t="s">
        <v>2912</v>
      </c>
      <c r="F234" s="337" t="s">
        <v>2952</v>
      </c>
      <c r="G234" s="338" t="s">
        <v>3129</v>
      </c>
      <c r="H234" s="36" t="s">
        <v>57</v>
      </c>
      <c r="I234" s="35" t="s">
        <v>56</v>
      </c>
      <c r="J234" s="28" t="s">
        <v>2923</v>
      </c>
      <c r="K234" s="29" t="s">
        <v>169</v>
      </c>
      <c r="L234" s="26" t="str">
        <f t="shared" si="3"/>
        <v>LLC_BI__Policy_Exception__c.LastModifiedById</v>
      </c>
      <c r="M234" s="42" t="s">
        <v>2924</v>
      </c>
      <c r="N234" s="26" t="s">
        <v>2921</v>
      </c>
      <c r="O234" s="26">
        <v>18</v>
      </c>
      <c r="P234" s="26"/>
      <c r="Q234" s="31"/>
      <c r="R234" s="31"/>
      <c r="S234" s="31"/>
      <c r="T234" s="31"/>
      <c r="U234" s="31"/>
      <c r="V234" s="31"/>
      <c r="W234" s="31"/>
      <c r="X234" s="31"/>
      <c r="Y234" s="31"/>
      <c r="Z234" s="31"/>
      <c r="AA234" s="31"/>
      <c r="AB234" s="31"/>
      <c r="AC234" s="31"/>
      <c r="AD234" s="26"/>
      <c r="AE234" s="26"/>
      <c r="AF234" s="32"/>
      <c r="AG234" s="32"/>
      <c r="AH234" s="26"/>
      <c r="AI234" s="25" t="s">
        <v>2916</v>
      </c>
      <c r="AJ234" s="26"/>
      <c r="AK234" s="26"/>
      <c r="AL234" s="25" t="s">
        <v>2916</v>
      </c>
      <c r="AM234" s="26"/>
      <c r="AN234" s="26"/>
      <c r="AO234" s="26"/>
      <c r="AP234" s="26"/>
      <c r="AQ234" s="26"/>
      <c r="AR234" s="26"/>
      <c r="AS234" s="26"/>
      <c r="AT234" s="26"/>
    </row>
    <row r="235" spans="1:46" ht="15" customHeight="1">
      <c r="A235" s="7" t="str">
        <f>IF(ISERROR(VLOOKUP($L235,'nCino | Field Mappings'!$C:$M,1,FALSE)), "No", "Yes")</f>
        <v>Yes</v>
      </c>
      <c r="D235" s="32">
        <v>6</v>
      </c>
      <c r="E235" s="26"/>
      <c r="F235" s="337" t="s">
        <v>2952</v>
      </c>
      <c r="G235" s="338" t="s">
        <v>3129</v>
      </c>
      <c r="H235" s="36" t="s">
        <v>57</v>
      </c>
      <c r="I235" s="35" t="s">
        <v>56</v>
      </c>
      <c r="J235" s="55" t="s">
        <v>2927</v>
      </c>
      <c r="K235" s="52" t="s">
        <v>155</v>
      </c>
      <c r="L235" s="26" t="str">
        <f t="shared" si="3"/>
        <v>LLC_BI__Policy_Exception__c.CurrencyIsoCode</v>
      </c>
      <c r="M235" s="42" t="s">
        <v>2928</v>
      </c>
      <c r="N235" s="26" t="s">
        <v>2929</v>
      </c>
      <c r="O235" s="26" t="s">
        <v>2930</v>
      </c>
      <c r="P235" s="60"/>
      <c r="Q235" s="339"/>
      <c r="R235" s="339"/>
      <c r="S235" s="339"/>
      <c r="T235" s="339"/>
      <c r="U235" s="339"/>
      <c r="V235" s="339"/>
      <c r="W235" s="339"/>
      <c r="X235" s="339"/>
      <c r="Y235" s="339"/>
      <c r="Z235" s="339"/>
      <c r="AA235" s="339"/>
      <c r="AB235" s="339"/>
      <c r="AC235" s="339"/>
      <c r="AD235" s="60"/>
      <c r="AE235" s="60"/>
      <c r="AF235" s="32"/>
      <c r="AG235" s="32"/>
      <c r="AH235" s="60"/>
      <c r="AI235" s="25" t="s">
        <v>2916</v>
      </c>
      <c r="AJ235" s="26"/>
      <c r="AK235" s="26"/>
      <c r="AL235" s="25" t="s">
        <v>2916</v>
      </c>
      <c r="AM235" s="26"/>
      <c r="AN235" s="26"/>
      <c r="AO235" s="26"/>
      <c r="AP235" s="26"/>
      <c r="AQ235" s="26"/>
      <c r="AR235" s="26"/>
      <c r="AS235" s="26"/>
      <c r="AT235" s="26"/>
    </row>
    <row r="236" spans="1:46" ht="15" customHeight="1">
      <c r="A236" s="7" t="str">
        <f>IF(ISERROR(VLOOKUP($L236,'nCino | Field Mappings'!$C:$M,1,FALSE)), "No", "Yes")</f>
        <v>Yes</v>
      </c>
      <c r="D236" s="32">
        <v>7</v>
      </c>
      <c r="E236" s="26"/>
      <c r="F236" s="337" t="s">
        <v>2952</v>
      </c>
      <c r="G236" s="338" t="s">
        <v>3129</v>
      </c>
      <c r="H236" s="36" t="s">
        <v>57</v>
      </c>
      <c r="I236" s="35" t="s">
        <v>56</v>
      </c>
      <c r="J236" s="28" t="s">
        <v>1938</v>
      </c>
      <c r="K236" s="342" t="s">
        <v>1937</v>
      </c>
      <c r="L236" s="26" t="str">
        <f t="shared" si="3"/>
        <v>LLC_BI__Policy_Exception__c.LLC_BI__Code__c</v>
      </c>
      <c r="M236" s="341" t="s">
        <v>3191</v>
      </c>
      <c r="N236" s="342" t="s">
        <v>2926</v>
      </c>
      <c r="O236" s="51">
        <v>50</v>
      </c>
      <c r="P236" s="60">
        <v>2</v>
      </c>
      <c r="Q236" s="339"/>
      <c r="R236" s="339"/>
      <c r="S236" s="339"/>
      <c r="T236" s="339"/>
      <c r="U236" s="339"/>
      <c r="V236" s="339"/>
      <c r="W236" s="339"/>
      <c r="X236" s="339"/>
      <c r="Y236" s="339"/>
      <c r="Z236" s="339"/>
      <c r="AA236" s="339"/>
      <c r="AB236" s="339"/>
      <c r="AC236" s="339"/>
      <c r="AD236" s="60"/>
      <c r="AE236" s="60"/>
      <c r="AF236" s="32"/>
      <c r="AG236" s="32"/>
      <c r="AH236" s="60"/>
      <c r="AI236" s="25" t="s">
        <v>2916</v>
      </c>
      <c r="AJ236" s="26"/>
      <c r="AK236" s="26"/>
      <c r="AL236" s="25" t="s">
        <v>2916</v>
      </c>
      <c r="AM236" s="26"/>
      <c r="AN236" s="26"/>
      <c r="AO236" s="26"/>
      <c r="AP236" s="26"/>
      <c r="AQ236" s="26"/>
      <c r="AR236" s="26"/>
      <c r="AS236" s="26"/>
      <c r="AT236" s="26"/>
    </row>
    <row r="237" spans="1:46" ht="15" customHeight="1">
      <c r="A237" s="7" t="str">
        <f>IF(ISERROR(VLOOKUP($L237,'nCino | Field Mappings'!$C:$M,1,FALSE)), "No", "Yes")</f>
        <v>Yes</v>
      </c>
      <c r="D237" s="32">
        <v>8</v>
      </c>
      <c r="E237" s="26"/>
      <c r="F237" s="337" t="s">
        <v>2952</v>
      </c>
      <c r="G237" s="338" t="s">
        <v>3129</v>
      </c>
      <c r="H237" s="36" t="s">
        <v>57</v>
      </c>
      <c r="I237" s="35" t="s">
        <v>56</v>
      </c>
      <c r="J237" s="28" t="s">
        <v>1941</v>
      </c>
      <c r="K237" s="342" t="s">
        <v>1940</v>
      </c>
      <c r="L237" s="34" t="str">
        <f t="shared" si="3"/>
        <v>LLC_BI__Policy_Exception__c.LLC_BI__Collateral_Mgmt__c</v>
      </c>
      <c r="M237" s="341" t="s">
        <v>3192</v>
      </c>
      <c r="N237" s="342" t="s">
        <v>3193</v>
      </c>
      <c r="O237" s="51">
        <v>18</v>
      </c>
      <c r="P237" s="60">
        <v>2</v>
      </c>
      <c r="Q237" s="339"/>
      <c r="R237" s="339"/>
      <c r="S237" s="339"/>
      <c r="T237" s="339"/>
      <c r="U237" s="339"/>
      <c r="V237" s="339"/>
      <c r="W237" s="339"/>
      <c r="X237" s="339"/>
      <c r="Y237" s="339"/>
      <c r="Z237" s="339"/>
      <c r="AA237" s="339"/>
      <c r="AB237" s="339"/>
      <c r="AC237" s="339"/>
      <c r="AD237" s="60"/>
      <c r="AE237" s="60"/>
      <c r="AF237" s="32"/>
      <c r="AG237" s="32"/>
      <c r="AH237" s="60"/>
      <c r="AI237" s="25" t="s">
        <v>2916</v>
      </c>
      <c r="AJ237" s="26"/>
      <c r="AK237" s="26"/>
      <c r="AL237" s="25" t="s">
        <v>2916</v>
      </c>
      <c r="AM237" s="26"/>
      <c r="AN237" s="26"/>
      <c r="AO237" s="26"/>
      <c r="AP237" s="26"/>
      <c r="AQ237" s="26"/>
      <c r="AR237" s="26"/>
      <c r="AS237" s="26"/>
      <c r="AT237" s="26"/>
    </row>
    <row r="238" spans="1:46" ht="15" customHeight="1">
      <c r="A238" s="7" t="str">
        <f>IF(ISERROR(VLOOKUP($L238,'nCino | Field Mappings'!$C:$M,1,FALSE)), "No", "Yes")</f>
        <v>Yes</v>
      </c>
      <c r="D238" s="32">
        <v>9</v>
      </c>
      <c r="E238" s="26"/>
      <c r="F238" s="337" t="s">
        <v>2952</v>
      </c>
      <c r="G238" s="338" t="s">
        <v>3129</v>
      </c>
      <c r="H238" s="36" t="s">
        <v>57</v>
      </c>
      <c r="I238" s="35" t="s">
        <v>56</v>
      </c>
      <c r="J238" s="28" t="s">
        <v>1945</v>
      </c>
      <c r="K238" s="340" t="s">
        <v>1944</v>
      </c>
      <c r="L238" s="26" t="str">
        <f t="shared" si="3"/>
        <v>LLC_BI__Policy_Exception__c.LLC_BI__Covenant_Mgmt__c</v>
      </c>
      <c r="M238" s="341" t="s">
        <v>3194</v>
      </c>
      <c r="N238" s="342" t="s">
        <v>3195</v>
      </c>
      <c r="O238" s="343">
        <v>18</v>
      </c>
      <c r="P238" s="60"/>
      <c r="Q238" s="339"/>
      <c r="R238" s="339"/>
      <c r="S238" s="339"/>
      <c r="T238" s="339"/>
      <c r="U238" s="339"/>
      <c r="V238" s="339"/>
      <c r="W238" s="339"/>
      <c r="X238" s="339"/>
      <c r="Y238" s="339"/>
      <c r="Z238" s="339"/>
      <c r="AA238" s="339"/>
      <c r="AB238" s="339"/>
      <c r="AC238" s="339"/>
      <c r="AD238" s="60"/>
      <c r="AE238" s="60"/>
      <c r="AF238" s="32"/>
      <c r="AG238" s="32"/>
      <c r="AH238" s="60"/>
      <c r="AI238" s="25" t="s">
        <v>2916</v>
      </c>
      <c r="AJ238" s="26"/>
      <c r="AK238" s="26"/>
      <c r="AL238" s="25" t="s">
        <v>2916</v>
      </c>
      <c r="AM238" s="26"/>
      <c r="AN238" s="26"/>
      <c r="AO238" s="26"/>
      <c r="AP238" s="26"/>
      <c r="AQ238" s="26"/>
      <c r="AR238" s="26"/>
      <c r="AS238" s="26"/>
      <c r="AT238" s="26"/>
    </row>
    <row r="239" spans="1:46" ht="15" customHeight="1">
      <c r="A239" s="7" t="str">
        <f>IF(ISERROR(VLOOKUP($L239,'nCino | Field Mappings'!$C:$M,1,FALSE)), "No", "Yes")</f>
        <v>Yes</v>
      </c>
      <c r="D239" s="32">
        <v>10</v>
      </c>
      <c r="E239" s="26"/>
      <c r="F239" s="337" t="s">
        <v>2952</v>
      </c>
      <c r="G239" s="338" t="s">
        <v>3129</v>
      </c>
      <c r="H239" s="36" t="s">
        <v>57</v>
      </c>
      <c r="I239" s="35" t="s">
        <v>56</v>
      </c>
      <c r="J239" s="28" t="s">
        <v>1966</v>
      </c>
      <c r="K239" s="340" t="s">
        <v>1758</v>
      </c>
      <c r="L239" s="26" t="str">
        <f t="shared" si="3"/>
        <v>LLC_BI__Policy_Exception__c.LLC_BI__Status__c</v>
      </c>
      <c r="M239" s="347" t="s">
        <v>3196</v>
      </c>
      <c r="N239" s="342" t="s">
        <v>2929</v>
      </c>
      <c r="O239" s="26" t="s">
        <v>2930</v>
      </c>
      <c r="P239" s="60"/>
      <c r="Q239" s="339"/>
      <c r="R239" s="339"/>
      <c r="S239" s="339"/>
      <c r="T239" s="339"/>
      <c r="U239" s="339"/>
      <c r="V239" s="339"/>
      <c r="W239" s="339"/>
      <c r="X239" s="339"/>
      <c r="Y239" s="339"/>
      <c r="Z239" s="339"/>
      <c r="AA239" s="339"/>
      <c r="AB239" s="339"/>
      <c r="AC239" s="339"/>
      <c r="AD239" s="60"/>
      <c r="AE239" s="60"/>
      <c r="AF239" s="32"/>
      <c r="AG239" s="32"/>
      <c r="AH239" s="60"/>
      <c r="AI239" s="25" t="s">
        <v>2916</v>
      </c>
      <c r="AJ239" s="26"/>
      <c r="AK239" s="26"/>
      <c r="AL239" s="25" t="s">
        <v>2916</v>
      </c>
      <c r="AM239" s="344"/>
      <c r="AN239" s="344"/>
      <c r="AO239" s="26"/>
      <c r="AP239" s="26"/>
      <c r="AQ239" s="26"/>
      <c r="AR239" s="26"/>
      <c r="AS239" s="26"/>
      <c r="AT239" s="26"/>
    </row>
    <row r="240" spans="1:46" ht="15" customHeight="1">
      <c r="A240" s="7" t="str">
        <f>IF(ISERROR(VLOOKUP($L240,'nCino | Field Mappings'!$C:$M,1,FALSE)), "No", "Yes")</f>
        <v>Yes</v>
      </c>
      <c r="D240" s="32">
        <v>11</v>
      </c>
      <c r="E240" s="26"/>
      <c r="F240" s="337" t="s">
        <v>2952</v>
      </c>
      <c r="G240" s="338" t="s">
        <v>3129</v>
      </c>
      <c r="H240" s="36" t="s">
        <v>57</v>
      </c>
      <c r="I240" s="35" t="s">
        <v>56</v>
      </c>
      <c r="J240" s="28" t="s">
        <v>1935</v>
      </c>
      <c r="K240" s="342" t="s">
        <v>1934</v>
      </c>
      <c r="L240" s="26" t="str">
        <f t="shared" si="3"/>
        <v>LLC_BI__Policy_Exception__c.LLC_BI__Automatically_Added__c</v>
      </c>
      <c r="M240" s="341" t="s">
        <v>3197</v>
      </c>
      <c r="N240" s="342" t="s">
        <v>3007</v>
      </c>
      <c r="O240" s="26" t="s">
        <v>3008</v>
      </c>
      <c r="P240" s="60"/>
      <c r="Q240" s="339"/>
      <c r="R240" s="339"/>
      <c r="S240" s="339"/>
      <c r="T240" s="339"/>
      <c r="U240" s="339"/>
      <c r="V240" s="339"/>
      <c r="W240" s="339"/>
      <c r="X240" s="339"/>
      <c r="Y240" s="339"/>
      <c r="Z240" s="339"/>
      <c r="AA240" s="339"/>
      <c r="AB240" s="339"/>
      <c r="AC240" s="339"/>
      <c r="AD240" s="60"/>
      <c r="AE240" s="60"/>
      <c r="AF240" s="32"/>
      <c r="AG240" s="32"/>
      <c r="AH240" s="60"/>
      <c r="AI240" s="25" t="s">
        <v>2916</v>
      </c>
      <c r="AJ240" s="26"/>
      <c r="AK240" s="26"/>
      <c r="AL240" s="25" t="s">
        <v>2916</v>
      </c>
      <c r="AM240" s="26"/>
      <c r="AN240" s="26"/>
      <c r="AO240" s="26"/>
      <c r="AP240" s="26"/>
      <c r="AQ240" s="26"/>
      <c r="AR240" s="26"/>
      <c r="AS240" s="26"/>
      <c r="AT240" s="26"/>
    </row>
    <row r="241" spans="1:46" ht="15" customHeight="1">
      <c r="A241" s="7" t="str">
        <f>IF(ISERROR(VLOOKUP($L241,'nCino | Field Mappings'!$C:$M,1,FALSE)), "No", "Yes")</f>
        <v>Yes</v>
      </c>
      <c r="D241" s="32">
        <v>12</v>
      </c>
      <c r="E241" s="31"/>
      <c r="F241" s="337" t="s">
        <v>2952</v>
      </c>
      <c r="G241" s="338" t="s">
        <v>3129</v>
      </c>
      <c r="H241" s="36" t="s">
        <v>57</v>
      </c>
      <c r="I241" s="35" t="s">
        <v>56</v>
      </c>
      <c r="J241" s="28" t="s">
        <v>1920</v>
      </c>
      <c r="K241" s="342" t="s">
        <v>1919</v>
      </c>
      <c r="L241" s="26" t="str">
        <f t="shared" si="3"/>
        <v>LLC_BI__Policy_Exception__c.CCS_LBG_Entity__c</v>
      </c>
      <c r="M241" s="291" t="s">
        <v>3198</v>
      </c>
      <c r="N241" s="342" t="s">
        <v>2929</v>
      </c>
      <c r="O241" s="26" t="s">
        <v>2930</v>
      </c>
      <c r="P241" s="60"/>
      <c r="Q241" s="339"/>
      <c r="R241" s="339"/>
      <c r="S241" s="339"/>
      <c r="T241" s="339"/>
      <c r="U241" s="339"/>
      <c r="V241" s="339"/>
      <c r="W241" s="339"/>
      <c r="X241" s="339"/>
      <c r="Y241" s="339"/>
      <c r="Z241" s="339"/>
      <c r="AA241" s="339"/>
      <c r="AB241" s="339"/>
      <c r="AC241" s="339"/>
      <c r="AD241" s="60"/>
      <c r="AE241" s="60"/>
      <c r="AF241" s="32"/>
      <c r="AG241" s="32"/>
      <c r="AH241" s="60"/>
      <c r="AI241" s="25" t="s">
        <v>2916</v>
      </c>
      <c r="AJ241" s="26"/>
      <c r="AK241" s="26"/>
      <c r="AL241" s="25" t="s">
        <v>2916</v>
      </c>
      <c r="AM241" s="26"/>
      <c r="AN241" s="26"/>
      <c r="AO241" s="26"/>
      <c r="AP241" s="26"/>
      <c r="AQ241" s="26"/>
      <c r="AR241" s="26"/>
      <c r="AS241" s="26"/>
      <c r="AT241" s="26"/>
    </row>
    <row r="242" spans="1:46" ht="15" customHeight="1">
      <c r="A242" s="7" t="str">
        <f>IF(ISERROR(VLOOKUP($L242,'nCino | Field Mappings'!$C:$M,1,FALSE)), "No", "Yes")</f>
        <v>Yes</v>
      </c>
      <c r="D242" s="32">
        <v>13</v>
      </c>
      <c r="E242" s="26" t="s">
        <v>2970</v>
      </c>
      <c r="F242" s="337" t="s">
        <v>2952</v>
      </c>
      <c r="G242" s="338" t="s">
        <v>3129</v>
      </c>
      <c r="H242" s="36" t="s">
        <v>57</v>
      </c>
      <c r="I242" s="35" t="s">
        <v>56</v>
      </c>
      <c r="J242" s="28" t="s">
        <v>1920</v>
      </c>
      <c r="K242" s="342" t="s">
        <v>1922</v>
      </c>
      <c r="L242" s="26" t="str">
        <f t="shared" si="3"/>
        <v>LLC_BI__Policy_Exception__c.CCS_LBG_Entity_Facility__c</v>
      </c>
      <c r="M242" s="291" t="s">
        <v>3199</v>
      </c>
      <c r="N242" s="342" t="s">
        <v>3200</v>
      </c>
      <c r="O242" s="51">
        <v>1300</v>
      </c>
      <c r="P242" s="60">
        <v>2</v>
      </c>
      <c r="Q242" s="339"/>
      <c r="R242" s="339"/>
      <c r="S242" s="339"/>
      <c r="T242" s="339"/>
      <c r="U242" s="339"/>
      <c r="V242" s="339"/>
      <c r="W242" s="339"/>
      <c r="X242" s="339"/>
      <c r="Y242" s="339"/>
      <c r="Z242" s="339"/>
      <c r="AA242" s="339"/>
      <c r="AB242" s="339"/>
      <c r="AC242" s="339"/>
      <c r="AD242" s="60"/>
      <c r="AE242" s="60"/>
      <c r="AF242" s="32"/>
      <c r="AG242" s="32"/>
      <c r="AH242" s="60"/>
      <c r="AI242" s="25" t="s">
        <v>2916</v>
      </c>
      <c r="AJ242" s="26"/>
      <c r="AK242" s="26"/>
      <c r="AL242" s="25" t="s">
        <v>2916</v>
      </c>
      <c r="AM242" s="26"/>
      <c r="AN242" s="26"/>
      <c r="AO242" s="26"/>
      <c r="AP242" s="26"/>
      <c r="AQ242" s="26"/>
      <c r="AR242" s="26"/>
      <c r="AS242" s="26"/>
      <c r="AT242" s="26"/>
    </row>
    <row r="243" spans="1:46" ht="15" customHeight="1">
      <c r="A243" s="7" t="str">
        <f>IF(ISERROR(VLOOKUP($L243,'nCino | Field Mappings'!$C:$M,1,FALSE)), "No", "Yes")</f>
        <v>Yes</v>
      </c>
      <c r="D243" s="32">
        <v>14</v>
      </c>
      <c r="E243" s="32"/>
      <c r="F243" s="337" t="s">
        <v>2952</v>
      </c>
      <c r="G243" s="338" t="s">
        <v>3129</v>
      </c>
      <c r="H243" s="36" t="s">
        <v>57</v>
      </c>
      <c r="I243" s="35" t="s">
        <v>56</v>
      </c>
      <c r="J243" s="28" t="s">
        <v>374</v>
      </c>
      <c r="K243" s="342" t="s">
        <v>49</v>
      </c>
      <c r="L243" s="26" t="str">
        <f t="shared" si="3"/>
        <v>LLC_BI__Policy_Exception__c.LLC_BI__Loan__c</v>
      </c>
      <c r="M243" s="291" t="s">
        <v>3201</v>
      </c>
      <c r="N243" s="342" t="s">
        <v>3202</v>
      </c>
      <c r="O243" s="343">
        <v>18</v>
      </c>
      <c r="P243" s="32"/>
      <c r="Q243" s="345"/>
      <c r="R243" s="345"/>
      <c r="S243" s="345"/>
      <c r="T243" s="345"/>
      <c r="U243" s="345"/>
      <c r="V243" s="345"/>
      <c r="W243" s="345"/>
      <c r="X243" s="345"/>
      <c r="Y243" s="345"/>
      <c r="Z243" s="345"/>
      <c r="AA243" s="345"/>
      <c r="AB243" s="345"/>
      <c r="AC243" s="345"/>
      <c r="AD243" s="32"/>
      <c r="AE243" s="32"/>
      <c r="AF243" s="32"/>
      <c r="AG243" s="32"/>
      <c r="AH243" s="32"/>
      <c r="AI243" s="25" t="s">
        <v>2916</v>
      </c>
      <c r="AJ243" s="32"/>
      <c r="AK243" s="32"/>
      <c r="AL243" s="25" t="s">
        <v>2916</v>
      </c>
      <c r="AM243" s="32"/>
      <c r="AN243" s="32"/>
      <c r="AO243" s="32"/>
      <c r="AP243" s="32"/>
      <c r="AQ243" s="32"/>
      <c r="AR243" s="32"/>
      <c r="AS243" s="32"/>
      <c r="AT243" s="32"/>
    </row>
    <row r="244" spans="1:46" ht="15" customHeight="1">
      <c r="A244" s="7" t="str">
        <f>IF(ISERROR(VLOOKUP($L244,'nCino | Field Mappings'!$C:$M,1,FALSE)), "No", "Yes")</f>
        <v>Yes</v>
      </c>
      <c r="D244" s="32">
        <v>15</v>
      </c>
      <c r="E244" s="26"/>
      <c r="F244" s="337" t="s">
        <v>2952</v>
      </c>
      <c r="G244" s="338" t="s">
        <v>3129</v>
      </c>
      <c r="H244" s="36" t="s">
        <v>57</v>
      </c>
      <c r="I244" s="348" t="s">
        <v>56</v>
      </c>
      <c r="J244" s="28" t="s">
        <v>1950</v>
      </c>
      <c r="K244" s="342" t="s">
        <v>1949</v>
      </c>
      <c r="L244" s="26" t="str">
        <f t="shared" si="3"/>
        <v>LLC_BI__Policy_Exception__c.LLC_BI__Mitigation_Reason_1__c</v>
      </c>
      <c r="M244" s="291" t="s">
        <v>3203</v>
      </c>
      <c r="N244" s="342" t="s">
        <v>2926</v>
      </c>
      <c r="O244" s="51">
        <v>100</v>
      </c>
      <c r="P244" s="26"/>
      <c r="Q244" s="31"/>
      <c r="R244" s="31"/>
      <c r="S244" s="31"/>
      <c r="T244" s="31"/>
      <c r="U244" s="31"/>
      <c r="V244" s="31"/>
      <c r="W244" s="31"/>
      <c r="X244" s="31"/>
      <c r="Y244" s="31"/>
      <c r="Z244" s="31"/>
      <c r="AA244" s="31"/>
      <c r="AB244" s="31"/>
      <c r="AC244" s="31"/>
      <c r="AD244" s="26"/>
      <c r="AE244" s="26"/>
      <c r="AF244" s="32"/>
      <c r="AG244" s="32"/>
      <c r="AH244" s="26"/>
      <c r="AI244" s="25" t="s">
        <v>2916</v>
      </c>
      <c r="AJ244" s="26"/>
      <c r="AK244" s="26"/>
      <c r="AL244" s="25" t="s">
        <v>2916</v>
      </c>
      <c r="AM244" s="26"/>
      <c r="AN244" s="26"/>
      <c r="AO244" s="26"/>
      <c r="AP244" s="26"/>
      <c r="AQ244" s="26"/>
      <c r="AR244" s="26"/>
      <c r="AS244" s="26"/>
      <c r="AT244" s="26"/>
    </row>
    <row r="245" spans="1:46" ht="15" customHeight="1">
      <c r="A245" s="7" t="str">
        <f>IF(ISERROR(VLOOKUP($L245,'nCino | Field Mappings'!$C:$M,1,FALSE)), "No", "Yes")</f>
        <v>Yes</v>
      </c>
      <c r="D245" s="67">
        <v>16</v>
      </c>
      <c r="E245" s="349"/>
      <c r="F245" s="350" t="s">
        <v>2952</v>
      </c>
      <c r="G245" s="351" t="s">
        <v>3129</v>
      </c>
      <c r="H245" s="352" t="s">
        <v>57</v>
      </c>
      <c r="I245" s="353" t="s">
        <v>56</v>
      </c>
      <c r="J245" s="50" t="s">
        <v>1953</v>
      </c>
      <c r="K245" s="342" t="s">
        <v>1952</v>
      </c>
      <c r="L245" s="44" t="str">
        <f t="shared" si="3"/>
        <v>LLC_BI__Policy_Exception__c.LLC_BI__Mitigation_Reason_2__c</v>
      </c>
      <c r="M245" s="291" t="s">
        <v>3204</v>
      </c>
      <c r="N245" s="342" t="s">
        <v>2926</v>
      </c>
      <c r="O245" s="54">
        <v>100</v>
      </c>
      <c r="P245" s="354">
        <v>2</v>
      </c>
      <c r="Q245" s="363"/>
      <c r="R245" s="363"/>
      <c r="S245" s="363"/>
      <c r="T245" s="363"/>
      <c r="U245" s="363"/>
      <c r="V245" s="363"/>
      <c r="W245" s="363"/>
      <c r="X245" s="363"/>
      <c r="Y245" s="363"/>
      <c r="Z245" s="363"/>
      <c r="AA245" s="363"/>
      <c r="AB245" s="363"/>
      <c r="AC245" s="45"/>
      <c r="AD245" s="34"/>
      <c r="AE245" s="34"/>
      <c r="AF245" s="34"/>
      <c r="AG245" s="41"/>
      <c r="AH245" s="34"/>
      <c r="AI245" s="25" t="s">
        <v>2916</v>
      </c>
      <c r="AJ245" s="34"/>
      <c r="AK245" s="34"/>
      <c r="AL245" s="25" t="s">
        <v>2916</v>
      </c>
      <c r="AM245" s="34"/>
      <c r="AN245" s="34"/>
      <c r="AO245" s="34"/>
      <c r="AP245" s="34"/>
      <c r="AQ245" s="34"/>
      <c r="AR245" s="34"/>
      <c r="AS245" s="34"/>
      <c r="AT245" s="34"/>
    </row>
    <row r="246" spans="1:46" ht="15" customHeight="1">
      <c r="A246" s="7" t="str">
        <f>IF(ISERROR(VLOOKUP($L246,'nCino | Field Mappings'!$C:$M,1,FALSE)), "No", "Yes")</f>
        <v>Yes</v>
      </c>
      <c r="D246" s="32">
        <v>17</v>
      </c>
      <c r="E246" s="29"/>
      <c r="F246" s="350" t="s">
        <v>2952</v>
      </c>
      <c r="G246" s="351" t="s">
        <v>3129</v>
      </c>
      <c r="H246" s="352" t="s">
        <v>57</v>
      </c>
      <c r="I246" s="353" t="s">
        <v>56</v>
      </c>
      <c r="J246" s="50" t="s">
        <v>1956</v>
      </c>
      <c r="K246" s="342" t="s">
        <v>1955</v>
      </c>
      <c r="L246" s="56" t="str">
        <f t="shared" si="3"/>
        <v>LLC_BI__Policy_Exception__c.LLC_BI__Mitigation_Reason_3__c</v>
      </c>
      <c r="M246" s="291" t="s">
        <v>3205</v>
      </c>
      <c r="N246" s="342" t="s">
        <v>2926</v>
      </c>
      <c r="O246" s="54">
        <v>100</v>
      </c>
      <c r="P246" s="26"/>
      <c r="Q246" s="26"/>
      <c r="R246" s="26"/>
      <c r="S246" s="26"/>
      <c r="T246" s="26"/>
      <c r="U246" s="26"/>
      <c r="V246" s="26"/>
      <c r="W246" s="26"/>
      <c r="X246" s="26"/>
      <c r="Y246" s="26"/>
      <c r="Z246" s="26"/>
      <c r="AA246" s="26"/>
      <c r="AB246" s="26"/>
      <c r="AC246" s="26"/>
      <c r="AD246" s="26"/>
      <c r="AE246" s="26"/>
      <c r="AF246" s="26"/>
      <c r="AG246" s="26"/>
      <c r="AH246" s="26"/>
      <c r="AI246" s="25" t="s">
        <v>2916</v>
      </c>
      <c r="AJ246" s="26"/>
      <c r="AK246" s="26"/>
      <c r="AL246" s="25" t="s">
        <v>2916</v>
      </c>
      <c r="AM246" s="26"/>
      <c r="AN246" s="26"/>
      <c r="AO246" s="26"/>
      <c r="AP246" s="26"/>
      <c r="AQ246" s="26"/>
      <c r="AR246" s="26"/>
      <c r="AS246" s="26"/>
      <c r="AT246" s="26"/>
    </row>
    <row r="247" spans="1:46" ht="15" customHeight="1">
      <c r="A247" s="7" t="str">
        <f>IF(ISERROR(VLOOKUP($L247,'nCino | Field Mappings'!$C:$M,1,FALSE)), "No", "Yes")</f>
        <v>Yes</v>
      </c>
      <c r="D247" s="32">
        <v>18</v>
      </c>
      <c r="E247" s="29"/>
      <c r="F247" s="350" t="s">
        <v>2952</v>
      </c>
      <c r="G247" s="351" t="s">
        <v>3129</v>
      </c>
      <c r="H247" s="352" t="s">
        <v>57</v>
      </c>
      <c r="I247" s="353" t="s">
        <v>56</v>
      </c>
      <c r="J247" s="50" t="s">
        <v>2955</v>
      </c>
      <c r="K247" s="342" t="s">
        <v>1881</v>
      </c>
      <c r="L247" s="45" t="str">
        <f t="shared" si="3"/>
        <v>LLC_BI__Policy_Exception__c.OwnerId</v>
      </c>
      <c r="M247" s="355"/>
      <c r="N247" s="342" t="s">
        <v>2957</v>
      </c>
      <c r="O247" s="26">
        <v>18</v>
      </c>
      <c r="P247" s="26"/>
      <c r="Q247" s="26"/>
      <c r="R247" s="26"/>
      <c r="S247" s="26"/>
      <c r="T247" s="26"/>
      <c r="U247" s="26"/>
      <c r="V247" s="26"/>
      <c r="W247" s="26"/>
      <c r="X247" s="26"/>
      <c r="Y247" s="26"/>
      <c r="Z247" s="26"/>
      <c r="AA247" s="26"/>
      <c r="AB247" s="26"/>
      <c r="AC247" s="26"/>
      <c r="AD247" s="26"/>
      <c r="AE247" s="26"/>
      <c r="AF247" s="26"/>
      <c r="AG247" s="26"/>
      <c r="AH247" s="26"/>
      <c r="AI247" s="25" t="s">
        <v>2916</v>
      </c>
      <c r="AJ247" s="26"/>
      <c r="AK247" s="26"/>
      <c r="AL247" s="25" t="s">
        <v>2916</v>
      </c>
      <c r="AM247" s="26"/>
      <c r="AN247" s="26"/>
      <c r="AO247" s="26"/>
      <c r="AP247" s="26"/>
      <c r="AQ247" s="26"/>
      <c r="AR247" s="26"/>
      <c r="AS247" s="26"/>
      <c r="AT247" s="26"/>
    </row>
    <row r="248" spans="1:46" ht="15" customHeight="1">
      <c r="A248" s="7" t="str">
        <f>IF(ISERROR(VLOOKUP($L248,'nCino | Field Mappings'!$C:$M,1,FALSE)), "No", "Yes")</f>
        <v>Yes</v>
      </c>
      <c r="D248" s="32">
        <v>19</v>
      </c>
      <c r="E248" s="31" t="s">
        <v>2912</v>
      </c>
      <c r="F248" s="350" t="s">
        <v>2952</v>
      </c>
      <c r="G248" s="351" t="s">
        <v>3129</v>
      </c>
      <c r="H248" s="352" t="s">
        <v>57</v>
      </c>
      <c r="I248" s="353" t="s">
        <v>56</v>
      </c>
      <c r="J248" s="50" t="s">
        <v>1971</v>
      </c>
      <c r="K248" s="342" t="s">
        <v>2</v>
      </c>
      <c r="L248" s="56" t="str">
        <f t="shared" si="3"/>
        <v>LLC_BI__Policy_Exception__c.Name</v>
      </c>
      <c r="M248" s="355"/>
      <c r="N248" s="342" t="s">
        <v>2926</v>
      </c>
      <c r="O248" s="26">
        <v>80</v>
      </c>
      <c r="P248" s="26"/>
      <c r="Q248" s="26"/>
      <c r="R248" s="26"/>
      <c r="S248" s="26"/>
      <c r="T248" s="26"/>
      <c r="U248" s="26"/>
      <c r="V248" s="26"/>
      <c r="W248" s="26"/>
      <c r="X248" s="26"/>
      <c r="Y248" s="26"/>
      <c r="Z248" s="26"/>
      <c r="AA248" s="26"/>
      <c r="AB248" s="26"/>
      <c r="AC248" s="26"/>
      <c r="AD248" s="26"/>
      <c r="AE248" s="26"/>
      <c r="AF248" s="26"/>
      <c r="AG248" s="26"/>
      <c r="AH248" s="26"/>
      <c r="AI248" s="25" t="s">
        <v>2914</v>
      </c>
      <c r="AJ248" s="26"/>
      <c r="AK248" s="26"/>
      <c r="AL248" s="25" t="s">
        <v>2916</v>
      </c>
      <c r="AM248" s="26"/>
      <c r="AN248" s="26"/>
      <c r="AO248" s="26"/>
      <c r="AP248" s="26"/>
      <c r="AQ248" s="26"/>
      <c r="AR248" s="26"/>
      <c r="AS248" s="26"/>
      <c r="AT248" s="26"/>
    </row>
    <row r="249" spans="1:46" ht="15" customHeight="1">
      <c r="A249" s="7" t="str">
        <f>IF(ISERROR(VLOOKUP($L249,'nCino | Field Mappings'!$C:$M,1,FALSE)), "No", "Yes")</f>
        <v>Yes</v>
      </c>
      <c r="D249" s="67">
        <v>20</v>
      </c>
      <c r="E249" s="29"/>
      <c r="F249" s="350" t="s">
        <v>2952</v>
      </c>
      <c r="G249" s="351" t="s">
        <v>3129</v>
      </c>
      <c r="H249" s="352" t="s">
        <v>57</v>
      </c>
      <c r="I249" s="353" t="s">
        <v>56</v>
      </c>
      <c r="J249" s="50" t="s">
        <v>958</v>
      </c>
      <c r="K249" s="342" t="s">
        <v>1958</v>
      </c>
      <c r="L249" s="45" t="str">
        <f t="shared" si="3"/>
        <v>LLC_BI__Policy_Exception__c.LLC_BI__Relationship__c</v>
      </c>
      <c r="M249" s="291" t="s">
        <v>3206</v>
      </c>
      <c r="N249" s="342" t="s">
        <v>3207</v>
      </c>
      <c r="O249" s="26">
        <v>18</v>
      </c>
      <c r="P249" s="26"/>
      <c r="Q249" s="26"/>
      <c r="R249" s="26"/>
      <c r="S249" s="26"/>
      <c r="T249" s="26"/>
      <c r="U249" s="26"/>
      <c r="V249" s="26"/>
      <c r="W249" s="26"/>
      <c r="X249" s="26"/>
      <c r="Y249" s="26"/>
      <c r="Z249" s="26"/>
      <c r="AA249" s="26"/>
      <c r="AB249" s="26"/>
      <c r="AC249" s="26"/>
      <c r="AD249" s="26"/>
      <c r="AE249" s="26"/>
      <c r="AF249" s="26"/>
      <c r="AG249" s="26"/>
      <c r="AH249" s="26"/>
      <c r="AI249" s="25" t="s">
        <v>2916</v>
      </c>
      <c r="AJ249" s="26"/>
      <c r="AK249" s="26"/>
      <c r="AL249" s="25" t="s">
        <v>2916</v>
      </c>
      <c r="AM249" s="26"/>
      <c r="AN249" s="26"/>
      <c r="AO249" s="26"/>
      <c r="AP249" s="26"/>
      <c r="AQ249" s="26"/>
      <c r="AR249" s="26"/>
      <c r="AS249" s="26"/>
      <c r="AT249" s="26"/>
    </row>
    <row r="250" spans="1:46" ht="15" customHeight="1">
      <c r="A250" s="7" t="str">
        <f>IF(ISERROR(VLOOKUP($L250,'nCino | Field Mappings'!$C:$M,1,FALSE)), "No", "Yes")</f>
        <v>Yes</v>
      </c>
      <c r="D250" s="32">
        <v>21</v>
      </c>
      <c r="E250" s="29"/>
      <c r="F250" s="350" t="s">
        <v>2952</v>
      </c>
      <c r="G250" s="351" t="s">
        <v>3129</v>
      </c>
      <c r="H250" s="352" t="s">
        <v>57</v>
      </c>
      <c r="I250" s="353" t="s">
        <v>56</v>
      </c>
      <c r="J250" s="50" t="s">
        <v>1975</v>
      </c>
      <c r="K250" s="342" t="s">
        <v>1974</v>
      </c>
      <c r="L250" s="56" t="str">
        <f t="shared" si="3"/>
        <v>LLC_BI__Policy_Exception__c.RM_Mitigation_Comments__c</v>
      </c>
      <c r="M250" s="291" t="s">
        <v>1159</v>
      </c>
      <c r="N250" s="342" t="s">
        <v>3187</v>
      </c>
      <c r="O250" s="26">
        <v>32768</v>
      </c>
      <c r="P250" s="26"/>
      <c r="Q250" s="26"/>
      <c r="R250" s="26"/>
      <c r="S250" s="26"/>
      <c r="T250" s="26"/>
      <c r="U250" s="26"/>
      <c r="V250" s="26"/>
      <c r="W250" s="26"/>
      <c r="X250" s="26"/>
      <c r="Y250" s="26"/>
      <c r="Z250" s="26"/>
      <c r="AA250" s="26"/>
      <c r="AB250" s="26"/>
      <c r="AC250" s="26"/>
      <c r="AD250" s="26"/>
      <c r="AE250" s="26"/>
      <c r="AF250" s="26"/>
      <c r="AG250" s="26"/>
      <c r="AH250" s="26"/>
      <c r="AI250" s="25" t="s">
        <v>2916</v>
      </c>
      <c r="AJ250" s="26"/>
      <c r="AK250" s="26"/>
      <c r="AL250" s="25" t="s">
        <v>2916</v>
      </c>
      <c r="AM250" s="26"/>
      <c r="AN250" s="26"/>
      <c r="AO250" s="26"/>
      <c r="AP250" s="26"/>
      <c r="AQ250" s="26"/>
      <c r="AR250" s="26"/>
      <c r="AS250" s="26"/>
      <c r="AT250" s="26"/>
    </row>
    <row r="251" spans="1:46" ht="15" customHeight="1">
      <c r="A251" s="7" t="str">
        <f>IF(ISERROR(VLOOKUP($L251,'nCino | Field Mappings'!$C:$M,1,FALSE)), "No", "Yes")</f>
        <v>Yes</v>
      </c>
      <c r="D251" s="32">
        <v>22</v>
      </c>
      <c r="E251" s="29"/>
      <c r="F251" s="350" t="s">
        <v>2952</v>
      </c>
      <c r="G251" s="351" t="s">
        <v>3129</v>
      </c>
      <c r="H251" s="352" t="s">
        <v>57</v>
      </c>
      <c r="I251" s="353" t="s">
        <v>56</v>
      </c>
      <c r="J251" s="356" t="s">
        <v>1961</v>
      </c>
      <c r="K251" s="342" t="s">
        <v>1960</v>
      </c>
      <c r="L251" s="26" t="str">
        <f t="shared" si="3"/>
        <v>LLC_BI__Policy_Exception__c.LLC_BI__Severity__c</v>
      </c>
      <c r="M251" s="291" t="s">
        <v>3208</v>
      </c>
      <c r="N251" s="342" t="s">
        <v>2926</v>
      </c>
      <c r="O251" s="26">
        <v>50</v>
      </c>
      <c r="P251" s="26"/>
      <c r="Q251" s="26"/>
      <c r="R251" s="26"/>
      <c r="S251" s="26"/>
      <c r="T251" s="26"/>
      <c r="U251" s="26"/>
      <c r="V251" s="26"/>
      <c r="W251" s="26"/>
      <c r="X251" s="26"/>
      <c r="Y251" s="26"/>
      <c r="Z251" s="26"/>
      <c r="AA251" s="26"/>
      <c r="AB251" s="26"/>
      <c r="AC251" s="26"/>
      <c r="AD251" s="26"/>
      <c r="AE251" s="26"/>
      <c r="AF251" s="26"/>
      <c r="AG251" s="26"/>
      <c r="AH251" s="26"/>
      <c r="AI251" s="25" t="s">
        <v>2916</v>
      </c>
      <c r="AJ251" s="26"/>
      <c r="AK251" s="26"/>
      <c r="AL251" s="25" t="s">
        <v>2916</v>
      </c>
      <c r="AM251" s="26"/>
      <c r="AN251" s="26"/>
      <c r="AO251" s="26"/>
      <c r="AP251" s="26"/>
      <c r="AQ251" s="26"/>
      <c r="AR251" s="26"/>
      <c r="AS251" s="26"/>
      <c r="AT251" s="26"/>
    </row>
    <row r="252" spans="1:46" ht="15" customHeight="1">
      <c r="A252" s="7" t="str">
        <f>IF(ISERROR(VLOOKUP($L252,'nCino | Field Mappings'!$C:$M,1,FALSE)), "No", "Yes")</f>
        <v>Yes</v>
      </c>
      <c r="D252" s="32">
        <v>23</v>
      </c>
      <c r="E252" s="29"/>
      <c r="F252" s="350" t="s">
        <v>2952</v>
      </c>
      <c r="G252" s="351" t="s">
        <v>3129</v>
      </c>
      <c r="H252" s="352" t="s">
        <v>57</v>
      </c>
      <c r="I252" s="353" t="s">
        <v>56</v>
      </c>
      <c r="J252" s="356" t="s">
        <v>1964</v>
      </c>
      <c r="K252" s="342" t="s">
        <v>1963</v>
      </c>
      <c r="L252" s="26" t="str">
        <f t="shared" si="3"/>
        <v>LLC_BI__Policy_Exception__c.LLC_BI__Severity_Value__c</v>
      </c>
      <c r="M252" s="291" t="s">
        <v>3209</v>
      </c>
      <c r="N252" s="342" t="s">
        <v>2948</v>
      </c>
      <c r="O252" s="26">
        <v>3</v>
      </c>
      <c r="P252" s="26">
        <v>2</v>
      </c>
      <c r="Q252" s="26"/>
      <c r="R252" s="26"/>
      <c r="S252" s="26"/>
      <c r="T252" s="26"/>
      <c r="U252" s="26"/>
      <c r="V252" s="26"/>
      <c r="W252" s="26"/>
      <c r="X252" s="26"/>
      <c r="Y252" s="26"/>
      <c r="Z252" s="26"/>
      <c r="AA252" s="26"/>
      <c r="AB252" s="26"/>
      <c r="AC252" s="26"/>
      <c r="AD252" s="26"/>
      <c r="AE252" s="26"/>
      <c r="AF252" s="26"/>
      <c r="AG252" s="26"/>
      <c r="AH252" s="26"/>
      <c r="AI252" s="25" t="s">
        <v>2916</v>
      </c>
      <c r="AJ252" s="26"/>
      <c r="AK252" s="26"/>
      <c r="AL252" s="25" t="s">
        <v>2916</v>
      </c>
      <c r="AM252" s="26"/>
      <c r="AN252" s="26"/>
      <c r="AO252" s="26"/>
      <c r="AP252" s="26"/>
      <c r="AQ252" s="26"/>
      <c r="AR252" s="26"/>
      <c r="AS252" s="26"/>
      <c r="AT252" s="26"/>
    </row>
    <row r="253" spans="1:46" ht="15" customHeight="1">
      <c r="A253" s="7" t="str">
        <f>IF(ISERROR(VLOOKUP($L253,'nCino | Field Mappings'!$C:$M,1,FALSE)), "No", "Yes")</f>
        <v>Yes</v>
      </c>
      <c r="D253" s="32">
        <v>24</v>
      </c>
      <c r="E253" s="26"/>
      <c r="F253" s="357" t="s">
        <v>2952</v>
      </c>
      <c r="G253" s="351" t="s">
        <v>3129</v>
      </c>
      <c r="H253" s="352" t="s">
        <v>57</v>
      </c>
      <c r="I253" s="353" t="s">
        <v>56</v>
      </c>
      <c r="J253" s="356" t="s">
        <v>1969</v>
      </c>
      <c r="K253" s="342" t="s">
        <v>1968</v>
      </c>
      <c r="L253" s="26" t="str">
        <f t="shared" si="3"/>
        <v>LLC_BI__Policy_Exception__c.LLC_BI__Type__c</v>
      </c>
      <c r="M253" s="291" t="s">
        <v>3210</v>
      </c>
      <c r="N253" s="342" t="s">
        <v>2926</v>
      </c>
      <c r="O253" s="26">
        <v>255</v>
      </c>
      <c r="P253" s="26"/>
      <c r="Q253" s="26"/>
      <c r="R253" s="26"/>
      <c r="S253" s="26"/>
      <c r="T253" s="26"/>
      <c r="U253" s="26"/>
      <c r="V253" s="26"/>
      <c r="W253" s="26"/>
      <c r="X253" s="26"/>
      <c r="Y253" s="26"/>
      <c r="Z253" s="26"/>
      <c r="AA253" s="26"/>
      <c r="AB253" s="26"/>
      <c r="AC253" s="26"/>
      <c r="AD253" s="26"/>
      <c r="AE253" s="26"/>
      <c r="AF253" s="26"/>
      <c r="AG253" s="26"/>
      <c r="AH253" s="26"/>
      <c r="AI253" s="25" t="s">
        <v>2914</v>
      </c>
      <c r="AJ253" s="26"/>
      <c r="AK253" s="26"/>
      <c r="AL253" s="25" t="s">
        <v>2916</v>
      </c>
      <c r="AM253" s="26"/>
      <c r="AN253" s="26"/>
      <c r="AO253" s="26"/>
      <c r="AP253" s="26"/>
      <c r="AQ253" s="26"/>
      <c r="AR253" s="26"/>
      <c r="AS253" s="26"/>
      <c r="AT253" s="26"/>
    </row>
    <row r="254" spans="1:46" ht="15" customHeight="1">
      <c r="A254" s="7" t="str">
        <f>IF(ISERROR(VLOOKUP($L254,'nCino | Field Mappings'!$C:$M,1,FALSE)), "No", "Yes")</f>
        <v>Yes</v>
      </c>
      <c r="D254" s="32">
        <v>1</v>
      </c>
      <c r="E254" s="31" t="s">
        <v>2912</v>
      </c>
      <c r="F254" s="337" t="s">
        <v>2952</v>
      </c>
      <c r="G254" s="338" t="s">
        <v>3129</v>
      </c>
      <c r="H254" s="36" t="s">
        <v>59</v>
      </c>
      <c r="I254" s="358" t="s">
        <v>58</v>
      </c>
      <c r="J254" s="28" t="s">
        <v>158</v>
      </c>
      <c r="K254" s="26" t="s">
        <v>158</v>
      </c>
      <c r="L254" s="34" t="str">
        <f t="shared" si="3"/>
        <v>LLC_BI__Policy_Exception_Mitigation_Reason__c.Id</v>
      </c>
      <c r="M254" s="26" t="s">
        <v>158</v>
      </c>
      <c r="N254" s="26" t="s">
        <v>158</v>
      </c>
      <c r="O254" s="42">
        <v>18</v>
      </c>
      <c r="P254" s="26"/>
      <c r="Q254" s="26"/>
      <c r="R254" s="26"/>
      <c r="S254" s="26"/>
      <c r="T254" s="26"/>
      <c r="U254" s="26"/>
      <c r="V254" s="26"/>
      <c r="W254" s="26"/>
      <c r="X254" s="26"/>
      <c r="Y254" s="26"/>
      <c r="Z254" s="26"/>
      <c r="AA254" s="26"/>
      <c r="AB254" s="26"/>
      <c r="AC254" s="26"/>
      <c r="AD254" s="26"/>
      <c r="AE254" s="26"/>
      <c r="AF254" s="32"/>
      <c r="AG254" s="32"/>
      <c r="AH254" s="26"/>
      <c r="AI254" s="25" t="s">
        <v>2916</v>
      </c>
      <c r="AJ254" s="26"/>
      <c r="AK254" s="26"/>
      <c r="AL254" s="25" t="s">
        <v>2916</v>
      </c>
      <c r="AM254" s="26"/>
      <c r="AN254" s="26"/>
      <c r="AO254" s="26"/>
      <c r="AP254" s="26"/>
      <c r="AQ254" s="26"/>
      <c r="AR254" s="26"/>
      <c r="AS254" s="26"/>
      <c r="AT254" s="26"/>
    </row>
    <row r="255" spans="1:46" ht="15" customHeight="1">
      <c r="A255" s="7" t="str">
        <f>IF(ISERROR(VLOOKUP($L255,'nCino | Field Mappings'!$C:$M,1,FALSE)), "No", "Yes")</f>
        <v>Yes</v>
      </c>
      <c r="D255" s="32">
        <v>2</v>
      </c>
      <c r="E255" s="31" t="s">
        <v>2912</v>
      </c>
      <c r="F255" s="337" t="s">
        <v>2952</v>
      </c>
      <c r="G255" s="338" t="s">
        <v>3129</v>
      </c>
      <c r="H255" s="36" t="s">
        <v>59</v>
      </c>
      <c r="I255" s="358" t="s">
        <v>58</v>
      </c>
      <c r="J255" s="28" t="s">
        <v>152</v>
      </c>
      <c r="K255" s="29" t="s">
        <v>151</v>
      </c>
      <c r="L255" s="26" t="str">
        <f t="shared" si="3"/>
        <v>LLC_BI__Policy_Exception_Mitigation_Reason__c.CreatedDate</v>
      </c>
      <c r="M255" s="31" t="s">
        <v>2917</v>
      </c>
      <c r="N255" s="26" t="s">
        <v>2918</v>
      </c>
      <c r="O255" s="359"/>
      <c r="P255" s="34"/>
      <c r="Q255" s="34"/>
      <c r="R255" s="34"/>
      <c r="S255" s="34"/>
      <c r="T255" s="34"/>
      <c r="U255" s="34"/>
      <c r="V255" s="34"/>
      <c r="W255" s="34"/>
      <c r="X255" s="34"/>
      <c r="Y255" s="34"/>
      <c r="Z255" s="34"/>
      <c r="AA255" s="34"/>
      <c r="AB255" s="34"/>
      <c r="AC255" s="26"/>
      <c r="AD255" s="26"/>
      <c r="AE255" s="26"/>
      <c r="AF255" s="32"/>
      <c r="AG255" s="32"/>
      <c r="AH255" s="26"/>
      <c r="AI255" s="25" t="s">
        <v>2916</v>
      </c>
      <c r="AJ255" s="26"/>
      <c r="AK255" s="26"/>
      <c r="AL255" s="25" t="s">
        <v>2916</v>
      </c>
      <c r="AM255" s="26"/>
      <c r="AN255" s="26"/>
      <c r="AO255" s="26"/>
      <c r="AP255" s="26"/>
      <c r="AQ255" s="26"/>
      <c r="AR255" s="26"/>
      <c r="AS255" s="26"/>
      <c r="AT255" s="26"/>
    </row>
    <row r="256" spans="1:46" ht="15" customHeight="1">
      <c r="A256" s="7" t="str">
        <f>IF(ISERROR(VLOOKUP($L256,'nCino | Field Mappings'!$C:$M,1,FALSE)), "No", "Yes")</f>
        <v>Yes</v>
      </c>
      <c r="D256" s="32">
        <v>3</v>
      </c>
      <c r="E256" s="31" t="s">
        <v>2912</v>
      </c>
      <c r="F256" s="337" t="s">
        <v>2952</v>
      </c>
      <c r="G256" s="338" t="s">
        <v>3129</v>
      </c>
      <c r="H256" s="36" t="s">
        <v>59</v>
      </c>
      <c r="I256" s="358" t="s">
        <v>58</v>
      </c>
      <c r="J256" s="28" t="s">
        <v>2919</v>
      </c>
      <c r="K256" s="29" t="s">
        <v>147</v>
      </c>
      <c r="L256" s="26" t="str">
        <f t="shared" si="3"/>
        <v>LLC_BI__Policy_Exception_Mitigation_Reason__c.CreatedById</v>
      </c>
      <c r="M256" s="31" t="s">
        <v>2920</v>
      </c>
      <c r="N256" s="26" t="s">
        <v>2921</v>
      </c>
      <c r="O256" s="31">
        <v>18</v>
      </c>
      <c r="P256" s="26"/>
      <c r="Q256" s="31"/>
      <c r="R256" s="31"/>
      <c r="S256" s="31"/>
      <c r="T256" s="31"/>
      <c r="U256" s="31"/>
      <c r="V256" s="31"/>
      <c r="W256" s="31"/>
      <c r="X256" s="31"/>
      <c r="Y256" s="31"/>
      <c r="Z256" s="31"/>
      <c r="AA256" s="31"/>
      <c r="AB256" s="31"/>
      <c r="AC256" s="31"/>
      <c r="AD256" s="26"/>
      <c r="AE256" s="26"/>
      <c r="AF256" s="32"/>
      <c r="AG256" s="32"/>
      <c r="AH256" s="26"/>
      <c r="AI256" s="25" t="s">
        <v>2916</v>
      </c>
      <c r="AJ256" s="26"/>
      <c r="AK256" s="26"/>
      <c r="AL256" s="25" t="s">
        <v>2916</v>
      </c>
      <c r="AM256" s="26"/>
      <c r="AN256" s="26"/>
      <c r="AO256" s="26"/>
      <c r="AP256" s="26"/>
      <c r="AQ256" s="26"/>
      <c r="AR256" s="26"/>
      <c r="AS256" s="26"/>
      <c r="AT256" s="26"/>
    </row>
    <row r="257" spans="1:46" ht="15" customHeight="1">
      <c r="A257" s="7" t="str">
        <f>IF(ISERROR(VLOOKUP($L257,'nCino | Field Mappings'!$C:$M,1,FALSE)), "No", "Yes")</f>
        <v>Yes</v>
      </c>
      <c r="D257" s="32">
        <v>4</v>
      </c>
      <c r="E257" s="31" t="s">
        <v>2912</v>
      </c>
      <c r="F257" s="337" t="s">
        <v>2952</v>
      </c>
      <c r="G257" s="338" t="s">
        <v>3129</v>
      </c>
      <c r="H257" s="36" t="s">
        <v>59</v>
      </c>
      <c r="I257" s="358" t="s">
        <v>58</v>
      </c>
      <c r="J257" s="28" t="s">
        <v>173</v>
      </c>
      <c r="K257" s="29" t="s">
        <v>172</v>
      </c>
      <c r="L257" s="26" t="str">
        <f t="shared" si="3"/>
        <v>LLC_BI__Policy_Exception_Mitigation_Reason__c.LastModifiedDate</v>
      </c>
      <c r="M257" s="31" t="s">
        <v>2922</v>
      </c>
      <c r="N257" s="26" t="s">
        <v>2918</v>
      </c>
      <c r="O257" s="31"/>
      <c r="P257" s="26"/>
      <c r="Q257" s="31"/>
      <c r="R257" s="31"/>
      <c r="S257" s="31"/>
      <c r="T257" s="31"/>
      <c r="U257" s="31"/>
      <c r="V257" s="31"/>
      <c r="W257" s="31"/>
      <c r="X257" s="31"/>
      <c r="Y257" s="31"/>
      <c r="Z257" s="31"/>
      <c r="AA257" s="31"/>
      <c r="AB257" s="31"/>
      <c r="AC257" s="31"/>
      <c r="AD257" s="26"/>
      <c r="AE257" s="26"/>
      <c r="AF257" s="32"/>
      <c r="AG257" s="32"/>
      <c r="AH257" s="26"/>
      <c r="AI257" s="25" t="s">
        <v>2916</v>
      </c>
      <c r="AJ257" s="26"/>
      <c r="AK257" s="26"/>
      <c r="AL257" s="25" t="s">
        <v>2916</v>
      </c>
      <c r="AM257" s="26"/>
      <c r="AN257" s="26"/>
      <c r="AO257" s="26"/>
      <c r="AP257" s="26"/>
      <c r="AQ257" s="26"/>
      <c r="AR257" s="26"/>
      <c r="AS257" s="26"/>
      <c r="AT257" s="26"/>
    </row>
    <row r="258" spans="1:46" ht="15" customHeight="1">
      <c r="A258" s="7" t="str">
        <f>IF(ISERROR(VLOOKUP($L258,'nCino | Field Mappings'!$C:$M,1,FALSE)), "No", "Yes")</f>
        <v>Yes</v>
      </c>
      <c r="D258" s="32">
        <v>5</v>
      </c>
      <c r="E258" s="31" t="s">
        <v>2912</v>
      </c>
      <c r="F258" s="360" t="s">
        <v>2952</v>
      </c>
      <c r="G258" s="361" t="s">
        <v>3129</v>
      </c>
      <c r="H258" s="36" t="s">
        <v>59</v>
      </c>
      <c r="I258" s="358" t="s">
        <v>58</v>
      </c>
      <c r="J258" s="28" t="s">
        <v>2923</v>
      </c>
      <c r="K258" s="29" t="s">
        <v>169</v>
      </c>
      <c r="L258" s="26" t="str">
        <f t="shared" si="3"/>
        <v>LLC_BI__Policy_Exception_Mitigation_Reason__c.LastModifiedById</v>
      </c>
      <c r="M258" s="31" t="s">
        <v>2924</v>
      </c>
      <c r="N258" s="26" t="s">
        <v>2921</v>
      </c>
      <c r="O258" s="31">
        <v>18</v>
      </c>
      <c r="P258" s="26"/>
      <c r="Q258" s="31"/>
      <c r="R258" s="31"/>
      <c r="S258" s="31"/>
      <c r="T258" s="31"/>
      <c r="U258" s="31"/>
      <c r="V258" s="31"/>
      <c r="W258" s="31"/>
      <c r="X258" s="31"/>
      <c r="Y258" s="31"/>
      <c r="Z258" s="31"/>
      <c r="AA258" s="31"/>
      <c r="AB258" s="31"/>
      <c r="AC258" s="31"/>
      <c r="AD258" s="26"/>
      <c r="AE258" s="26"/>
      <c r="AF258" s="32"/>
      <c r="AG258" s="32"/>
      <c r="AH258" s="26"/>
      <c r="AI258" s="25" t="s">
        <v>2916</v>
      </c>
      <c r="AJ258" s="26"/>
      <c r="AK258" s="26"/>
      <c r="AL258" s="25" t="s">
        <v>2916</v>
      </c>
      <c r="AM258" s="26"/>
      <c r="AN258" s="26"/>
      <c r="AO258" s="26"/>
      <c r="AP258" s="26"/>
      <c r="AQ258" s="26"/>
      <c r="AR258" s="26"/>
      <c r="AS258" s="26"/>
      <c r="AT258" s="26"/>
    </row>
    <row r="259" spans="1:46" ht="15" customHeight="1">
      <c r="A259" s="7" t="str">
        <f>IF(ISERROR(VLOOKUP($L259,'nCino | Field Mappings'!$C:$M,1,FALSE)), "No", "Yes")</f>
        <v>Yes</v>
      </c>
      <c r="D259" s="67">
        <v>6</v>
      </c>
      <c r="E259" s="52"/>
      <c r="F259" s="350" t="s">
        <v>2952</v>
      </c>
      <c r="G259" s="362" t="s">
        <v>3129</v>
      </c>
      <c r="H259" s="36" t="s">
        <v>59</v>
      </c>
      <c r="I259" s="358" t="s">
        <v>58</v>
      </c>
      <c r="J259" s="55" t="s">
        <v>2927</v>
      </c>
      <c r="K259" s="52" t="s">
        <v>155</v>
      </c>
      <c r="L259" s="26" t="str">
        <f t="shared" si="3"/>
        <v>LLC_BI__Policy_Exception_Mitigation_Reason__c.CurrencyIsoCode</v>
      </c>
      <c r="M259" s="45" t="s">
        <v>2928</v>
      </c>
      <c r="N259" s="34" t="s">
        <v>2929</v>
      </c>
      <c r="O259" s="45" t="s">
        <v>2930</v>
      </c>
      <c r="P259" s="354"/>
      <c r="Q259" s="363"/>
      <c r="R259" s="363"/>
      <c r="S259" s="363"/>
      <c r="T259" s="363"/>
      <c r="U259" s="363"/>
      <c r="V259" s="363"/>
      <c r="W259" s="363"/>
      <c r="X259" s="363"/>
      <c r="Y259" s="363"/>
      <c r="Z259" s="363"/>
      <c r="AA259" s="363"/>
      <c r="AB259" s="363"/>
      <c r="AC259" s="363"/>
      <c r="AD259" s="354"/>
      <c r="AE259" s="354"/>
      <c r="AF259" s="67"/>
      <c r="AG259" s="67"/>
      <c r="AH259" s="354"/>
      <c r="AI259" s="25" t="s">
        <v>2916</v>
      </c>
      <c r="AJ259" s="34"/>
      <c r="AK259" s="34"/>
      <c r="AL259" s="25" t="s">
        <v>2916</v>
      </c>
      <c r="AM259" s="34"/>
      <c r="AN259" s="34"/>
      <c r="AO259" s="34"/>
      <c r="AP259" s="34"/>
      <c r="AQ259" s="34"/>
      <c r="AR259" s="34"/>
      <c r="AS259" s="34"/>
      <c r="AT259" s="34"/>
    </row>
    <row r="260" spans="1:46" ht="15" customHeight="1">
      <c r="A260" s="7" t="str">
        <f>IF(ISERROR(VLOOKUP($L260,'nCino | Field Mappings'!$C:$M,1,FALSE)), "No", "Yes")</f>
        <v>Yes</v>
      </c>
      <c r="D260" s="32">
        <v>7</v>
      </c>
      <c r="E260" s="29"/>
      <c r="F260" s="350" t="s">
        <v>2952</v>
      </c>
      <c r="G260" s="362" t="s">
        <v>3129</v>
      </c>
      <c r="H260" s="36" t="s">
        <v>59</v>
      </c>
      <c r="I260" s="358" t="s">
        <v>58</v>
      </c>
      <c r="J260" s="28" t="s">
        <v>1988</v>
      </c>
      <c r="K260" s="29" t="s">
        <v>1987</v>
      </c>
      <c r="L260" s="29" t="str">
        <f t="shared" si="3"/>
        <v>LLC_BI__Policy_Exception_Mitigation_Reason__c.LLC_BI__Comment_Required__c</v>
      </c>
      <c r="M260" s="26" t="s">
        <v>3211</v>
      </c>
      <c r="N260" s="26" t="s">
        <v>3007</v>
      </c>
      <c r="O260" s="31" t="s">
        <v>3008</v>
      </c>
      <c r="P260" s="26"/>
      <c r="Q260" s="26"/>
      <c r="R260" s="26"/>
      <c r="S260" s="26"/>
      <c r="T260" s="26"/>
      <c r="U260" s="26"/>
      <c r="V260" s="26"/>
      <c r="W260" s="26"/>
      <c r="X260" s="26"/>
      <c r="Y260" s="26"/>
      <c r="Z260" s="26"/>
      <c r="AA260" s="26"/>
      <c r="AB260" s="26"/>
      <c r="AC260" s="26"/>
      <c r="AD260" s="26"/>
      <c r="AE260" s="26"/>
      <c r="AF260" s="26"/>
      <c r="AG260" s="26"/>
      <c r="AH260" s="26"/>
      <c r="AI260" s="25" t="s">
        <v>2916</v>
      </c>
      <c r="AJ260" s="26"/>
      <c r="AK260" s="26"/>
      <c r="AL260" s="25" t="s">
        <v>2916</v>
      </c>
      <c r="AM260" s="26"/>
      <c r="AN260" s="26"/>
      <c r="AO260" s="26"/>
      <c r="AP260" s="26"/>
      <c r="AQ260" s="26"/>
      <c r="AR260" s="26"/>
      <c r="AS260" s="26"/>
      <c r="AT260" s="26"/>
    </row>
    <row r="261" spans="1:46" ht="15" customHeight="1">
      <c r="A261" s="7" t="str">
        <f>IF(ISERROR(VLOOKUP($L261,'nCino | Field Mappings'!$C:$M,1,FALSE)), "No", "Yes")</f>
        <v>Yes</v>
      </c>
      <c r="D261" s="67">
        <v>8</v>
      </c>
      <c r="E261" s="29"/>
      <c r="F261" s="350" t="s">
        <v>2952</v>
      </c>
      <c r="G261" s="362" t="s">
        <v>3129</v>
      </c>
      <c r="H261" s="36" t="s">
        <v>59</v>
      </c>
      <c r="I261" s="358" t="s">
        <v>58</v>
      </c>
      <c r="J261" s="28" t="s">
        <v>328</v>
      </c>
      <c r="K261" s="29" t="s">
        <v>327</v>
      </c>
      <c r="L261" s="29" t="str">
        <f t="shared" si="3"/>
        <v>LLC_BI__Policy_Exception_Mitigation_Reason__c.LLC_BI__lookupKey__c</v>
      </c>
      <c r="M261" s="26" t="s">
        <v>3212</v>
      </c>
      <c r="N261" s="26" t="s">
        <v>3213</v>
      </c>
      <c r="O261" s="31">
        <v>255</v>
      </c>
      <c r="P261" s="26"/>
      <c r="Q261" s="26"/>
      <c r="R261" s="26"/>
      <c r="S261" s="26"/>
      <c r="T261" s="26"/>
      <c r="U261" s="26"/>
      <c r="V261" s="26"/>
      <c r="W261" s="26"/>
      <c r="X261" s="26"/>
      <c r="Y261" s="26"/>
      <c r="Z261" s="26"/>
      <c r="AA261" s="26"/>
      <c r="AB261" s="26"/>
      <c r="AC261" s="26"/>
      <c r="AD261" s="26"/>
      <c r="AE261" s="26"/>
      <c r="AF261" s="26"/>
      <c r="AG261" s="26"/>
      <c r="AH261" s="26"/>
      <c r="AI261" s="25" t="s">
        <v>2916</v>
      </c>
      <c r="AJ261" s="26"/>
      <c r="AK261" s="26"/>
      <c r="AL261" s="25" t="s">
        <v>2916</v>
      </c>
      <c r="AM261" s="26"/>
      <c r="AN261" s="26"/>
      <c r="AO261" s="26"/>
      <c r="AP261" s="26"/>
      <c r="AQ261" s="26"/>
      <c r="AR261" s="26"/>
      <c r="AS261" s="26"/>
      <c r="AT261" s="26"/>
    </row>
    <row r="262" spans="1:46" ht="15" customHeight="1">
      <c r="A262" s="7" t="str">
        <f>IF(ISERROR(VLOOKUP($L262,'nCino | Field Mappings'!$C:$M,1,FALSE)), "No", "Yes")</f>
        <v>Yes</v>
      </c>
      <c r="D262" s="67">
        <v>9</v>
      </c>
      <c r="E262" s="52"/>
      <c r="F262" s="364" t="s">
        <v>2952</v>
      </c>
      <c r="G262" s="365" t="s">
        <v>3129</v>
      </c>
      <c r="H262" s="366" t="s">
        <v>59</v>
      </c>
      <c r="I262" s="367" t="s">
        <v>58</v>
      </c>
      <c r="J262" s="55" t="s">
        <v>63</v>
      </c>
      <c r="K262" s="52" t="s">
        <v>62</v>
      </c>
      <c r="L262" s="52" t="str">
        <f t="shared" si="3"/>
        <v>LLC_BI__Policy_Exception_Mitigation_Reason__c.LLC_BI__Policy_Exception_Template__c</v>
      </c>
      <c r="M262" s="34" t="s">
        <v>3214</v>
      </c>
      <c r="N262" s="34" t="s">
        <v>3215</v>
      </c>
      <c r="O262" s="45">
        <v>18</v>
      </c>
      <c r="P262" s="34"/>
      <c r="Q262" s="34"/>
      <c r="R262" s="34"/>
      <c r="S262" s="34"/>
      <c r="T262" s="34"/>
      <c r="U262" s="34"/>
      <c r="V262" s="34"/>
      <c r="W262" s="34"/>
      <c r="X262" s="34"/>
      <c r="Y262" s="34"/>
      <c r="Z262" s="34"/>
      <c r="AA262" s="34"/>
      <c r="AB262" s="34"/>
      <c r="AC262" s="34"/>
      <c r="AD262" s="34"/>
      <c r="AE262" s="34"/>
      <c r="AF262" s="34"/>
      <c r="AG262" s="34"/>
      <c r="AH262" s="34"/>
      <c r="AI262" s="25" t="s">
        <v>2914</v>
      </c>
      <c r="AJ262" s="34"/>
      <c r="AK262" s="34"/>
      <c r="AL262" s="25" t="s">
        <v>2916</v>
      </c>
      <c r="AM262" s="34"/>
      <c r="AN262" s="34"/>
      <c r="AO262" s="34"/>
      <c r="AP262" s="34"/>
      <c r="AQ262" s="34"/>
      <c r="AR262" s="34"/>
      <c r="AS262" s="34"/>
      <c r="AT262" s="34"/>
    </row>
    <row r="263" spans="1:46" ht="15" customHeight="1">
      <c r="A263" s="7" t="str">
        <f>IF(ISERROR(VLOOKUP($L263,'nCino | Field Mappings'!$C:$M,1,FALSE)), "No", "Yes")</f>
        <v>Yes</v>
      </c>
      <c r="D263" s="32">
        <v>10</v>
      </c>
      <c r="E263" s="31"/>
      <c r="F263" s="350" t="s">
        <v>2952</v>
      </c>
      <c r="G263" s="362" t="s">
        <v>3129</v>
      </c>
      <c r="H263" s="353" t="s">
        <v>59</v>
      </c>
      <c r="I263" s="353" t="s">
        <v>58</v>
      </c>
      <c r="J263" s="28" t="s">
        <v>1994</v>
      </c>
      <c r="K263" s="26" t="s">
        <v>1993</v>
      </c>
      <c r="L263" s="26" t="str">
        <f t="shared" si="3"/>
        <v>LLC_BI__Policy_Exception_Mitigation_Reason__c.LLC_BI__Reason__c</v>
      </c>
      <c r="M263" s="26" t="s">
        <v>3216</v>
      </c>
      <c r="N263" s="26" t="s">
        <v>2926</v>
      </c>
      <c r="O263" s="26">
        <v>255</v>
      </c>
      <c r="P263" s="26"/>
      <c r="Q263" s="26"/>
      <c r="R263" s="26"/>
      <c r="S263" s="26"/>
      <c r="T263" s="26"/>
      <c r="U263" s="26"/>
      <c r="V263" s="26"/>
      <c r="W263" s="26"/>
      <c r="X263" s="26"/>
      <c r="Y263" s="26"/>
      <c r="Z263" s="26"/>
      <c r="AA263" s="26"/>
      <c r="AB263" s="26"/>
      <c r="AC263" s="26"/>
      <c r="AD263" s="26"/>
      <c r="AE263" s="26"/>
      <c r="AF263" s="26"/>
      <c r="AG263" s="26"/>
      <c r="AH263" s="26"/>
      <c r="AI263" s="25" t="s">
        <v>2914</v>
      </c>
      <c r="AJ263" s="26"/>
      <c r="AK263" s="26"/>
      <c r="AL263" s="25" t="s">
        <v>2916</v>
      </c>
      <c r="AM263" s="26"/>
      <c r="AN263" s="26"/>
      <c r="AO263" s="26"/>
      <c r="AP263" s="26"/>
      <c r="AQ263" s="26"/>
      <c r="AR263" s="26"/>
      <c r="AS263" s="26"/>
      <c r="AT263" s="26"/>
    </row>
    <row r="264" spans="1:46" ht="15" customHeight="1">
      <c r="A264" s="7" t="str">
        <f>IF(ISERROR(VLOOKUP($L264,'nCino | Field Mappings'!$C:$M,1,FALSE)), "No", "Yes")</f>
        <v>Yes</v>
      </c>
      <c r="D264" s="32">
        <v>11</v>
      </c>
      <c r="E264" s="31" t="s">
        <v>2912</v>
      </c>
      <c r="F264" s="350" t="s">
        <v>2952</v>
      </c>
      <c r="G264" s="362" t="s">
        <v>3129</v>
      </c>
      <c r="H264" s="353" t="s">
        <v>59</v>
      </c>
      <c r="I264" s="353" t="s">
        <v>58</v>
      </c>
      <c r="J264" s="28" t="s">
        <v>1996</v>
      </c>
      <c r="K264" s="26" t="s">
        <v>2</v>
      </c>
      <c r="L264" s="26" t="str">
        <f t="shared" si="3"/>
        <v>LLC_BI__Policy_Exception_Mitigation_Reason__c.Name</v>
      </c>
      <c r="M264" s="26" t="s">
        <v>3190</v>
      </c>
      <c r="N264" s="26" t="s">
        <v>3190</v>
      </c>
      <c r="O264" s="26">
        <v>80</v>
      </c>
      <c r="P264" s="26"/>
      <c r="Q264" s="26"/>
      <c r="R264" s="26"/>
      <c r="S264" s="26"/>
      <c r="T264" s="26"/>
      <c r="U264" s="26"/>
      <c r="V264" s="26"/>
      <c r="W264" s="26"/>
      <c r="X264" s="26"/>
      <c r="Y264" s="26"/>
      <c r="Z264" s="26"/>
      <c r="AA264" s="26"/>
      <c r="AB264" s="26"/>
      <c r="AC264" s="26"/>
      <c r="AD264" s="26"/>
      <c r="AE264" s="26"/>
      <c r="AF264" s="26"/>
      <c r="AG264" s="26"/>
      <c r="AH264" s="26"/>
      <c r="AI264" s="25" t="s">
        <v>2916</v>
      </c>
      <c r="AJ264" s="26"/>
      <c r="AK264" s="26"/>
      <c r="AL264" s="25" t="s">
        <v>2916</v>
      </c>
      <c r="AM264" s="26"/>
      <c r="AN264" s="26"/>
      <c r="AO264" s="26"/>
      <c r="AP264" s="26"/>
      <c r="AQ264" s="26"/>
      <c r="AR264" s="26"/>
      <c r="AS264" s="26"/>
      <c r="AT264" s="26"/>
    </row>
    <row r="265" spans="1:46" ht="15" customHeight="1">
      <c r="A265" s="7" t="str">
        <f>IF(ISERROR(VLOOKUP($L265,'nCino | Field Mappings'!$C:$M,1,FALSE)), "No", "Yes")</f>
        <v>Yes</v>
      </c>
      <c r="D265" s="32">
        <v>1</v>
      </c>
      <c r="E265" s="31" t="s">
        <v>2912</v>
      </c>
      <c r="F265" s="360" t="s">
        <v>2952</v>
      </c>
      <c r="G265" s="361" t="s">
        <v>3129</v>
      </c>
      <c r="H265" s="366" t="s">
        <v>63</v>
      </c>
      <c r="I265" s="348" t="s">
        <v>62</v>
      </c>
      <c r="J265" s="28" t="s">
        <v>158</v>
      </c>
      <c r="K265" s="26" t="s">
        <v>158</v>
      </c>
      <c r="L265" s="26" t="str">
        <f t="shared" si="3"/>
        <v>LLC_BI__Policy_Exception_Template__c.Id</v>
      </c>
      <c r="M265" s="26" t="s">
        <v>158</v>
      </c>
      <c r="N265" s="29" t="s">
        <v>158</v>
      </c>
      <c r="O265" s="29">
        <v>18</v>
      </c>
      <c r="P265" s="26"/>
      <c r="Q265" s="26"/>
      <c r="R265" s="26"/>
      <c r="S265" s="26"/>
      <c r="T265" s="26"/>
      <c r="U265" s="26"/>
      <c r="V265" s="26"/>
      <c r="W265" s="26"/>
      <c r="X265" s="26"/>
      <c r="Y265" s="26"/>
      <c r="Z265" s="26"/>
      <c r="AA265" s="26"/>
      <c r="AB265" s="26"/>
      <c r="AC265" s="26"/>
      <c r="AD265" s="26"/>
      <c r="AE265" s="26"/>
      <c r="AF265" s="32"/>
      <c r="AG265" s="32"/>
      <c r="AH265" s="26"/>
      <c r="AI265" s="25" t="s">
        <v>2916</v>
      </c>
      <c r="AJ265" s="26"/>
      <c r="AK265" s="26"/>
      <c r="AL265" s="25" t="s">
        <v>2916</v>
      </c>
      <c r="AM265" s="26"/>
      <c r="AN265" s="26"/>
      <c r="AO265" s="26"/>
      <c r="AP265" s="26"/>
      <c r="AQ265" s="26"/>
      <c r="AR265" s="26"/>
      <c r="AS265" s="26"/>
      <c r="AT265" s="26"/>
    </row>
    <row r="266" spans="1:46" ht="15" customHeight="1">
      <c r="A266" s="7" t="str">
        <f>IF(ISERROR(VLOOKUP($L266,'nCino | Field Mappings'!$C:$M,1,FALSE)), "No", "Yes")</f>
        <v>Yes</v>
      </c>
      <c r="D266" s="32">
        <v>2</v>
      </c>
      <c r="E266" s="42" t="s">
        <v>2912</v>
      </c>
      <c r="F266" s="350" t="s">
        <v>2952</v>
      </c>
      <c r="G266" s="362" t="s">
        <v>3129</v>
      </c>
      <c r="H266" s="353" t="s">
        <v>63</v>
      </c>
      <c r="I266" s="353" t="s">
        <v>62</v>
      </c>
      <c r="J266" s="368" t="s">
        <v>152</v>
      </c>
      <c r="K266" s="52" t="s">
        <v>151</v>
      </c>
      <c r="L266" s="34" t="str">
        <f t="shared" si="3"/>
        <v>LLC_BI__Policy_Exception_Template__c.CreatedDate</v>
      </c>
      <c r="M266" s="31" t="s">
        <v>2917</v>
      </c>
      <c r="N266" s="34" t="s">
        <v>2918</v>
      </c>
      <c r="O266" s="44"/>
      <c r="P266" s="34"/>
      <c r="Q266" s="34"/>
      <c r="R266" s="34"/>
      <c r="S266" s="34"/>
      <c r="T266" s="34"/>
      <c r="U266" s="34"/>
      <c r="V266" s="34"/>
      <c r="W266" s="34"/>
      <c r="X266" s="34"/>
      <c r="Y266" s="34"/>
      <c r="Z266" s="34"/>
      <c r="AA266" s="34"/>
      <c r="AB266" s="34"/>
      <c r="AC266" s="26"/>
      <c r="AD266" s="26"/>
      <c r="AE266" s="26"/>
      <c r="AF266" s="32"/>
      <c r="AG266" s="32"/>
      <c r="AH266" s="26"/>
      <c r="AI266" s="25" t="s">
        <v>2916</v>
      </c>
      <c r="AJ266" s="26"/>
      <c r="AK266" s="26"/>
      <c r="AL266" s="25" t="s">
        <v>2916</v>
      </c>
      <c r="AM266" s="26"/>
      <c r="AN266" s="26"/>
      <c r="AO266" s="26"/>
      <c r="AP266" s="26"/>
      <c r="AQ266" s="26"/>
      <c r="AR266" s="26"/>
      <c r="AS266" s="26"/>
      <c r="AT266" s="26"/>
    </row>
    <row r="267" spans="1:46" ht="15" customHeight="1">
      <c r="A267" s="7" t="str">
        <f>IF(ISERROR(VLOOKUP($L267,'nCino | Field Mappings'!$C:$M,1,FALSE)), "No", "Yes")</f>
        <v>Yes</v>
      </c>
      <c r="D267" s="32">
        <v>3</v>
      </c>
      <c r="E267" s="42" t="s">
        <v>2912</v>
      </c>
      <c r="F267" s="350" t="s">
        <v>2952</v>
      </c>
      <c r="G267" s="362" t="s">
        <v>3129</v>
      </c>
      <c r="H267" s="353" t="s">
        <v>63</v>
      </c>
      <c r="I267" s="353" t="s">
        <v>62</v>
      </c>
      <c r="J267" s="50" t="s">
        <v>2919</v>
      </c>
      <c r="K267" s="29" t="s">
        <v>147</v>
      </c>
      <c r="L267" s="26" t="str">
        <f t="shared" si="3"/>
        <v>LLC_BI__Policy_Exception_Template__c.CreatedById</v>
      </c>
      <c r="M267" s="42" t="s">
        <v>2920</v>
      </c>
      <c r="N267" s="26" t="s">
        <v>2921</v>
      </c>
      <c r="O267" s="26">
        <v>18</v>
      </c>
      <c r="P267" s="26"/>
      <c r="Q267" s="31"/>
      <c r="R267" s="31"/>
      <c r="S267" s="31"/>
      <c r="T267" s="31"/>
      <c r="U267" s="31"/>
      <c r="V267" s="31"/>
      <c r="W267" s="31"/>
      <c r="X267" s="31"/>
      <c r="Y267" s="31"/>
      <c r="Z267" s="31"/>
      <c r="AA267" s="31"/>
      <c r="AB267" s="31"/>
      <c r="AC267" s="31"/>
      <c r="AD267" s="26"/>
      <c r="AE267" s="26"/>
      <c r="AF267" s="32"/>
      <c r="AG267" s="32"/>
      <c r="AH267" s="26"/>
      <c r="AI267" s="25" t="s">
        <v>2916</v>
      </c>
      <c r="AJ267" s="26"/>
      <c r="AK267" s="26"/>
      <c r="AL267" s="25" t="s">
        <v>2916</v>
      </c>
      <c r="AM267" s="26"/>
      <c r="AN267" s="26"/>
      <c r="AO267" s="26"/>
      <c r="AP267" s="26"/>
      <c r="AQ267" s="26"/>
      <c r="AR267" s="26"/>
      <c r="AS267" s="26"/>
      <c r="AT267" s="26"/>
    </row>
    <row r="268" spans="1:46" ht="15" customHeight="1">
      <c r="A268" s="7" t="str">
        <f>IF(ISERROR(VLOOKUP($L268,'nCino | Field Mappings'!$C:$M,1,FALSE)), "No", "Yes")</f>
        <v>Yes</v>
      </c>
      <c r="D268" s="32">
        <v>4</v>
      </c>
      <c r="E268" s="42" t="s">
        <v>2912</v>
      </c>
      <c r="F268" s="350" t="s">
        <v>2952</v>
      </c>
      <c r="G268" s="362" t="s">
        <v>3129</v>
      </c>
      <c r="H268" s="353" t="s">
        <v>63</v>
      </c>
      <c r="I268" s="353" t="s">
        <v>62</v>
      </c>
      <c r="J268" s="50" t="s">
        <v>173</v>
      </c>
      <c r="K268" s="29" t="s">
        <v>172</v>
      </c>
      <c r="L268" s="26" t="str">
        <f t="shared" ref="L268:L299" si="4">_xlfn.CONCAT(I268,".",K268)</f>
        <v>LLC_BI__Policy_Exception_Template__c.LastModifiedDate</v>
      </c>
      <c r="M268" s="42" t="s">
        <v>2922</v>
      </c>
      <c r="N268" s="26" t="s">
        <v>2918</v>
      </c>
      <c r="O268" s="26"/>
      <c r="P268" s="26"/>
      <c r="Q268" s="31"/>
      <c r="R268" s="31"/>
      <c r="S268" s="31"/>
      <c r="T268" s="31"/>
      <c r="U268" s="31"/>
      <c r="V268" s="31"/>
      <c r="W268" s="31"/>
      <c r="X268" s="31"/>
      <c r="Y268" s="31"/>
      <c r="Z268" s="31"/>
      <c r="AA268" s="31"/>
      <c r="AB268" s="31"/>
      <c r="AC268" s="31"/>
      <c r="AD268" s="26"/>
      <c r="AE268" s="26"/>
      <c r="AF268" s="32"/>
      <c r="AG268" s="32"/>
      <c r="AH268" s="26"/>
      <c r="AI268" s="25" t="s">
        <v>2916</v>
      </c>
      <c r="AJ268" s="26"/>
      <c r="AK268" s="26"/>
      <c r="AL268" s="25" t="s">
        <v>2916</v>
      </c>
      <c r="AM268" s="26"/>
      <c r="AN268" s="26"/>
      <c r="AO268" s="26"/>
      <c r="AP268" s="26"/>
      <c r="AQ268" s="26"/>
      <c r="AR268" s="26"/>
      <c r="AS268" s="26"/>
      <c r="AT268" s="26"/>
    </row>
    <row r="269" spans="1:46" ht="15" customHeight="1">
      <c r="A269" s="7" t="str">
        <f>IF(ISERROR(VLOOKUP($L269,'nCino | Field Mappings'!$C:$M,1,FALSE)), "No", "Yes")</f>
        <v>Yes</v>
      </c>
      <c r="D269" s="32">
        <v>5</v>
      </c>
      <c r="E269" s="42" t="s">
        <v>2912</v>
      </c>
      <c r="F269" s="350" t="s">
        <v>2952</v>
      </c>
      <c r="G269" s="362" t="s">
        <v>3129</v>
      </c>
      <c r="H269" s="353" t="s">
        <v>63</v>
      </c>
      <c r="I269" s="353" t="s">
        <v>62</v>
      </c>
      <c r="J269" s="50" t="s">
        <v>2923</v>
      </c>
      <c r="K269" s="29" t="s">
        <v>169</v>
      </c>
      <c r="L269" s="26" t="str">
        <f t="shared" si="4"/>
        <v>LLC_BI__Policy_Exception_Template__c.LastModifiedById</v>
      </c>
      <c r="M269" s="42" t="s">
        <v>2924</v>
      </c>
      <c r="N269" s="26" t="s">
        <v>2921</v>
      </c>
      <c r="O269" s="26">
        <v>18</v>
      </c>
      <c r="P269" s="26"/>
      <c r="Q269" s="31"/>
      <c r="R269" s="31"/>
      <c r="S269" s="31"/>
      <c r="T269" s="31"/>
      <c r="U269" s="31"/>
      <c r="V269" s="31"/>
      <c r="W269" s="31"/>
      <c r="X269" s="31"/>
      <c r="Y269" s="31"/>
      <c r="Z269" s="31"/>
      <c r="AA269" s="31"/>
      <c r="AB269" s="31"/>
      <c r="AC269" s="31"/>
      <c r="AD269" s="26"/>
      <c r="AE269" s="26"/>
      <c r="AF269" s="32"/>
      <c r="AG269" s="32"/>
      <c r="AH269" s="26"/>
      <c r="AI269" s="25" t="s">
        <v>2916</v>
      </c>
      <c r="AJ269" s="26"/>
      <c r="AK269" s="26"/>
      <c r="AL269" s="25" t="s">
        <v>2916</v>
      </c>
      <c r="AM269" s="26"/>
      <c r="AN269" s="26"/>
      <c r="AO269" s="26"/>
      <c r="AP269" s="26"/>
      <c r="AQ269" s="26"/>
      <c r="AR269" s="26"/>
      <c r="AS269" s="26"/>
      <c r="AT269" s="26"/>
    </row>
    <row r="270" spans="1:46" ht="15" customHeight="1">
      <c r="A270" s="7" t="str">
        <f>IF(ISERROR(VLOOKUP($L270,'nCino | Field Mappings'!$C:$M,1,FALSE)), "No", "Yes")</f>
        <v>Yes</v>
      </c>
      <c r="D270" s="32">
        <v>6</v>
      </c>
      <c r="E270" s="56"/>
      <c r="F270" s="350" t="s">
        <v>2952</v>
      </c>
      <c r="G270" s="362" t="s">
        <v>3129</v>
      </c>
      <c r="H270" s="353" t="s">
        <v>63</v>
      </c>
      <c r="I270" s="353" t="s">
        <v>62</v>
      </c>
      <c r="J270" s="368" t="s">
        <v>2927</v>
      </c>
      <c r="K270" s="52" t="s">
        <v>155</v>
      </c>
      <c r="L270" s="26" t="str">
        <f t="shared" si="4"/>
        <v>LLC_BI__Policy_Exception_Template__c.CurrencyIsoCode</v>
      </c>
      <c r="M270" s="56" t="s">
        <v>2928</v>
      </c>
      <c r="N270" s="34" t="s">
        <v>2929</v>
      </c>
      <c r="O270" s="34" t="s">
        <v>2930</v>
      </c>
      <c r="P270" s="354"/>
      <c r="Q270" s="363"/>
      <c r="R270" s="363"/>
      <c r="S270" s="363"/>
      <c r="T270" s="363"/>
      <c r="U270" s="363"/>
      <c r="V270" s="363"/>
      <c r="W270" s="363"/>
      <c r="X270" s="363"/>
      <c r="Y270" s="363"/>
      <c r="Z270" s="363"/>
      <c r="AA270" s="363"/>
      <c r="AB270" s="363"/>
      <c r="AC270" s="363"/>
      <c r="AD270" s="354"/>
      <c r="AE270" s="354"/>
      <c r="AF270" s="67"/>
      <c r="AG270" s="67"/>
      <c r="AH270" s="354"/>
      <c r="AI270" s="25" t="s">
        <v>2916</v>
      </c>
      <c r="AJ270" s="34"/>
      <c r="AK270" s="34"/>
      <c r="AL270" s="25" t="s">
        <v>2916</v>
      </c>
      <c r="AM270" s="34"/>
      <c r="AN270" s="34"/>
      <c r="AO270" s="34"/>
      <c r="AP270" s="34"/>
      <c r="AQ270" s="34"/>
      <c r="AR270" s="34"/>
      <c r="AS270" s="34"/>
      <c r="AT270" s="34"/>
    </row>
    <row r="271" spans="1:46" ht="15" customHeight="1">
      <c r="A271" s="7" t="str">
        <f>IF(ISERROR(VLOOKUP($L271,'nCino | Field Mappings'!$C:$M,1,FALSE)), "No", "Yes")</f>
        <v>Yes</v>
      </c>
      <c r="D271" s="32">
        <v>7</v>
      </c>
      <c r="E271" s="42" t="s">
        <v>2970</v>
      </c>
      <c r="F271" s="350" t="s">
        <v>2952</v>
      </c>
      <c r="G271" s="362" t="s">
        <v>3129</v>
      </c>
      <c r="H271" s="353" t="s">
        <v>63</v>
      </c>
      <c r="I271" s="353" t="s">
        <v>62</v>
      </c>
      <c r="J271" s="50" t="s">
        <v>2012</v>
      </c>
      <c r="K271" s="29" t="s">
        <v>2011</v>
      </c>
      <c r="L271" s="26" t="str">
        <f t="shared" si="4"/>
        <v>LLC_BI__Policy_Exception_Template__c.LLC_BI__Active__c</v>
      </c>
      <c r="M271" s="31" t="s">
        <v>3217</v>
      </c>
      <c r="N271" s="26" t="s">
        <v>3034</v>
      </c>
      <c r="O271" s="26">
        <v>4</v>
      </c>
      <c r="P271" s="26"/>
      <c r="Q271" s="26"/>
      <c r="R271" s="26"/>
      <c r="S271" s="26"/>
      <c r="T271" s="26"/>
      <c r="U271" s="26"/>
      <c r="V271" s="26"/>
      <c r="W271" s="26"/>
      <c r="X271" s="26"/>
      <c r="Y271" s="26"/>
      <c r="Z271" s="26"/>
      <c r="AA271" s="26"/>
      <c r="AB271" s="26"/>
      <c r="AC271" s="26"/>
      <c r="AD271" s="26"/>
      <c r="AE271" s="26"/>
      <c r="AF271" s="26"/>
      <c r="AG271" s="26"/>
      <c r="AH271" s="26"/>
      <c r="AI271" s="25" t="s">
        <v>2916</v>
      </c>
      <c r="AJ271" s="26"/>
      <c r="AK271" s="26"/>
      <c r="AL271" s="25" t="s">
        <v>2916</v>
      </c>
      <c r="AM271" s="26"/>
      <c r="AN271" s="26"/>
      <c r="AO271" s="26"/>
      <c r="AP271" s="26"/>
      <c r="AQ271" s="26"/>
      <c r="AR271" s="26"/>
      <c r="AS271" s="26"/>
      <c r="AT271" s="26"/>
    </row>
    <row r="272" spans="1:46" ht="15" customHeight="1">
      <c r="A272" s="7" t="str">
        <f>IF(ISERROR(VLOOKUP($L272,'nCino | Field Mappings'!$C:$M,1,FALSE)), "No", "Yes")</f>
        <v>Yes</v>
      </c>
      <c r="D272" s="32">
        <v>8</v>
      </c>
      <c r="E272" s="42"/>
      <c r="F272" s="369" t="s">
        <v>2952</v>
      </c>
      <c r="G272" s="370" t="s">
        <v>3129</v>
      </c>
      <c r="H272" s="371" t="s">
        <v>63</v>
      </c>
      <c r="I272" s="371" t="s">
        <v>62</v>
      </c>
      <c r="J272" s="50" t="s">
        <v>1938</v>
      </c>
      <c r="K272" s="29" t="s">
        <v>1937</v>
      </c>
      <c r="L272" s="26" t="str">
        <f t="shared" si="4"/>
        <v>LLC_BI__Policy_Exception_Template__c.LLC_BI__Code__c</v>
      </c>
      <c r="M272" s="31" t="s">
        <v>3218</v>
      </c>
      <c r="N272" s="26" t="s">
        <v>2926</v>
      </c>
      <c r="O272" s="26">
        <v>50</v>
      </c>
      <c r="P272" s="26"/>
      <c r="Q272" s="26"/>
      <c r="R272" s="26"/>
      <c r="S272" s="26"/>
      <c r="T272" s="26"/>
      <c r="U272" s="26"/>
      <c r="V272" s="26"/>
      <c r="W272" s="26"/>
      <c r="X272" s="26"/>
      <c r="Y272" s="26"/>
      <c r="Z272" s="26"/>
      <c r="AA272" s="26"/>
      <c r="AB272" s="26"/>
      <c r="AC272" s="26"/>
      <c r="AD272" s="26"/>
      <c r="AE272" s="26"/>
      <c r="AF272" s="26"/>
      <c r="AG272" s="26"/>
      <c r="AH272" s="26"/>
      <c r="AI272" s="25" t="s">
        <v>2916</v>
      </c>
      <c r="AJ272" s="26"/>
      <c r="AK272" s="26"/>
      <c r="AL272" s="25" t="s">
        <v>2916</v>
      </c>
      <c r="AM272" s="26"/>
      <c r="AN272" s="26"/>
      <c r="AO272" s="26"/>
      <c r="AP272" s="26"/>
      <c r="AQ272" s="26"/>
      <c r="AR272" s="26"/>
      <c r="AS272" s="26"/>
      <c r="AT272" s="26"/>
    </row>
    <row r="273" spans="1:46" ht="15" customHeight="1">
      <c r="A273" s="7" t="str">
        <f>IF(ISERROR(VLOOKUP($L273,'nCino | Field Mappings'!$C:$M,1,FALSE)), "No", "Yes")</f>
        <v>Yes</v>
      </c>
      <c r="D273" s="32">
        <v>9</v>
      </c>
      <c r="E273" s="42"/>
      <c r="F273" s="350" t="s">
        <v>2952</v>
      </c>
      <c r="G273" s="362" t="s">
        <v>3129</v>
      </c>
      <c r="H273" s="353" t="s">
        <v>63</v>
      </c>
      <c r="I273" s="353" t="s">
        <v>62</v>
      </c>
      <c r="J273" s="50" t="s">
        <v>48</v>
      </c>
      <c r="K273" s="29" t="s">
        <v>1187</v>
      </c>
      <c r="L273" s="26" t="str">
        <f t="shared" si="4"/>
        <v>LLC_BI__Policy_Exception_Template__c.LLC_BI__Description__c</v>
      </c>
      <c r="M273" s="31" t="s">
        <v>3219</v>
      </c>
      <c r="N273" s="26" t="s">
        <v>3185</v>
      </c>
      <c r="O273" s="26">
        <v>32768</v>
      </c>
      <c r="P273" s="26"/>
      <c r="Q273" s="26"/>
      <c r="R273" s="26"/>
      <c r="S273" s="26"/>
      <c r="T273" s="26"/>
      <c r="U273" s="26"/>
      <c r="V273" s="26"/>
      <c r="W273" s="26"/>
      <c r="X273" s="26"/>
      <c r="Y273" s="26"/>
      <c r="Z273" s="26"/>
      <c r="AA273" s="26"/>
      <c r="AB273" s="26"/>
      <c r="AC273" s="26"/>
      <c r="AD273" s="26"/>
      <c r="AE273" s="26"/>
      <c r="AF273" s="26"/>
      <c r="AG273" s="26"/>
      <c r="AH273" s="26"/>
      <c r="AI273" s="25" t="s">
        <v>2916</v>
      </c>
      <c r="AJ273" s="26"/>
      <c r="AK273" s="26"/>
      <c r="AL273" s="25" t="s">
        <v>2916</v>
      </c>
      <c r="AM273" s="26"/>
      <c r="AN273" s="26"/>
      <c r="AO273" s="26"/>
      <c r="AP273" s="26"/>
      <c r="AQ273" s="26"/>
      <c r="AR273" s="26"/>
      <c r="AS273" s="26"/>
      <c r="AT273" s="26"/>
    </row>
    <row r="274" spans="1:46" ht="15" customHeight="1">
      <c r="A274" s="7" t="str">
        <f>IF(ISERROR(VLOOKUP($L274,'nCino | Field Mappings'!$C:$M,1,FALSE)), "No", "Yes")</f>
        <v>Yes</v>
      </c>
      <c r="D274" s="32">
        <v>10</v>
      </c>
      <c r="E274" s="42"/>
      <c r="F274" s="364" t="s">
        <v>2952</v>
      </c>
      <c r="G274" s="365" t="s">
        <v>3129</v>
      </c>
      <c r="H274" s="353" t="s">
        <v>63</v>
      </c>
      <c r="I274" s="353" t="s">
        <v>62</v>
      </c>
      <c r="J274" s="50" t="s">
        <v>2017</v>
      </c>
      <c r="K274" s="29" t="s">
        <v>2016</v>
      </c>
      <c r="L274" s="26" t="str">
        <f t="shared" si="4"/>
        <v>LLC_BI__Policy_Exception_Template__c.LLC_BI__End_Date__c</v>
      </c>
      <c r="M274" s="31" t="s">
        <v>3220</v>
      </c>
      <c r="N274" s="26" t="s">
        <v>1</v>
      </c>
      <c r="O274" s="26"/>
      <c r="P274" s="26"/>
      <c r="Q274" s="26"/>
      <c r="R274" s="26"/>
      <c r="S274" s="26"/>
      <c r="T274" s="26"/>
      <c r="U274" s="26"/>
      <c r="V274" s="26"/>
      <c r="W274" s="26"/>
      <c r="X274" s="26"/>
      <c r="Y274" s="26"/>
      <c r="Z274" s="26"/>
      <c r="AA274" s="26"/>
      <c r="AB274" s="26"/>
      <c r="AC274" s="26"/>
      <c r="AD274" s="26"/>
      <c r="AE274" s="26"/>
      <c r="AF274" s="26"/>
      <c r="AG274" s="26"/>
      <c r="AH274" s="26"/>
      <c r="AI274" s="25" t="s">
        <v>2916</v>
      </c>
      <c r="AJ274" s="26"/>
      <c r="AK274" s="26"/>
      <c r="AL274" s="25" t="s">
        <v>2916</v>
      </c>
      <c r="AM274" s="26"/>
      <c r="AN274" s="26"/>
      <c r="AO274" s="26"/>
      <c r="AP274" s="26"/>
      <c r="AQ274" s="26"/>
      <c r="AR274" s="26"/>
      <c r="AS274" s="26"/>
      <c r="AT274" s="26"/>
    </row>
    <row r="275" spans="1:46" ht="15" customHeight="1">
      <c r="A275" s="7" t="str">
        <f>IF(ISERROR(VLOOKUP($L275,'nCino | Field Mappings'!$C:$M,1,FALSE)), "No", "Yes")</f>
        <v>Yes</v>
      </c>
      <c r="D275" s="32">
        <v>11</v>
      </c>
      <c r="E275" s="42"/>
      <c r="F275" s="350" t="s">
        <v>2952</v>
      </c>
      <c r="G275" s="362" t="s">
        <v>3129</v>
      </c>
      <c r="H275" s="372" t="s">
        <v>63</v>
      </c>
      <c r="I275" s="353" t="s">
        <v>62</v>
      </c>
      <c r="J275" s="50" t="s">
        <v>328</v>
      </c>
      <c r="K275" s="29" t="s">
        <v>327</v>
      </c>
      <c r="L275" s="26" t="str">
        <f t="shared" si="4"/>
        <v>LLC_BI__Policy_Exception_Template__c.LLC_BI__lookupKey__c</v>
      </c>
      <c r="M275" s="31" t="s">
        <v>3221</v>
      </c>
      <c r="N275" s="26" t="s">
        <v>3213</v>
      </c>
      <c r="O275" s="26">
        <v>255</v>
      </c>
      <c r="P275" s="26"/>
      <c r="Q275" s="26"/>
      <c r="R275" s="26"/>
      <c r="S275" s="26"/>
      <c r="T275" s="26"/>
      <c r="U275" s="26"/>
      <c r="V275" s="26"/>
      <c r="W275" s="26"/>
      <c r="X275" s="26"/>
      <c r="Y275" s="26"/>
      <c r="Z275" s="26"/>
      <c r="AA275" s="26"/>
      <c r="AB275" s="26"/>
      <c r="AC275" s="26"/>
      <c r="AD275" s="26"/>
      <c r="AE275" s="26"/>
      <c r="AF275" s="26"/>
      <c r="AG275" s="26"/>
      <c r="AH275" s="26"/>
      <c r="AI275" s="25" t="s">
        <v>2916</v>
      </c>
      <c r="AJ275" s="26"/>
      <c r="AK275" s="26"/>
      <c r="AL275" s="25" t="s">
        <v>2916</v>
      </c>
      <c r="AM275" s="26"/>
      <c r="AN275" s="26"/>
      <c r="AO275" s="26"/>
      <c r="AP275" s="26"/>
      <c r="AQ275" s="26"/>
      <c r="AR275" s="26"/>
      <c r="AS275" s="26"/>
      <c r="AT275" s="26"/>
    </row>
    <row r="276" spans="1:46" ht="15" customHeight="1">
      <c r="A276" s="7" t="str">
        <f>IF(ISERROR(VLOOKUP($L276,'nCino | Field Mappings'!$C:$M,1,FALSE)), "No", "Yes")</f>
        <v>Yes</v>
      </c>
      <c r="D276" s="32">
        <v>12</v>
      </c>
      <c r="E276" s="42"/>
      <c r="F276" s="350" t="s">
        <v>2952</v>
      </c>
      <c r="G276" s="362" t="s">
        <v>3129</v>
      </c>
      <c r="H276" s="372" t="s">
        <v>63</v>
      </c>
      <c r="I276" s="353" t="s">
        <v>62</v>
      </c>
      <c r="J276" s="50" t="s">
        <v>2021</v>
      </c>
      <c r="K276" s="29" t="s">
        <v>2020</v>
      </c>
      <c r="L276" s="26" t="str">
        <f t="shared" si="4"/>
        <v>LLC_BI__Policy_Exception_Template__c.LLC_BI__Severities__c</v>
      </c>
      <c r="M276" s="31" t="s">
        <v>3222</v>
      </c>
      <c r="N276" s="26" t="s">
        <v>3150</v>
      </c>
      <c r="O276" s="26" t="s">
        <v>2930</v>
      </c>
      <c r="P276" s="26"/>
      <c r="Q276" s="26"/>
      <c r="R276" s="26"/>
      <c r="S276" s="26"/>
      <c r="T276" s="26"/>
      <c r="U276" s="26"/>
      <c r="V276" s="26"/>
      <c r="W276" s="26"/>
      <c r="X276" s="26"/>
      <c r="Y276" s="26"/>
      <c r="Z276" s="26"/>
      <c r="AA276" s="26"/>
      <c r="AB276" s="26"/>
      <c r="AC276" s="26"/>
      <c r="AD276" s="26"/>
      <c r="AE276" s="26"/>
      <c r="AF276" s="26"/>
      <c r="AG276" s="26"/>
      <c r="AH276" s="26"/>
      <c r="AI276" s="25" t="s">
        <v>2916</v>
      </c>
      <c r="AJ276" s="26"/>
      <c r="AK276" s="26"/>
      <c r="AL276" s="25" t="s">
        <v>2916</v>
      </c>
      <c r="AM276" s="26"/>
      <c r="AN276" s="26"/>
      <c r="AO276" s="26"/>
      <c r="AP276" s="26"/>
      <c r="AQ276" s="26"/>
      <c r="AR276" s="26"/>
      <c r="AS276" s="26"/>
      <c r="AT276" s="26"/>
    </row>
    <row r="277" spans="1:46" ht="15" customHeight="1">
      <c r="A277" s="7" t="str">
        <f>IF(ISERROR(VLOOKUP($L277,'nCino | Field Mappings'!$C:$M,1,FALSE)), "No", "Yes")</f>
        <v>Yes</v>
      </c>
      <c r="D277" s="32">
        <v>13</v>
      </c>
      <c r="E277" s="42"/>
      <c r="F277" s="350" t="s">
        <v>2952</v>
      </c>
      <c r="G277" s="362" t="s">
        <v>3129</v>
      </c>
      <c r="H277" s="372" t="s">
        <v>63</v>
      </c>
      <c r="I277" s="353" t="s">
        <v>62</v>
      </c>
      <c r="J277" s="50" t="s">
        <v>203</v>
      </c>
      <c r="K277" s="29" t="s">
        <v>2023</v>
      </c>
      <c r="L277" s="26" t="str">
        <f t="shared" si="4"/>
        <v>LLC_BI__Policy_Exception_Template__c.LLC_BI__Start_Date__c</v>
      </c>
      <c r="M277" s="31" t="s">
        <v>3223</v>
      </c>
      <c r="N277" s="26" t="s">
        <v>1</v>
      </c>
      <c r="O277" s="26"/>
      <c r="P277" s="26"/>
      <c r="Q277" s="26"/>
      <c r="R277" s="26"/>
      <c r="S277" s="26"/>
      <c r="T277" s="26"/>
      <c r="U277" s="26"/>
      <c r="V277" s="26"/>
      <c r="W277" s="26"/>
      <c r="X277" s="26"/>
      <c r="Y277" s="26"/>
      <c r="Z277" s="26"/>
      <c r="AA277" s="26"/>
      <c r="AB277" s="26"/>
      <c r="AC277" s="26"/>
      <c r="AD277" s="26"/>
      <c r="AE277" s="26"/>
      <c r="AF277" s="26"/>
      <c r="AG277" s="26"/>
      <c r="AH277" s="26"/>
      <c r="AI277" s="25" t="s">
        <v>2914</v>
      </c>
      <c r="AJ277" s="26"/>
      <c r="AK277" s="26"/>
      <c r="AL277" s="25" t="s">
        <v>2916</v>
      </c>
      <c r="AM277" s="26"/>
      <c r="AN277" s="26"/>
      <c r="AO277" s="26"/>
      <c r="AP277" s="26"/>
      <c r="AQ277" s="26"/>
      <c r="AR277" s="26"/>
      <c r="AS277" s="26"/>
      <c r="AT277" s="26"/>
    </row>
    <row r="278" spans="1:46" ht="15" customHeight="1">
      <c r="A278" s="7" t="str">
        <f>IF(ISERROR(VLOOKUP($L278,'nCino | Field Mappings'!$C:$M,1,FALSE)), "No", "Yes")</f>
        <v>Yes</v>
      </c>
      <c r="D278" s="32">
        <v>14</v>
      </c>
      <c r="E278" s="56"/>
      <c r="F278" s="350" t="s">
        <v>2952</v>
      </c>
      <c r="G278" s="362" t="s">
        <v>3129</v>
      </c>
      <c r="H278" s="373" t="s">
        <v>63</v>
      </c>
      <c r="I278" s="374" t="s">
        <v>62</v>
      </c>
      <c r="J278" s="368" t="s">
        <v>1969</v>
      </c>
      <c r="K278" s="52" t="s">
        <v>1968</v>
      </c>
      <c r="L278" s="34" t="str">
        <f t="shared" si="4"/>
        <v>LLC_BI__Policy_Exception_Template__c.LLC_BI__Type__c</v>
      </c>
      <c r="M278" s="45" t="s">
        <v>3224</v>
      </c>
      <c r="N278" s="34" t="s">
        <v>2929</v>
      </c>
      <c r="O278" s="34" t="s">
        <v>2930</v>
      </c>
      <c r="P278" s="34"/>
      <c r="Q278" s="34"/>
      <c r="R278" s="34"/>
      <c r="S278" s="34"/>
      <c r="T278" s="34"/>
      <c r="U278" s="34"/>
      <c r="V278" s="34"/>
      <c r="W278" s="34"/>
      <c r="X278" s="34"/>
      <c r="Y278" s="34"/>
      <c r="Z278" s="34"/>
      <c r="AA278" s="34"/>
      <c r="AB278" s="34"/>
      <c r="AC278" s="34"/>
      <c r="AD278" s="34"/>
      <c r="AE278" s="34"/>
      <c r="AF278" s="34"/>
      <c r="AG278" s="34"/>
      <c r="AH278" s="34"/>
      <c r="AI278" s="25" t="s">
        <v>2916</v>
      </c>
      <c r="AJ278" s="34"/>
      <c r="AK278" s="34"/>
      <c r="AL278" s="25" t="s">
        <v>2916</v>
      </c>
      <c r="AM278" s="34"/>
      <c r="AN278" s="34"/>
      <c r="AO278" s="34"/>
      <c r="AP278" s="34"/>
      <c r="AQ278" s="34"/>
      <c r="AR278" s="34"/>
      <c r="AS278" s="34"/>
      <c r="AT278" s="34"/>
    </row>
    <row r="279" spans="1:46" ht="15" customHeight="1">
      <c r="A279" s="7" t="str">
        <f>IF(ISERROR(VLOOKUP($L279,'nCino | Field Mappings'!$C:$M,1,FALSE)), "No", "Yes")</f>
        <v>Yes</v>
      </c>
      <c r="B279" t="s">
        <v>3225</v>
      </c>
      <c r="D279" s="32">
        <v>15</v>
      </c>
      <c r="E279" s="42"/>
      <c r="F279" s="350" t="s">
        <v>2952</v>
      </c>
      <c r="G279" s="351" t="s">
        <v>3129</v>
      </c>
      <c r="H279" s="353" t="s">
        <v>63</v>
      </c>
      <c r="I279" s="353" t="s">
        <v>62</v>
      </c>
      <c r="J279" s="50" t="s">
        <v>2955</v>
      </c>
      <c r="K279" s="26" t="s">
        <v>1881</v>
      </c>
      <c r="L279" s="26" t="str">
        <f t="shared" si="4"/>
        <v>LLC_BI__Policy_Exception_Template__c.OwnerId</v>
      </c>
      <c r="M279" s="26"/>
      <c r="N279" s="26" t="s">
        <v>2957</v>
      </c>
      <c r="O279" s="26">
        <v>18</v>
      </c>
      <c r="P279" s="26"/>
      <c r="Q279" s="26"/>
      <c r="R279" s="26"/>
      <c r="S279" s="26"/>
      <c r="T279" s="26"/>
      <c r="U279" s="26"/>
      <c r="V279" s="26"/>
      <c r="W279" s="26"/>
      <c r="X279" s="26"/>
      <c r="Y279" s="26"/>
      <c r="Z279" s="26"/>
      <c r="AA279" s="26"/>
      <c r="AB279" s="26"/>
      <c r="AC279" s="26"/>
      <c r="AD279" s="26"/>
      <c r="AE279" s="26"/>
      <c r="AF279" s="26"/>
      <c r="AG279" s="26"/>
      <c r="AH279" s="26"/>
      <c r="AI279" s="25" t="s">
        <v>2916</v>
      </c>
      <c r="AJ279" s="26"/>
      <c r="AK279" s="26"/>
      <c r="AL279" s="25" t="s">
        <v>2916</v>
      </c>
      <c r="AM279" s="26"/>
      <c r="AN279" s="26"/>
      <c r="AO279" s="26"/>
      <c r="AP279" s="26"/>
      <c r="AQ279" s="26"/>
      <c r="AR279" s="26"/>
      <c r="AS279" s="26"/>
      <c r="AT279" s="26"/>
    </row>
    <row r="280" spans="1:46" ht="15" customHeight="1">
      <c r="A280" s="7" t="str">
        <f>IF(ISERROR(VLOOKUP($L280,'nCino | Field Mappings'!$C:$M,1,FALSE)), "No", "Yes")</f>
        <v>Yes</v>
      </c>
      <c r="D280" s="32">
        <v>16</v>
      </c>
      <c r="E280" s="31" t="s">
        <v>2912</v>
      </c>
      <c r="F280" s="350" t="s">
        <v>2952</v>
      </c>
      <c r="G280" s="351" t="s">
        <v>3129</v>
      </c>
      <c r="H280" s="353" t="s">
        <v>63</v>
      </c>
      <c r="I280" s="353" t="s">
        <v>62</v>
      </c>
      <c r="J280" s="50" t="s">
        <v>2026</v>
      </c>
      <c r="K280" s="26" t="s">
        <v>2</v>
      </c>
      <c r="L280" s="26" t="str">
        <f t="shared" si="4"/>
        <v>LLC_BI__Policy_Exception_Template__c.Name</v>
      </c>
      <c r="M280" s="26"/>
      <c r="N280" s="26" t="s">
        <v>2926</v>
      </c>
      <c r="O280" s="26">
        <v>80</v>
      </c>
      <c r="P280" s="26"/>
      <c r="Q280" s="26"/>
      <c r="R280" s="26"/>
      <c r="S280" s="26"/>
      <c r="T280" s="26"/>
      <c r="U280" s="26"/>
      <c r="V280" s="26"/>
      <c r="W280" s="26"/>
      <c r="X280" s="26"/>
      <c r="Y280" s="26"/>
      <c r="Z280" s="26"/>
      <c r="AA280" s="26"/>
      <c r="AB280" s="26"/>
      <c r="AC280" s="26"/>
      <c r="AD280" s="26"/>
      <c r="AE280" s="26"/>
      <c r="AF280" s="26"/>
      <c r="AG280" s="26"/>
      <c r="AH280" s="26"/>
      <c r="AI280" s="25" t="s">
        <v>2914</v>
      </c>
      <c r="AJ280" s="26"/>
      <c r="AK280" s="26"/>
      <c r="AL280" s="25" t="s">
        <v>2916</v>
      </c>
      <c r="AM280" s="26"/>
      <c r="AN280" s="26"/>
      <c r="AO280" s="26"/>
      <c r="AP280" s="26"/>
      <c r="AQ280" s="26"/>
      <c r="AR280" s="26"/>
      <c r="AS280" s="26"/>
      <c r="AT280" s="26"/>
    </row>
    <row r="281" spans="1:46" ht="15" customHeight="1">
      <c r="A281" s="7" t="str">
        <f>IF(ISERROR(VLOOKUP($L281,'nCino | Field Mappings'!$C:$M,1,FALSE)), "No", "Yes")</f>
        <v>Yes</v>
      </c>
      <c r="D281" s="375">
        <v>1</v>
      </c>
      <c r="E281" s="31" t="s">
        <v>2912</v>
      </c>
      <c r="F281" s="337" t="s">
        <v>2952</v>
      </c>
      <c r="G281" s="338" t="s">
        <v>3129</v>
      </c>
      <c r="H281" s="36" t="s">
        <v>66</v>
      </c>
      <c r="I281" s="35" t="s">
        <v>65</v>
      </c>
      <c r="J281" s="28" t="s">
        <v>158</v>
      </c>
      <c r="K281" s="26" t="s">
        <v>158</v>
      </c>
      <c r="L281" s="26" t="str">
        <f t="shared" si="4"/>
        <v>CCS_Cardholder__c.Id</v>
      </c>
      <c r="M281" s="26" t="s">
        <v>158</v>
      </c>
      <c r="N281" s="29" t="s">
        <v>158</v>
      </c>
      <c r="O281" s="29">
        <v>18</v>
      </c>
      <c r="P281" s="26"/>
      <c r="Q281" s="26"/>
      <c r="R281" s="26"/>
      <c r="S281" s="26"/>
      <c r="T281" s="26"/>
      <c r="U281" s="26"/>
      <c r="V281" s="26"/>
      <c r="W281" s="26"/>
      <c r="X281" s="26"/>
      <c r="Y281" s="26"/>
      <c r="Z281" s="26"/>
      <c r="AA281" s="26"/>
      <c r="AB281" s="26"/>
      <c r="AC281" s="26"/>
      <c r="AD281" s="26"/>
      <c r="AE281" s="26"/>
      <c r="AF281" s="32"/>
      <c r="AG281" s="32"/>
      <c r="AH281" s="26"/>
      <c r="AI281" s="25" t="s">
        <v>2916</v>
      </c>
      <c r="AJ281" s="26"/>
      <c r="AK281" s="26"/>
      <c r="AL281" s="25" t="s">
        <v>2916</v>
      </c>
      <c r="AM281" s="26"/>
      <c r="AN281" s="26"/>
      <c r="AO281" s="26"/>
      <c r="AP281" s="26"/>
      <c r="AQ281" s="26"/>
      <c r="AR281" s="26"/>
      <c r="AS281" s="26"/>
      <c r="AT281" s="26"/>
    </row>
    <row r="282" spans="1:46" ht="15" customHeight="1">
      <c r="A282" s="7" t="str">
        <f>IF(ISERROR(VLOOKUP($L282,'nCino | Field Mappings'!$C:$M,1,FALSE)), "No", "Yes")</f>
        <v>Yes</v>
      </c>
      <c r="D282" s="32">
        <v>2</v>
      </c>
      <c r="E282" s="31" t="s">
        <v>2912</v>
      </c>
      <c r="F282" s="337" t="s">
        <v>2952</v>
      </c>
      <c r="G282" s="338" t="s">
        <v>3129</v>
      </c>
      <c r="H282" s="36" t="s">
        <v>66</v>
      </c>
      <c r="I282" s="35" t="s">
        <v>65</v>
      </c>
      <c r="J282" s="28" t="s">
        <v>152</v>
      </c>
      <c r="K282" s="29" t="s">
        <v>151</v>
      </c>
      <c r="L282" s="26" t="str">
        <f t="shared" si="4"/>
        <v>CCS_Cardholder__c.CreatedDate</v>
      </c>
      <c r="M282" s="31" t="s">
        <v>2917</v>
      </c>
      <c r="N282" s="26" t="s">
        <v>2918</v>
      </c>
      <c r="O282" s="37"/>
      <c r="P282" s="26"/>
      <c r="Q282" s="26"/>
      <c r="R282" s="26"/>
      <c r="S282" s="26"/>
      <c r="T282" s="26"/>
      <c r="U282" s="26"/>
      <c r="V282" s="26"/>
      <c r="W282" s="26"/>
      <c r="X282" s="26"/>
      <c r="Y282" s="26"/>
      <c r="Z282" s="26"/>
      <c r="AA282" s="26"/>
      <c r="AB282" s="26"/>
      <c r="AC282" s="26"/>
      <c r="AD282" s="26"/>
      <c r="AE282" s="26"/>
      <c r="AF282" s="32"/>
      <c r="AG282" s="32"/>
      <c r="AH282" s="26"/>
      <c r="AI282" s="25" t="s">
        <v>2916</v>
      </c>
      <c r="AJ282" s="26"/>
      <c r="AK282" s="26"/>
      <c r="AL282" s="25" t="s">
        <v>2916</v>
      </c>
      <c r="AM282" s="26"/>
      <c r="AN282" s="26"/>
      <c r="AO282" s="26"/>
      <c r="AP282" s="26"/>
      <c r="AQ282" s="26"/>
      <c r="AR282" s="26"/>
      <c r="AS282" s="26"/>
      <c r="AT282" s="26"/>
    </row>
    <row r="283" spans="1:46" ht="15" customHeight="1">
      <c r="A283" s="7" t="str">
        <f>IF(ISERROR(VLOOKUP($L283,'nCino | Field Mappings'!$C:$M,1,FALSE)), "No", "Yes")</f>
        <v>Yes</v>
      </c>
      <c r="D283" s="32">
        <v>3</v>
      </c>
      <c r="E283" s="31" t="s">
        <v>2912</v>
      </c>
      <c r="F283" s="337" t="s">
        <v>2952</v>
      </c>
      <c r="G283" s="338" t="s">
        <v>3129</v>
      </c>
      <c r="H283" s="36" t="s">
        <v>66</v>
      </c>
      <c r="I283" s="35" t="s">
        <v>65</v>
      </c>
      <c r="J283" s="28" t="s">
        <v>2919</v>
      </c>
      <c r="K283" s="29" t="s">
        <v>147</v>
      </c>
      <c r="L283" s="26" t="str">
        <f t="shared" si="4"/>
        <v>CCS_Cardholder__c.CreatedById</v>
      </c>
      <c r="M283" s="31" t="s">
        <v>2920</v>
      </c>
      <c r="N283" s="26" t="s">
        <v>2921</v>
      </c>
      <c r="O283" s="37">
        <v>18</v>
      </c>
      <c r="P283" s="26"/>
      <c r="Q283" s="26"/>
      <c r="R283" s="26"/>
      <c r="S283" s="26"/>
      <c r="T283" s="26"/>
      <c r="U283" s="26"/>
      <c r="V283" s="26"/>
      <c r="W283" s="26"/>
      <c r="X283" s="26"/>
      <c r="Y283" s="26"/>
      <c r="Z283" s="26"/>
      <c r="AA283" s="26"/>
      <c r="AB283" s="26"/>
      <c r="AC283" s="26"/>
      <c r="AD283" s="26"/>
      <c r="AE283" s="26"/>
      <c r="AF283" s="32"/>
      <c r="AG283" s="32"/>
      <c r="AH283" s="26"/>
      <c r="AI283" s="25" t="s">
        <v>2916</v>
      </c>
      <c r="AJ283" s="26"/>
      <c r="AK283" s="26"/>
      <c r="AL283" s="25" t="s">
        <v>2916</v>
      </c>
      <c r="AM283" s="26"/>
      <c r="AN283" s="26"/>
      <c r="AO283" s="26"/>
      <c r="AP283" s="26"/>
      <c r="AQ283" s="26"/>
      <c r="AR283" s="26"/>
      <c r="AS283" s="26"/>
      <c r="AT283" s="26"/>
    </row>
    <row r="284" spans="1:46" ht="15" customHeight="1">
      <c r="A284" s="7" t="str">
        <f>IF(ISERROR(VLOOKUP($L284,'nCino | Field Mappings'!$C:$M,1,FALSE)), "No", "Yes")</f>
        <v>Yes</v>
      </c>
      <c r="D284" s="32">
        <v>4</v>
      </c>
      <c r="E284" s="31" t="s">
        <v>2912</v>
      </c>
      <c r="F284" s="337" t="s">
        <v>2952</v>
      </c>
      <c r="G284" s="338" t="s">
        <v>3129</v>
      </c>
      <c r="H284" s="36" t="s">
        <v>66</v>
      </c>
      <c r="I284" s="35" t="s">
        <v>65</v>
      </c>
      <c r="J284" s="28" t="s">
        <v>173</v>
      </c>
      <c r="K284" s="29" t="s">
        <v>172</v>
      </c>
      <c r="L284" s="26" t="str">
        <f t="shared" si="4"/>
        <v>CCS_Cardholder__c.LastModifiedDate</v>
      </c>
      <c r="M284" s="31" t="s">
        <v>2922</v>
      </c>
      <c r="N284" s="37" t="s">
        <v>2918</v>
      </c>
      <c r="O284" s="37"/>
      <c r="P284" s="26"/>
      <c r="Q284" s="26"/>
      <c r="R284" s="26"/>
      <c r="S284" s="26"/>
      <c r="T284" s="26"/>
      <c r="U284" s="26"/>
      <c r="V284" s="26"/>
      <c r="W284" s="26"/>
      <c r="X284" s="26"/>
      <c r="Y284" s="26"/>
      <c r="Z284" s="26"/>
      <c r="AA284" s="26"/>
      <c r="AB284" s="26"/>
      <c r="AC284" s="26"/>
      <c r="AD284" s="26"/>
      <c r="AE284" s="26"/>
      <c r="AF284" s="32"/>
      <c r="AG284" s="32"/>
      <c r="AH284" s="26"/>
      <c r="AI284" s="25" t="s">
        <v>2916</v>
      </c>
      <c r="AJ284" s="26"/>
      <c r="AK284" s="26"/>
      <c r="AL284" s="25" t="s">
        <v>2916</v>
      </c>
      <c r="AM284" s="26"/>
      <c r="AN284" s="26"/>
      <c r="AO284" s="26"/>
      <c r="AP284" s="26"/>
      <c r="AQ284" s="26"/>
      <c r="AR284" s="26"/>
      <c r="AS284" s="26"/>
      <c r="AT284" s="26"/>
    </row>
    <row r="285" spans="1:46" ht="15" customHeight="1">
      <c r="A285" s="7" t="str">
        <f>IF(ISERROR(VLOOKUP($L285,'nCino | Field Mappings'!$C:$M,1,FALSE)), "No", "Yes")</f>
        <v>Yes</v>
      </c>
      <c r="D285" s="32">
        <v>5</v>
      </c>
      <c r="E285" s="31" t="s">
        <v>2912</v>
      </c>
      <c r="F285" s="337" t="s">
        <v>2952</v>
      </c>
      <c r="G285" s="338" t="s">
        <v>3129</v>
      </c>
      <c r="H285" s="36" t="s">
        <v>66</v>
      </c>
      <c r="I285" s="35" t="s">
        <v>65</v>
      </c>
      <c r="J285" s="28" t="s">
        <v>2923</v>
      </c>
      <c r="K285" s="29" t="s">
        <v>169</v>
      </c>
      <c r="L285" s="26" t="str">
        <f t="shared" si="4"/>
        <v>CCS_Cardholder__c.LastModifiedById</v>
      </c>
      <c r="M285" s="31" t="s">
        <v>2924</v>
      </c>
      <c r="N285" s="34" t="s">
        <v>2921</v>
      </c>
      <c r="O285" s="37">
        <v>18</v>
      </c>
      <c r="P285" s="26"/>
      <c r="Q285" s="26"/>
      <c r="R285" s="26"/>
      <c r="S285" s="26"/>
      <c r="T285" s="26"/>
      <c r="U285" s="26"/>
      <c r="V285" s="26"/>
      <c r="W285" s="26"/>
      <c r="X285" s="26"/>
      <c r="Y285" s="26"/>
      <c r="Z285" s="26"/>
      <c r="AA285" s="26"/>
      <c r="AB285" s="26"/>
      <c r="AC285" s="26"/>
      <c r="AD285" s="26"/>
      <c r="AE285" s="26"/>
      <c r="AF285" s="32"/>
      <c r="AG285" s="32"/>
      <c r="AH285" s="26"/>
      <c r="AI285" s="25" t="s">
        <v>2916</v>
      </c>
      <c r="AJ285" s="26"/>
      <c r="AK285" s="26"/>
      <c r="AL285" s="25" t="s">
        <v>2916</v>
      </c>
      <c r="AM285" s="26"/>
      <c r="AN285" s="26"/>
      <c r="AO285" s="26"/>
      <c r="AP285" s="26"/>
      <c r="AQ285" s="26"/>
      <c r="AR285" s="26"/>
      <c r="AS285" s="26"/>
      <c r="AT285" s="26"/>
    </row>
    <row r="286" spans="1:46" ht="15" customHeight="1">
      <c r="A286" s="7" t="str">
        <f>IF(ISERROR(VLOOKUP($L286,'nCino | Field Mappings'!$C:$M,1,FALSE)), "No", "Yes")</f>
        <v>Yes</v>
      </c>
      <c r="D286" s="32">
        <v>6</v>
      </c>
      <c r="E286" s="31" t="s">
        <v>2912</v>
      </c>
      <c r="F286" s="337" t="s">
        <v>2952</v>
      </c>
      <c r="G286" s="338" t="s">
        <v>3129</v>
      </c>
      <c r="H286" s="36" t="s">
        <v>66</v>
      </c>
      <c r="I286" s="348" t="s">
        <v>65</v>
      </c>
      <c r="J286" s="55" t="s">
        <v>2927</v>
      </c>
      <c r="K286" s="34" t="s">
        <v>155</v>
      </c>
      <c r="L286" s="42" t="str">
        <f t="shared" si="4"/>
        <v>CCS_Cardholder__c.CurrencyIsoCode</v>
      </c>
      <c r="M286" s="29" t="s">
        <v>2928</v>
      </c>
      <c r="N286" s="26" t="s">
        <v>2929</v>
      </c>
      <c r="O286" s="31" t="s">
        <v>2930</v>
      </c>
      <c r="P286" s="60"/>
      <c r="Q286" s="60"/>
      <c r="R286" s="60"/>
      <c r="S286" s="60"/>
      <c r="T286" s="60"/>
      <c r="U286" s="60"/>
      <c r="V286" s="60"/>
      <c r="W286" s="60"/>
      <c r="X286" s="60"/>
      <c r="Y286" s="60"/>
      <c r="Z286" s="60"/>
      <c r="AA286" s="60"/>
      <c r="AB286" s="60"/>
      <c r="AC286" s="60"/>
      <c r="AD286" s="60"/>
      <c r="AE286" s="60"/>
      <c r="AF286" s="32"/>
      <c r="AG286" s="32"/>
      <c r="AH286" s="60"/>
      <c r="AI286" s="25" t="s">
        <v>2916</v>
      </c>
      <c r="AJ286" s="26"/>
      <c r="AK286" s="26"/>
      <c r="AL286" s="25" t="s">
        <v>2916</v>
      </c>
      <c r="AM286" s="26"/>
      <c r="AN286" s="26"/>
      <c r="AO286" s="26"/>
      <c r="AP286" s="26"/>
      <c r="AQ286" s="26"/>
      <c r="AR286" s="26"/>
      <c r="AS286" s="26"/>
      <c r="AT286" s="26"/>
    </row>
    <row r="287" spans="1:46" ht="15" customHeight="1">
      <c r="A287" s="7" t="str">
        <f>IF(ISERROR(VLOOKUP($L287,'nCino | Field Mappings'!$C:$M,1,FALSE)), "No", "Yes")</f>
        <v>Yes</v>
      </c>
      <c r="D287" s="32">
        <v>7</v>
      </c>
      <c r="E287" s="31" t="s">
        <v>2912</v>
      </c>
      <c r="F287" s="337" t="s">
        <v>2952</v>
      </c>
      <c r="G287" s="338" t="s">
        <v>3129</v>
      </c>
      <c r="H287" s="36" t="s">
        <v>66</v>
      </c>
      <c r="I287" s="348" t="s">
        <v>65</v>
      </c>
      <c r="J287" s="28" t="s">
        <v>3226</v>
      </c>
      <c r="K287" s="342" t="s">
        <v>2</v>
      </c>
      <c r="L287" s="56" t="str">
        <f t="shared" si="4"/>
        <v>CCS_Cardholder__c.Name</v>
      </c>
      <c r="M287" s="376" t="s">
        <v>3189</v>
      </c>
      <c r="N287" s="342" t="s">
        <v>3190</v>
      </c>
      <c r="O287" s="54">
        <v>80</v>
      </c>
      <c r="P287" s="60"/>
      <c r="Q287" s="60"/>
      <c r="R287" s="60"/>
      <c r="S287" s="60"/>
      <c r="T287" s="60"/>
      <c r="U287" s="60"/>
      <c r="V287" s="60"/>
      <c r="W287" s="60"/>
      <c r="X287" s="60"/>
      <c r="Y287" s="60"/>
      <c r="Z287" s="60"/>
      <c r="AA287" s="60"/>
      <c r="AB287" s="60"/>
      <c r="AC287" s="60"/>
      <c r="AD287" s="60"/>
      <c r="AE287" s="60"/>
      <c r="AF287" s="32"/>
      <c r="AG287" s="32"/>
      <c r="AH287" s="60"/>
      <c r="AI287" s="25" t="s">
        <v>2916</v>
      </c>
      <c r="AJ287" s="26"/>
      <c r="AK287" s="26"/>
      <c r="AL287" s="25" t="s">
        <v>2916</v>
      </c>
      <c r="AM287" s="26"/>
      <c r="AN287" s="26"/>
      <c r="AO287" s="26"/>
      <c r="AP287" s="26"/>
      <c r="AQ287" s="26"/>
      <c r="AR287" s="26"/>
      <c r="AS287" s="26"/>
      <c r="AT287" s="26"/>
    </row>
    <row r="288" spans="1:46" ht="15" customHeight="1">
      <c r="A288" s="7" t="str">
        <f>IF(ISERROR(VLOOKUP($L288,'nCino | Field Mappings'!$C:$M,1,FALSE)), "No", "Yes")</f>
        <v>Yes</v>
      </c>
      <c r="D288" s="32">
        <v>8</v>
      </c>
      <c r="E288" s="26"/>
      <c r="F288" s="337" t="s">
        <v>2952</v>
      </c>
      <c r="G288" s="338" t="s">
        <v>3129</v>
      </c>
      <c r="H288" s="36" t="s">
        <v>66</v>
      </c>
      <c r="I288" s="348" t="s">
        <v>65</v>
      </c>
      <c r="J288" s="28" t="s">
        <v>96</v>
      </c>
      <c r="K288" s="340" t="s">
        <v>95</v>
      </c>
      <c r="L288" s="29" t="str">
        <f t="shared" si="4"/>
        <v>CCS_Cardholder__c.CCS_Country_Code__c</v>
      </c>
      <c r="M288" s="291" t="s">
        <v>3227</v>
      </c>
      <c r="N288" s="377" t="s">
        <v>2948</v>
      </c>
      <c r="O288" s="378">
        <v>18</v>
      </c>
      <c r="P288" s="378">
        <v>0</v>
      </c>
      <c r="Q288" s="378"/>
      <c r="R288" s="378"/>
      <c r="S288" s="378"/>
      <c r="T288" s="378"/>
      <c r="U288" s="378"/>
      <c r="V288" s="378"/>
      <c r="W288" s="378"/>
      <c r="X288" s="378"/>
      <c r="Y288" s="378"/>
      <c r="Z288" s="378"/>
      <c r="AA288" s="378"/>
      <c r="AB288" s="378"/>
      <c r="AC288" s="60"/>
      <c r="AD288" s="60"/>
      <c r="AE288" s="60"/>
      <c r="AF288" s="32"/>
      <c r="AG288" s="32"/>
      <c r="AH288" s="60"/>
      <c r="AI288" s="25" t="s">
        <v>2916</v>
      </c>
      <c r="AJ288" s="26"/>
      <c r="AK288" s="26"/>
      <c r="AL288" s="25" t="s">
        <v>2916</v>
      </c>
      <c r="AM288" s="26"/>
      <c r="AN288" s="26"/>
      <c r="AO288" s="26"/>
      <c r="AP288" s="26"/>
      <c r="AQ288" s="26"/>
      <c r="AR288" s="26"/>
      <c r="AS288" s="26"/>
      <c r="AT288" s="26"/>
    </row>
    <row r="289" spans="1:46" ht="15" customHeight="1">
      <c r="A289" s="7" t="str">
        <f>IF(ISERROR(VLOOKUP($L289,'nCino | Field Mappings'!$C:$M,1,FALSE)), "No", "Yes")</f>
        <v>Yes</v>
      </c>
      <c r="D289" s="32">
        <v>9</v>
      </c>
      <c r="E289" s="26"/>
      <c r="F289" s="337" t="s">
        <v>2952</v>
      </c>
      <c r="G289" s="338" t="s">
        <v>3129</v>
      </c>
      <c r="H289" s="36" t="s">
        <v>66</v>
      </c>
      <c r="I289" s="348" t="s">
        <v>65</v>
      </c>
      <c r="J289" s="28" t="s">
        <v>101</v>
      </c>
      <c r="K289" s="340" t="s">
        <v>100</v>
      </c>
      <c r="L289" s="29" t="str">
        <f t="shared" si="4"/>
        <v>CCS_Cardholder__c.CCS_Date_of_Birth__c</v>
      </c>
      <c r="M289" s="291" t="s">
        <v>3228</v>
      </c>
      <c r="N289" s="346" t="s">
        <v>1</v>
      </c>
      <c r="O289" s="379"/>
      <c r="P289" s="60"/>
      <c r="Q289" s="60"/>
      <c r="R289" s="60"/>
      <c r="S289" s="60"/>
      <c r="T289" s="60"/>
      <c r="U289" s="60"/>
      <c r="V289" s="60"/>
      <c r="W289" s="60"/>
      <c r="X289" s="60"/>
      <c r="Y289" s="60"/>
      <c r="Z289" s="60"/>
      <c r="AA289" s="60"/>
      <c r="AB289" s="60"/>
      <c r="AC289" s="60"/>
      <c r="AD289" s="60"/>
      <c r="AE289" s="60"/>
      <c r="AF289" s="32"/>
      <c r="AG289" s="32"/>
      <c r="AH289" s="60"/>
      <c r="AI289" s="25" t="s">
        <v>2916</v>
      </c>
      <c r="AJ289" s="26"/>
      <c r="AK289" s="26"/>
      <c r="AL289" s="25" t="s">
        <v>2914</v>
      </c>
      <c r="AM289" s="26" t="s">
        <v>3229</v>
      </c>
      <c r="AN289" s="26" t="s">
        <v>3230</v>
      </c>
      <c r="AO289" s="26"/>
      <c r="AP289" s="26"/>
      <c r="AQ289" s="26"/>
      <c r="AR289" s="26"/>
      <c r="AS289" s="26"/>
      <c r="AT289" s="26"/>
    </row>
    <row r="290" spans="1:46" ht="15" customHeight="1">
      <c r="A290" s="7" t="str">
        <f>IF(ISERROR(VLOOKUP($L290,'nCino | Field Mappings'!$C:$M,1,FALSE)), "No", "Yes")</f>
        <v>Yes</v>
      </c>
      <c r="D290" s="32">
        <v>10</v>
      </c>
      <c r="E290" s="26"/>
      <c r="F290" s="337" t="s">
        <v>2952</v>
      </c>
      <c r="G290" s="338" t="s">
        <v>3129</v>
      </c>
      <c r="H290" s="36" t="s">
        <v>66</v>
      </c>
      <c r="I290" s="348" t="s">
        <v>65</v>
      </c>
      <c r="J290" s="28" t="s">
        <v>105</v>
      </c>
      <c r="K290" s="340" t="s">
        <v>104</v>
      </c>
      <c r="L290" s="29" t="str">
        <f t="shared" si="4"/>
        <v>CCS_Cardholder__c.CCS_Email__c</v>
      </c>
      <c r="M290" s="291" t="s">
        <v>3231</v>
      </c>
      <c r="N290" s="346" t="s">
        <v>105</v>
      </c>
      <c r="O290" s="379">
        <v>80</v>
      </c>
      <c r="P290" s="60"/>
      <c r="Q290" s="60"/>
      <c r="R290" s="60"/>
      <c r="S290" s="60"/>
      <c r="T290" s="60"/>
      <c r="U290" s="60"/>
      <c r="V290" s="60"/>
      <c r="W290" s="60"/>
      <c r="X290" s="60"/>
      <c r="Y290" s="60"/>
      <c r="Z290" s="60"/>
      <c r="AA290" s="60"/>
      <c r="AB290" s="60"/>
      <c r="AC290" s="60"/>
      <c r="AD290" s="60"/>
      <c r="AE290" s="60"/>
      <c r="AF290" s="32"/>
      <c r="AG290" s="32"/>
      <c r="AH290" s="60"/>
      <c r="AI290" s="25" t="s">
        <v>2916</v>
      </c>
      <c r="AJ290" s="26"/>
      <c r="AK290" s="26"/>
      <c r="AL290" s="25" t="s">
        <v>2916</v>
      </c>
      <c r="AM290" s="344"/>
      <c r="AN290" s="344"/>
      <c r="AO290" s="26"/>
      <c r="AP290" s="26"/>
      <c r="AQ290" s="26"/>
      <c r="AR290" s="26"/>
      <c r="AS290" s="26"/>
      <c r="AT290" s="26"/>
    </row>
    <row r="291" spans="1:46" ht="15" customHeight="1">
      <c r="A291" s="7" t="str">
        <f>IF(ISERROR(VLOOKUP($L291,'nCino | Field Mappings'!$C:$M,1,FALSE)), "No", "Yes")</f>
        <v>Yes</v>
      </c>
      <c r="D291" s="32">
        <v>11</v>
      </c>
      <c r="E291" s="26"/>
      <c r="F291" s="337" t="s">
        <v>2952</v>
      </c>
      <c r="G291" s="338" t="s">
        <v>3129</v>
      </c>
      <c r="H291" s="36" t="s">
        <v>66</v>
      </c>
      <c r="I291" s="348" t="s">
        <v>65</v>
      </c>
      <c r="J291" s="28" t="s">
        <v>109</v>
      </c>
      <c r="K291" s="340" t="s">
        <v>108</v>
      </c>
      <c r="L291" s="29" t="str">
        <f t="shared" si="4"/>
        <v>CCS_Cardholder__c.CCS_Facility_ID__c</v>
      </c>
      <c r="M291" s="291" t="s">
        <v>3232</v>
      </c>
      <c r="N291" s="346" t="s">
        <v>3188</v>
      </c>
      <c r="O291" s="379">
        <v>18</v>
      </c>
      <c r="P291" s="60"/>
      <c r="Q291" s="60"/>
      <c r="R291" s="60"/>
      <c r="S291" s="60"/>
      <c r="T291" s="60"/>
      <c r="U291" s="60"/>
      <c r="V291" s="60"/>
      <c r="W291" s="60"/>
      <c r="X291" s="60"/>
      <c r="Y291" s="60"/>
      <c r="Z291" s="60"/>
      <c r="AA291" s="60"/>
      <c r="AB291" s="60"/>
      <c r="AC291" s="60"/>
      <c r="AD291" s="60"/>
      <c r="AE291" s="60"/>
      <c r="AF291" s="32"/>
      <c r="AG291" s="32"/>
      <c r="AH291" s="60"/>
      <c r="AI291" s="25" t="s">
        <v>2914</v>
      </c>
      <c r="AJ291" s="26"/>
      <c r="AK291" s="26"/>
      <c r="AL291" s="25" t="s">
        <v>2916</v>
      </c>
      <c r="AM291" s="26"/>
      <c r="AN291" s="26"/>
      <c r="AO291" s="26"/>
      <c r="AP291" s="26"/>
      <c r="AQ291" s="26"/>
      <c r="AR291" s="26"/>
      <c r="AS291" s="26"/>
      <c r="AT291" s="26"/>
    </row>
    <row r="292" spans="1:46" ht="15" customHeight="1">
      <c r="A292" s="7" t="str">
        <f>IF(ISERROR(VLOOKUP($L292,'nCino | Field Mappings'!$C:$M,1,FALSE)), "No", "Yes")</f>
        <v>Yes</v>
      </c>
      <c r="D292" s="32">
        <v>12</v>
      </c>
      <c r="E292" s="26"/>
      <c r="F292" s="337" t="s">
        <v>2952</v>
      </c>
      <c r="G292" s="338" t="s">
        <v>3129</v>
      </c>
      <c r="H292" s="36" t="s">
        <v>66</v>
      </c>
      <c r="I292" s="348" t="s">
        <v>65</v>
      </c>
      <c r="J292" s="28" t="s">
        <v>114</v>
      </c>
      <c r="K292" s="340" t="s">
        <v>113</v>
      </c>
      <c r="L292" s="29" t="str">
        <f t="shared" si="4"/>
        <v>CCS_Cardholder__c.CCS_First_Name__c</v>
      </c>
      <c r="M292" s="291" t="s">
        <v>3233</v>
      </c>
      <c r="N292" s="346" t="s">
        <v>2926</v>
      </c>
      <c r="O292" s="379">
        <v>255</v>
      </c>
      <c r="P292" s="60"/>
      <c r="Q292" s="60"/>
      <c r="R292" s="60"/>
      <c r="S292" s="60"/>
      <c r="T292" s="60"/>
      <c r="U292" s="60"/>
      <c r="V292" s="60"/>
      <c r="W292" s="60"/>
      <c r="X292" s="60"/>
      <c r="Y292" s="60"/>
      <c r="Z292" s="60"/>
      <c r="AA292" s="60"/>
      <c r="AB292" s="60"/>
      <c r="AC292" s="60"/>
      <c r="AD292" s="60"/>
      <c r="AE292" s="60"/>
      <c r="AF292" s="32"/>
      <c r="AG292" s="32"/>
      <c r="AH292" s="60"/>
      <c r="AI292" s="25" t="s">
        <v>2916</v>
      </c>
      <c r="AJ292" s="26"/>
      <c r="AK292" s="26"/>
      <c r="AL292" s="25" t="s">
        <v>2916</v>
      </c>
      <c r="AM292" s="26"/>
      <c r="AN292" s="26"/>
      <c r="AO292" s="26"/>
      <c r="AP292" s="26"/>
      <c r="AQ292" s="26"/>
      <c r="AR292" s="26"/>
      <c r="AS292" s="26"/>
      <c r="AT292" s="26"/>
    </row>
    <row r="293" spans="1:46" ht="15" customHeight="1">
      <c r="A293" s="7" t="str">
        <f>IF(ISERROR(VLOOKUP($L293,'nCino | Field Mappings'!$C:$M,1,FALSE)), "No", "Yes")</f>
        <v>Yes</v>
      </c>
      <c r="D293" s="32">
        <v>13</v>
      </c>
      <c r="E293" s="26"/>
      <c r="F293" s="337" t="s">
        <v>2952</v>
      </c>
      <c r="G293" s="338" t="s">
        <v>3129</v>
      </c>
      <c r="H293" s="36" t="s">
        <v>66</v>
      </c>
      <c r="I293" s="348" t="s">
        <v>65</v>
      </c>
      <c r="J293" s="28" t="s">
        <v>118</v>
      </c>
      <c r="K293" s="340" t="s">
        <v>117</v>
      </c>
      <c r="L293" s="29" t="str">
        <f t="shared" si="4"/>
        <v>CCS_Cardholder__c.CCS_Is_Card_Needed__c</v>
      </c>
      <c r="M293" s="291" t="s">
        <v>3234</v>
      </c>
      <c r="N293" s="346" t="s">
        <v>2929</v>
      </c>
      <c r="O293" s="31" t="s">
        <v>2930</v>
      </c>
      <c r="P293" s="60"/>
      <c r="Q293" s="60"/>
      <c r="R293" s="60"/>
      <c r="S293" s="60"/>
      <c r="T293" s="60"/>
      <c r="U293" s="60"/>
      <c r="V293" s="60"/>
      <c r="W293" s="60"/>
      <c r="X293" s="60"/>
      <c r="Y293" s="60"/>
      <c r="Z293" s="60"/>
      <c r="AA293" s="60"/>
      <c r="AB293" s="60"/>
      <c r="AC293" s="60"/>
      <c r="AD293" s="60"/>
      <c r="AE293" s="60"/>
      <c r="AF293" s="32"/>
      <c r="AG293" s="32"/>
      <c r="AH293" s="60"/>
      <c r="AI293" s="25" t="s">
        <v>2916</v>
      </c>
      <c r="AJ293" s="26"/>
      <c r="AK293" s="26"/>
      <c r="AL293" s="25" t="s">
        <v>2916</v>
      </c>
      <c r="AM293" s="26"/>
      <c r="AN293" s="26"/>
      <c r="AO293" s="26"/>
      <c r="AP293" s="26"/>
      <c r="AQ293" s="26"/>
      <c r="AR293" s="26"/>
      <c r="AS293" s="26"/>
      <c r="AT293" s="26"/>
    </row>
    <row r="294" spans="1:46" ht="15" customHeight="1">
      <c r="A294" s="7" t="str">
        <f>IF(ISERROR(VLOOKUP($L294,'nCino | Field Mappings'!$C:$M,1,FALSE)), "No", "Yes")</f>
        <v>Yes</v>
      </c>
      <c r="D294" s="32">
        <v>14</v>
      </c>
      <c r="E294" s="380"/>
      <c r="F294" s="337" t="s">
        <v>2952</v>
      </c>
      <c r="G294" s="338" t="s">
        <v>3129</v>
      </c>
      <c r="H294" s="36" t="s">
        <v>66</v>
      </c>
      <c r="I294" s="348" t="s">
        <v>65</v>
      </c>
      <c r="J294" s="28" t="s">
        <v>122</v>
      </c>
      <c r="K294" s="340" t="s">
        <v>121</v>
      </c>
      <c r="L294" s="29" t="str">
        <f t="shared" si="4"/>
        <v>CCS_Cardholder__c.CCS_Last_Name__c</v>
      </c>
      <c r="M294" s="291" t="s">
        <v>3235</v>
      </c>
      <c r="N294" s="346" t="s">
        <v>2926</v>
      </c>
      <c r="O294" s="379">
        <v>255</v>
      </c>
      <c r="P294" s="32"/>
      <c r="Q294" s="32"/>
      <c r="R294" s="32"/>
      <c r="S294" s="32"/>
      <c r="T294" s="32"/>
      <c r="U294" s="32"/>
      <c r="V294" s="32"/>
      <c r="W294" s="32"/>
      <c r="X294" s="32"/>
      <c r="Y294" s="32"/>
      <c r="Z294" s="32"/>
      <c r="AA294" s="32"/>
      <c r="AB294" s="32"/>
      <c r="AC294" s="32"/>
      <c r="AD294" s="32"/>
      <c r="AE294" s="32"/>
      <c r="AF294" s="32"/>
      <c r="AG294" s="32"/>
      <c r="AH294" s="32"/>
      <c r="AI294" s="25" t="s">
        <v>2916</v>
      </c>
      <c r="AJ294" s="32"/>
      <c r="AK294" s="32"/>
      <c r="AL294" s="25" t="s">
        <v>2916</v>
      </c>
      <c r="AM294" s="32"/>
      <c r="AN294" s="32"/>
      <c r="AO294" s="32"/>
      <c r="AP294" s="32"/>
      <c r="AQ294" s="32"/>
      <c r="AR294" s="32"/>
      <c r="AS294" s="32"/>
      <c r="AT294" s="32"/>
    </row>
    <row r="295" spans="1:46" ht="15" customHeight="1">
      <c r="A295" s="7" t="str">
        <f>IF(ISERROR(VLOOKUP($L295,'nCino | Field Mappings'!$C:$M,1,FALSE)), "No", "Yes")</f>
        <v>Yes</v>
      </c>
      <c r="D295" s="32">
        <v>15</v>
      </c>
      <c r="E295" s="26"/>
      <c r="F295" s="337" t="s">
        <v>2952</v>
      </c>
      <c r="G295" s="338" t="s">
        <v>3129</v>
      </c>
      <c r="H295" s="36" t="s">
        <v>66</v>
      </c>
      <c r="I295" s="348" t="s">
        <v>65</v>
      </c>
      <c r="J295" s="28" t="s">
        <v>125</v>
      </c>
      <c r="K295" s="340" t="s">
        <v>124</v>
      </c>
      <c r="L295" s="29" t="str">
        <f t="shared" si="4"/>
        <v>CCS_Cardholder__c.CCS_Level_of_Control__c</v>
      </c>
      <c r="M295" s="291" t="s">
        <v>3236</v>
      </c>
      <c r="N295" s="346" t="s">
        <v>2929</v>
      </c>
      <c r="O295" s="31" t="s">
        <v>2930</v>
      </c>
      <c r="P295" s="26"/>
      <c r="Q295" s="26"/>
      <c r="R295" s="26"/>
      <c r="S295" s="26"/>
      <c r="T295" s="26"/>
      <c r="U295" s="26"/>
      <c r="V295" s="26"/>
      <c r="W295" s="26"/>
      <c r="X295" s="26"/>
      <c r="Y295" s="26"/>
      <c r="Z295" s="26"/>
      <c r="AA295" s="26"/>
      <c r="AB295" s="26"/>
      <c r="AC295" s="26"/>
      <c r="AD295" s="26"/>
      <c r="AE295" s="26"/>
      <c r="AF295" s="32"/>
      <c r="AG295" s="32"/>
      <c r="AH295" s="26"/>
      <c r="AI295" s="25" t="s">
        <v>2916</v>
      </c>
      <c r="AJ295" s="26"/>
      <c r="AK295" s="26"/>
      <c r="AL295" s="25" t="s">
        <v>2916</v>
      </c>
      <c r="AM295" s="26"/>
      <c r="AN295" s="26"/>
      <c r="AO295" s="26"/>
      <c r="AP295" s="26"/>
      <c r="AQ295" s="26"/>
      <c r="AR295" s="26"/>
      <c r="AS295" s="26"/>
      <c r="AT295" s="26"/>
    </row>
    <row r="296" spans="1:46" ht="15" customHeight="1">
      <c r="A296" s="7" t="str">
        <f>IF(ISERROR(VLOOKUP($L296,'nCino | Field Mappings'!$C:$M,1,FALSE)), "No", "Yes")</f>
        <v>Yes</v>
      </c>
      <c r="D296" s="32">
        <v>16</v>
      </c>
      <c r="E296" s="381"/>
      <c r="F296" s="337" t="s">
        <v>2952</v>
      </c>
      <c r="G296" s="338" t="s">
        <v>3129</v>
      </c>
      <c r="H296" s="36" t="s">
        <v>66</v>
      </c>
      <c r="I296" s="348" t="s">
        <v>65</v>
      </c>
      <c r="J296" s="28" t="s">
        <v>3237</v>
      </c>
      <c r="K296" s="340" t="s">
        <v>68</v>
      </c>
      <c r="L296" s="29" t="str">
        <f t="shared" si="4"/>
        <v>CCS_Cardholder__c.CCS_Limit__c</v>
      </c>
      <c r="M296" s="291" t="s">
        <v>3238</v>
      </c>
      <c r="N296" s="346" t="s">
        <v>2927</v>
      </c>
      <c r="O296" s="54">
        <v>18</v>
      </c>
      <c r="P296" s="26">
        <v>0</v>
      </c>
      <c r="Q296" s="26"/>
      <c r="R296" s="26"/>
      <c r="S296" s="26"/>
      <c r="T296" s="26"/>
      <c r="U296" s="26"/>
      <c r="V296" s="26"/>
      <c r="W296" s="26"/>
      <c r="X296" s="26"/>
      <c r="Y296" s="26"/>
      <c r="Z296" s="26"/>
      <c r="AA296" s="26"/>
      <c r="AB296" s="26"/>
      <c r="AC296" s="26"/>
      <c r="AD296" s="26"/>
      <c r="AE296" s="26"/>
      <c r="AF296" s="26"/>
      <c r="AG296" s="25"/>
      <c r="AH296" s="26"/>
      <c r="AI296" s="25" t="s">
        <v>2916</v>
      </c>
      <c r="AJ296" s="26"/>
      <c r="AK296" s="26"/>
      <c r="AL296" s="25" t="s">
        <v>2916</v>
      </c>
      <c r="AM296" s="26"/>
      <c r="AN296" s="26"/>
      <c r="AO296" s="26"/>
      <c r="AP296" s="26"/>
      <c r="AQ296" s="26"/>
      <c r="AR296" s="26"/>
      <c r="AS296" s="26"/>
      <c r="AT296" s="26"/>
    </row>
    <row r="297" spans="1:46" ht="15" customHeight="1">
      <c r="A297" s="7" t="str">
        <f>IF(ISERROR(VLOOKUP($L297,'nCino | Field Mappings'!$C:$M,1,FALSE)), "No", "Yes")</f>
        <v>Yes</v>
      </c>
      <c r="D297" s="32">
        <v>17</v>
      </c>
      <c r="E297" s="292"/>
      <c r="F297" s="337" t="s">
        <v>2952</v>
      </c>
      <c r="G297" s="338" t="s">
        <v>3129</v>
      </c>
      <c r="H297" s="36" t="s">
        <v>66</v>
      </c>
      <c r="I297" s="348" t="s">
        <v>65</v>
      </c>
      <c r="J297" s="28" t="s">
        <v>131</v>
      </c>
      <c r="K297" s="340" t="s">
        <v>130</v>
      </c>
      <c r="L297" s="29" t="str">
        <f t="shared" si="4"/>
        <v>CCS_Cardholder__c.CCS_Mobile_Number__c</v>
      </c>
      <c r="M297" s="291" t="s">
        <v>3239</v>
      </c>
      <c r="N297" s="346" t="s">
        <v>3240</v>
      </c>
      <c r="O297" s="292">
        <v>40</v>
      </c>
      <c r="P297" s="292"/>
      <c r="Q297" s="292"/>
      <c r="R297" s="292"/>
      <c r="S297" s="292"/>
      <c r="T297" s="292"/>
      <c r="U297" s="292"/>
      <c r="V297" s="292"/>
      <c r="W297" s="292"/>
      <c r="X297" s="292"/>
      <c r="Y297" s="292"/>
      <c r="Z297" s="292"/>
      <c r="AA297" s="292"/>
      <c r="AB297" s="292"/>
      <c r="AC297" s="292"/>
      <c r="AD297" s="292"/>
      <c r="AE297" s="292"/>
      <c r="AF297" s="292"/>
      <c r="AG297" s="292"/>
      <c r="AH297" s="292"/>
      <c r="AI297" s="25" t="s">
        <v>2916</v>
      </c>
      <c r="AJ297" s="292"/>
      <c r="AK297" s="292"/>
      <c r="AL297" s="25" t="s">
        <v>2916</v>
      </c>
      <c r="AM297" s="292"/>
      <c r="AN297" s="292"/>
      <c r="AO297" s="292"/>
      <c r="AP297" s="292"/>
      <c r="AQ297" s="292"/>
      <c r="AR297" s="292"/>
      <c r="AS297" s="292"/>
      <c r="AT297" s="292"/>
    </row>
    <row r="298" spans="1:46" ht="15" customHeight="1">
      <c r="A298" s="7" t="str">
        <f>IF(ISERROR(VLOOKUP($L298,'nCino | Field Mappings'!$C:$M,1,FALSE)), "No", "Yes")</f>
        <v>Yes</v>
      </c>
      <c r="D298" s="67">
        <v>18</v>
      </c>
      <c r="E298" s="378"/>
      <c r="F298" s="337" t="s">
        <v>2952</v>
      </c>
      <c r="G298" s="338" t="s">
        <v>3129</v>
      </c>
      <c r="H298" s="366" t="s">
        <v>66</v>
      </c>
      <c r="I298" s="348" t="s">
        <v>65</v>
      </c>
      <c r="J298" s="55" t="s">
        <v>135</v>
      </c>
      <c r="K298" s="340" t="s">
        <v>134</v>
      </c>
      <c r="L298" s="29" t="str">
        <f t="shared" si="4"/>
        <v>CCS_Cardholder__c.CCS_Number_of_Cards__c</v>
      </c>
      <c r="M298" s="291"/>
      <c r="N298" s="377" t="s">
        <v>2948</v>
      </c>
      <c r="O298" s="378">
        <v>18</v>
      </c>
      <c r="P298" s="378">
        <v>0</v>
      </c>
      <c r="Q298" s="378"/>
      <c r="R298" s="378"/>
      <c r="S298" s="378"/>
      <c r="T298" s="378"/>
      <c r="U298" s="378"/>
      <c r="V298" s="378"/>
      <c r="W298" s="378"/>
      <c r="X298" s="378"/>
      <c r="Y298" s="378"/>
      <c r="Z298" s="378"/>
      <c r="AA298" s="378"/>
      <c r="AB298" s="378"/>
      <c r="AC298" s="304"/>
      <c r="AD298" s="304"/>
      <c r="AE298" s="304"/>
      <c r="AF298" s="304"/>
      <c r="AG298" s="304"/>
      <c r="AH298" s="304"/>
      <c r="AI298" s="25" t="s">
        <v>2916</v>
      </c>
      <c r="AJ298" s="304"/>
      <c r="AK298" s="304"/>
      <c r="AL298" s="25" t="s">
        <v>2916</v>
      </c>
      <c r="AM298" s="304"/>
      <c r="AN298" s="304"/>
      <c r="AO298" s="304"/>
      <c r="AP298" s="304"/>
      <c r="AQ298" s="304"/>
      <c r="AR298" s="304"/>
      <c r="AS298" s="304"/>
      <c r="AT298" s="304"/>
    </row>
    <row r="299" spans="1:46" ht="15" customHeight="1">
      <c r="A299" s="7" t="str">
        <f>IF(ISERROR(VLOOKUP($L299,'nCino | Field Mappings'!$C:$M,1,FALSE)), "No", "Yes")</f>
        <v>Yes</v>
      </c>
      <c r="D299" s="32">
        <v>19</v>
      </c>
      <c r="E299" s="291"/>
      <c r="F299" s="337" t="s">
        <v>2952</v>
      </c>
      <c r="G299" s="338" t="s">
        <v>3129</v>
      </c>
      <c r="H299" s="353" t="s">
        <v>66</v>
      </c>
      <c r="I299" s="353" t="s">
        <v>65</v>
      </c>
      <c r="J299" s="28" t="s">
        <v>138</v>
      </c>
      <c r="K299" s="346" t="s">
        <v>137</v>
      </c>
      <c r="L299" s="57" t="str">
        <f t="shared" si="4"/>
        <v>CCS_Cardholder__c.CCS_Title__c</v>
      </c>
      <c r="M299" s="291" t="s">
        <v>3241</v>
      </c>
      <c r="N299" s="346" t="s">
        <v>2929</v>
      </c>
      <c r="O299" s="26" t="s">
        <v>2930</v>
      </c>
      <c r="P299" s="291"/>
      <c r="Q299" s="304"/>
      <c r="R299" s="304"/>
      <c r="S299" s="304"/>
      <c r="T299" s="304"/>
      <c r="U299" s="304"/>
      <c r="V299" s="304"/>
      <c r="W299" s="304"/>
      <c r="X299" s="304"/>
      <c r="Y299" s="304"/>
      <c r="Z299" s="304"/>
      <c r="AA299" s="304"/>
      <c r="AB299" s="304"/>
      <c r="AC299" s="304"/>
      <c r="AD299" s="304"/>
      <c r="AE299" s="304"/>
      <c r="AF299" s="304"/>
      <c r="AG299" s="304"/>
      <c r="AH299" s="304"/>
      <c r="AI299" s="25" t="s">
        <v>2916</v>
      </c>
      <c r="AJ299" s="304"/>
      <c r="AK299" s="304"/>
      <c r="AL299" s="25" t="s">
        <v>2916</v>
      </c>
      <c r="AM299" s="304"/>
      <c r="AN299" s="304"/>
      <c r="AO299" s="304"/>
      <c r="AP299" s="304"/>
      <c r="AQ299" s="304"/>
      <c r="AR299" s="304"/>
      <c r="AS299" s="304"/>
      <c r="AT299" s="304"/>
    </row>
    <row r="300" spans="1:46" ht="15" customHeight="1">
      <c r="A300" s="7" t="str">
        <f>IF(ISERROR(VLOOKUP($L300,'nCino | Field Mappings'!$C:$M,1,FALSE)), "No", "Yes")</f>
        <v>Yes</v>
      </c>
      <c r="D300" s="32">
        <v>1</v>
      </c>
      <c r="E300" s="26" t="s">
        <v>2912</v>
      </c>
      <c r="F300" s="27" t="s">
        <v>2913</v>
      </c>
      <c r="G300" s="49" t="s">
        <v>2913</v>
      </c>
      <c r="H300" s="36" t="s">
        <v>54</v>
      </c>
      <c r="I300" s="35" t="s">
        <v>53</v>
      </c>
      <c r="J300" s="28" t="s">
        <v>158</v>
      </c>
      <c r="K300" s="29" t="s">
        <v>158</v>
      </c>
      <c r="L300" s="29" t="str">
        <f>_xlfn.CONCAT(I300,".",K300)</f>
        <v>LLC_BI__Legal_Entities__c.Id</v>
      </c>
      <c r="M300" s="60" t="s">
        <v>158</v>
      </c>
      <c r="N300" s="60" t="s">
        <v>158</v>
      </c>
      <c r="O300" s="343">
        <v>18</v>
      </c>
      <c r="P300" s="26"/>
      <c r="Q300" s="26"/>
      <c r="R300" s="26"/>
      <c r="S300" s="26"/>
      <c r="T300" s="26"/>
      <c r="U300" s="26"/>
      <c r="V300" s="26"/>
      <c r="W300" s="26"/>
      <c r="X300" s="26"/>
      <c r="Y300" s="26"/>
      <c r="Z300" s="26"/>
      <c r="AA300" s="26"/>
      <c r="AB300" s="26"/>
      <c r="AC300" s="26" t="s">
        <v>2237</v>
      </c>
      <c r="AD300" s="26" t="s">
        <v>2237</v>
      </c>
      <c r="AE300" s="26"/>
      <c r="AF300" s="32" t="s">
        <v>2916</v>
      </c>
      <c r="AG300" s="32" t="s">
        <v>2914</v>
      </c>
      <c r="AH300" s="26"/>
      <c r="AI300" s="25" t="s">
        <v>2916</v>
      </c>
      <c r="AJ300" s="26"/>
      <c r="AK300" s="26"/>
      <c r="AL300" s="25" t="s">
        <v>2916</v>
      </c>
      <c r="AM300" s="26"/>
      <c r="AN300" s="26"/>
      <c r="AO300" s="26"/>
      <c r="AP300" s="26"/>
      <c r="AQ300" s="26"/>
      <c r="AR300" s="26"/>
      <c r="AS300" s="26"/>
      <c r="AT300" s="26"/>
    </row>
    <row r="301" spans="1:46" ht="15" customHeight="1">
      <c r="A301" s="7" t="str">
        <f>IF(ISERROR(VLOOKUP($L301,'nCino | Field Mappings'!$C:$M,1,FALSE)), "No", "Yes")</f>
        <v>Yes</v>
      </c>
      <c r="D301" s="32">
        <v>2</v>
      </c>
      <c r="E301" s="26" t="s">
        <v>2912</v>
      </c>
      <c r="F301" s="27" t="s">
        <v>2913</v>
      </c>
      <c r="G301" s="49" t="s">
        <v>2913</v>
      </c>
      <c r="H301" s="36" t="s">
        <v>54</v>
      </c>
      <c r="I301" s="35" t="s">
        <v>53</v>
      </c>
      <c r="J301" s="28" t="s">
        <v>152</v>
      </c>
      <c r="K301" s="29" t="s">
        <v>151</v>
      </c>
      <c r="L301" s="29" t="str">
        <f t="shared" ref="L301:L346" si="5">_xlfn.CONCAT(I301,".",K301)</f>
        <v>LLC_BI__Legal_Entities__c.CreatedDate</v>
      </c>
      <c r="M301" s="26" t="s">
        <v>2917</v>
      </c>
      <c r="N301" s="60" t="s">
        <v>2918</v>
      </c>
      <c r="O301" s="343"/>
      <c r="P301" s="26"/>
      <c r="Q301" s="26"/>
      <c r="R301" s="26"/>
      <c r="S301" s="26"/>
      <c r="T301" s="26"/>
      <c r="U301" s="26"/>
      <c r="V301" s="26"/>
      <c r="W301" s="26"/>
      <c r="X301" s="26"/>
      <c r="Y301" s="26"/>
      <c r="Z301" s="26"/>
      <c r="AA301" s="26"/>
      <c r="AB301" s="26"/>
      <c r="AC301" s="26"/>
      <c r="AD301" s="26"/>
      <c r="AE301" s="26"/>
      <c r="AF301" s="32" t="s">
        <v>2916</v>
      </c>
      <c r="AG301" s="32" t="s">
        <v>2914</v>
      </c>
      <c r="AH301" s="26"/>
      <c r="AI301" s="25" t="s">
        <v>2916</v>
      </c>
      <c r="AJ301" s="26"/>
      <c r="AK301" s="26"/>
      <c r="AL301" s="25" t="s">
        <v>2916</v>
      </c>
      <c r="AM301" s="26"/>
      <c r="AN301" s="26"/>
      <c r="AO301" s="26"/>
      <c r="AP301" s="26"/>
      <c r="AQ301" s="26"/>
      <c r="AR301" s="26"/>
      <c r="AS301" s="26"/>
      <c r="AT301" s="26"/>
    </row>
    <row r="302" spans="1:46" ht="15" customHeight="1">
      <c r="A302" s="7" t="str">
        <f>IF(ISERROR(VLOOKUP($L302,'nCino | Field Mappings'!$C:$M,1,FALSE)), "No", "Yes")</f>
        <v>Yes</v>
      </c>
      <c r="D302" s="32">
        <v>3</v>
      </c>
      <c r="E302" s="26" t="s">
        <v>2912</v>
      </c>
      <c r="F302" s="27" t="s">
        <v>2913</v>
      </c>
      <c r="G302" s="49" t="s">
        <v>2913</v>
      </c>
      <c r="H302" s="36" t="s">
        <v>54</v>
      </c>
      <c r="I302" s="35" t="s">
        <v>53</v>
      </c>
      <c r="J302" s="28" t="s">
        <v>2919</v>
      </c>
      <c r="K302" s="29" t="s">
        <v>147</v>
      </c>
      <c r="L302" s="29" t="str">
        <f t="shared" si="5"/>
        <v>LLC_BI__Legal_Entities__c.CreatedById</v>
      </c>
      <c r="M302" s="26" t="s">
        <v>2920</v>
      </c>
      <c r="N302" s="60" t="s">
        <v>2921</v>
      </c>
      <c r="O302" s="343">
        <v>18</v>
      </c>
      <c r="P302" s="26"/>
      <c r="Q302" s="26"/>
      <c r="R302" s="26"/>
      <c r="S302" s="26"/>
      <c r="T302" s="26"/>
      <c r="U302" s="26"/>
      <c r="V302" s="26"/>
      <c r="W302" s="26"/>
      <c r="X302" s="26"/>
      <c r="Y302" s="26"/>
      <c r="Z302" s="26"/>
      <c r="AA302" s="26"/>
      <c r="AB302" s="26"/>
      <c r="AC302" s="26"/>
      <c r="AD302" s="26"/>
      <c r="AE302" s="26"/>
      <c r="AF302" s="32" t="s">
        <v>2916</v>
      </c>
      <c r="AG302" s="32" t="s">
        <v>2914</v>
      </c>
      <c r="AH302" s="26"/>
      <c r="AI302" s="25" t="s">
        <v>2916</v>
      </c>
      <c r="AJ302" s="26"/>
      <c r="AK302" s="26"/>
      <c r="AL302" s="25" t="s">
        <v>2916</v>
      </c>
      <c r="AM302" s="26"/>
      <c r="AN302" s="26"/>
      <c r="AO302" s="26"/>
      <c r="AP302" s="26"/>
      <c r="AQ302" s="26"/>
      <c r="AR302" s="26"/>
      <c r="AS302" s="26"/>
      <c r="AT302" s="26"/>
    </row>
    <row r="303" spans="1:46" ht="15" customHeight="1">
      <c r="A303" s="7" t="str">
        <f>IF(ISERROR(VLOOKUP($L303,'nCino | Field Mappings'!$C:$M,1,FALSE)), "No", "Yes")</f>
        <v>Yes</v>
      </c>
      <c r="D303" s="32">
        <v>4</v>
      </c>
      <c r="E303" s="26" t="s">
        <v>2912</v>
      </c>
      <c r="F303" s="27" t="s">
        <v>2913</v>
      </c>
      <c r="G303" s="49" t="s">
        <v>2913</v>
      </c>
      <c r="H303" s="36" t="s">
        <v>54</v>
      </c>
      <c r="I303" s="35" t="s">
        <v>53</v>
      </c>
      <c r="J303" s="28" t="s">
        <v>173</v>
      </c>
      <c r="K303" s="29" t="s">
        <v>172</v>
      </c>
      <c r="L303" s="29" t="str">
        <f t="shared" si="5"/>
        <v>LLC_BI__Legal_Entities__c.LastModifiedDate</v>
      </c>
      <c r="M303" s="26" t="s">
        <v>2922</v>
      </c>
      <c r="N303" s="60" t="s">
        <v>2918</v>
      </c>
      <c r="O303" s="343"/>
      <c r="P303" s="26"/>
      <c r="Q303" s="26"/>
      <c r="R303" s="26"/>
      <c r="S303" s="26"/>
      <c r="T303" s="26"/>
      <c r="U303" s="26"/>
      <c r="V303" s="26"/>
      <c r="W303" s="26"/>
      <c r="X303" s="26"/>
      <c r="Y303" s="26"/>
      <c r="Z303" s="26"/>
      <c r="AA303" s="26"/>
      <c r="AB303" s="26"/>
      <c r="AC303" s="26"/>
      <c r="AD303" s="26"/>
      <c r="AE303" s="26"/>
      <c r="AF303" s="32" t="s">
        <v>2916</v>
      </c>
      <c r="AG303" s="32" t="s">
        <v>2914</v>
      </c>
      <c r="AH303" s="26"/>
      <c r="AI303" s="25" t="s">
        <v>2916</v>
      </c>
      <c r="AJ303" s="26"/>
      <c r="AK303" s="26"/>
      <c r="AL303" s="25" t="s">
        <v>2916</v>
      </c>
      <c r="AM303" s="26"/>
      <c r="AN303" s="26"/>
      <c r="AO303" s="26"/>
      <c r="AP303" s="26"/>
      <c r="AQ303" s="26"/>
      <c r="AR303" s="26"/>
      <c r="AS303" s="26"/>
      <c r="AT303" s="26"/>
    </row>
    <row r="304" spans="1:46" ht="15" customHeight="1">
      <c r="A304" s="7" t="str">
        <f>IF(ISERROR(VLOOKUP($L304,'nCino | Field Mappings'!$C:$M,1,FALSE)), "No", "Yes")</f>
        <v>Yes</v>
      </c>
      <c r="D304" s="32">
        <v>5</v>
      </c>
      <c r="E304" s="26" t="s">
        <v>2912</v>
      </c>
      <c r="F304" s="27" t="s">
        <v>2913</v>
      </c>
      <c r="G304" s="49" t="s">
        <v>2913</v>
      </c>
      <c r="H304" s="36" t="s">
        <v>54</v>
      </c>
      <c r="I304" s="35" t="s">
        <v>53</v>
      </c>
      <c r="J304" s="28" t="s">
        <v>2923</v>
      </c>
      <c r="K304" s="29" t="s">
        <v>169</v>
      </c>
      <c r="L304" s="29" t="str">
        <f t="shared" si="5"/>
        <v>LLC_BI__Legal_Entities__c.LastModifiedById</v>
      </c>
      <c r="M304" s="26" t="s">
        <v>2924</v>
      </c>
      <c r="N304" s="60" t="s">
        <v>2921</v>
      </c>
      <c r="O304" s="343">
        <v>18</v>
      </c>
      <c r="P304" s="26"/>
      <c r="Q304" s="26"/>
      <c r="R304" s="26"/>
      <c r="S304" s="26"/>
      <c r="T304" s="26"/>
      <c r="U304" s="26"/>
      <c r="V304" s="26"/>
      <c r="W304" s="26"/>
      <c r="X304" s="26"/>
      <c r="Y304" s="26"/>
      <c r="Z304" s="26"/>
      <c r="AA304" s="26"/>
      <c r="AB304" s="26"/>
      <c r="AC304" s="26"/>
      <c r="AD304" s="26"/>
      <c r="AE304" s="26"/>
      <c r="AF304" s="32" t="s">
        <v>2916</v>
      </c>
      <c r="AG304" s="32" t="s">
        <v>2914</v>
      </c>
      <c r="AH304" s="26"/>
      <c r="AI304" s="25" t="s">
        <v>2916</v>
      </c>
      <c r="AJ304" s="26"/>
      <c r="AK304" s="26"/>
      <c r="AL304" s="25" t="s">
        <v>2916</v>
      </c>
      <c r="AM304" s="26"/>
      <c r="AN304" s="26"/>
      <c r="AO304" s="26"/>
      <c r="AP304" s="26"/>
      <c r="AQ304" s="26"/>
      <c r="AR304" s="26"/>
      <c r="AS304" s="26"/>
      <c r="AT304" s="26"/>
    </row>
    <row r="305" spans="1:46" ht="15" customHeight="1">
      <c r="A305" s="7" t="str">
        <f>IF(ISERROR(VLOOKUP($L305,'nCino | Field Mappings'!$C:$M,1,FALSE)), "No", "Yes")</f>
        <v>Yes</v>
      </c>
      <c r="D305" s="32">
        <v>6</v>
      </c>
      <c r="E305" s="26"/>
      <c r="F305" s="27" t="s">
        <v>2913</v>
      </c>
      <c r="G305" s="49" t="s">
        <v>2913</v>
      </c>
      <c r="H305" s="36" t="s">
        <v>54</v>
      </c>
      <c r="I305" s="35" t="s">
        <v>53</v>
      </c>
      <c r="J305" s="382" t="s">
        <v>239</v>
      </c>
      <c r="K305" s="383" t="s">
        <v>238</v>
      </c>
      <c r="L305" s="52" t="str">
        <f t="shared" si="5"/>
        <v>LLC_BI__Legal_Entities__c.LLC_BI__Account__c</v>
      </c>
      <c r="M305" s="354" t="s">
        <v>3242</v>
      </c>
      <c r="N305" s="60" t="s">
        <v>3243</v>
      </c>
      <c r="O305" s="343">
        <v>18</v>
      </c>
      <c r="P305" s="60"/>
      <c r="Q305" s="60"/>
      <c r="R305" s="60"/>
      <c r="S305" s="60"/>
      <c r="T305" s="60"/>
      <c r="U305" s="60"/>
      <c r="V305" s="60"/>
      <c r="W305" s="60"/>
      <c r="X305" s="60"/>
      <c r="Y305" s="60"/>
      <c r="Z305" s="60"/>
      <c r="AA305" s="60"/>
      <c r="AB305" s="60"/>
      <c r="AC305" s="60"/>
      <c r="AD305" s="60"/>
      <c r="AE305" s="60"/>
      <c r="AF305" s="32"/>
      <c r="AG305" s="32" t="s">
        <v>2914</v>
      </c>
      <c r="AH305" s="60"/>
      <c r="AI305" s="25" t="s">
        <v>2914</v>
      </c>
      <c r="AJ305" s="26"/>
      <c r="AK305" s="26"/>
      <c r="AL305" s="25" t="s">
        <v>2916</v>
      </c>
      <c r="AM305" s="26"/>
      <c r="AN305" s="26"/>
      <c r="AO305" s="26"/>
      <c r="AP305" s="26"/>
      <c r="AQ305" s="26"/>
      <c r="AR305" s="26"/>
      <c r="AS305" s="26"/>
      <c r="AT305" s="26"/>
    </row>
    <row r="306" spans="1:46" ht="15" customHeight="1">
      <c r="A306" s="7" t="str">
        <f>IF(ISERROR(VLOOKUP($L306,'nCino | Field Mappings'!$C:$M,1,FALSE)), "No", "Yes")</f>
        <v>Yes</v>
      </c>
      <c r="D306" s="32">
        <v>7</v>
      </c>
      <c r="E306" s="37"/>
      <c r="F306" s="49" t="s">
        <v>2913</v>
      </c>
      <c r="G306" s="49" t="s">
        <v>2913</v>
      </c>
      <c r="H306" s="36" t="s">
        <v>54</v>
      </c>
      <c r="I306" s="35" t="s">
        <v>53</v>
      </c>
      <c r="J306" s="384" t="s">
        <v>246</v>
      </c>
      <c r="K306" s="385" t="s">
        <v>245</v>
      </c>
      <c r="L306" s="71" t="str">
        <f t="shared" si="5"/>
        <v>LLC_BI__Legal_Entities__c.LLC_BI__Borrower_Type__c</v>
      </c>
      <c r="M306" s="386" t="s">
        <v>3244</v>
      </c>
      <c r="N306" s="339" t="s">
        <v>2929</v>
      </c>
      <c r="O306" s="51" t="s">
        <v>2930</v>
      </c>
      <c r="P306" s="60"/>
      <c r="Q306" s="60"/>
      <c r="R306" s="60"/>
      <c r="S306" s="60"/>
      <c r="T306" s="60"/>
      <c r="U306" s="60"/>
      <c r="V306" s="60"/>
      <c r="W306" s="60"/>
      <c r="X306" s="60"/>
      <c r="Y306" s="60"/>
      <c r="Z306" s="60"/>
      <c r="AA306" s="60"/>
      <c r="AB306" s="60"/>
      <c r="AC306" s="60"/>
      <c r="AD306" s="60"/>
      <c r="AE306" s="60"/>
      <c r="AF306" s="32"/>
      <c r="AG306" s="32" t="s">
        <v>2914</v>
      </c>
      <c r="AH306" s="60"/>
      <c r="AI306" s="25" t="s">
        <v>2914</v>
      </c>
      <c r="AJ306" s="26"/>
      <c r="AK306" s="26"/>
      <c r="AL306" s="25" t="s">
        <v>2916</v>
      </c>
      <c r="AM306" s="26"/>
      <c r="AN306" s="26"/>
      <c r="AO306" s="26"/>
      <c r="AP306" s="26"/>
      <c r="AQ306" s="26"/>
      <c r="AR306" s="26"/>
      <c r="AS306" s="26"/>
      <c r="AT306" s="26"/>
    </row>
    <row r="307" spans="1:46" ht="15" customHeight="1">
      <c r="A307" s="7" t="str">
        <f>IF(ISERROR(VLOOKUP($L307,'nCino | Field Mappings'!$C:$M,1,FALSE)), "No", "Yes")</f>
        <v>Yes</v>
      </c>
      <c r="D307" s="32">
        <v>8</v>
      </c>
      <c r="E307" s="26"/>
      <c r="F307" s="49" t="s">
        <v>2913</v>
      </c>
      <c r="G307" s="49" t="s">
        <v>2913</v>
      </c>
      <c r="H307" s="36" t="s">
        <v>54</v>
      </c>
      <c r="I307" s="35" t="s">
        <v>53</v>
      </c>
      <c r="J307" s="39" t="s">
        <v>252</v>
      </c>
      <c r="K307" s="38" t="s">
        <v>251</v>
      </c>
      <c r="L307" s="33" t="str">
        <f t="shared" si="5"/>
        <v>LLC_BI__Legal_Entities__c.LLC_BI__Contingent_Type__c</v>
      </c>
      <c r="M307" s="59" t="s">
        <v>3245</v>
      </c>
      <c r="N307" s="60" t="s">
        <v>2929</v>
      </c>
      <c r="O307" s="51" t="s">
        <v>2930</v>
      </c>
      <c r="P307" s="60"/>
      <c r="Q307" s="60"/>
      <c r="R307" s="60"/>
      <c r="S307" s="60"/>
      <c r="T307" s="60"/>
      <c r="U307" s="60"/>
      <c r="V307" s="60"/>
      <c r="W307" s="60"/>
      <c r="X307" s="60"/>
      <c r="Y307" s="60"/>
      <c r="Z307" s="60"/>
      <c r="AA307" s="60"/>
      <c r="AB307" s="60"/>
      <c r="AC307" s="60"/>
      <c r="AD307" s="60"/>
      <c r="AE307" s="60"/>
      <c r="AF307" s="32"/>
      <c r="AG307" s="32" t="s">
        <v>2914</v>
      </c>
      <c r="AH307" s="60"/>
      <c r="AI307" s="25" t="s">
        <v>2916</v>
      </c>
      <c r="AJ307" s="26"/>
      <c r="AK307" s="26"/>
      <c r="AL307" s="25" t="s">
        <v>2916</v>
      </c>
      <c r="AM307" s="26"/>
      <c r="AN307" s="26"/>
      <c r="AO307" s="26"/>
      <c r="AP307" s="26"/>
      <c r="AQ307" s="26"/>
      <c r="AR307" s="26"/>
      <c r="AS307" s="26"/>
      <c r="AT307" s="26"/>
    </row>
    <row r="308" spans="1:46" ht="15" customHeight="1">
      <c r="A308" s="7" t="str">
        <f>IF(ISERROR(VLOOKUP($L308,'nCino | Field Mappings'!$C:$M,1,FALSE)), "No", "Yes")</f>
        <v>Yes</v>
      </c>
      <c r="B308" t="s">
        <v>3246</v>
      </c>
      <c r="D308" s="32">
        <v>9</v>
      </c>
      <c r="E308" s="26"/>
      <c r="F308" s="49" t="s">
        <v>2913</v>
      </c>
      <c r="G308" s="49" t="s">
        <v>2913</v>
      </c>
      <c r="H308" s="36" t="s">
        <v>54</v>
      </c>
      <c r="I308" s="35" t="s">
        <v>53</v>
      </c>
      <c r="J308" s="39" t="s">
        <v>341</v>
      </c>
      <c r="K308" s="38" t="s">
        <v>340</v>
      </c>
      <c r="L308" s="29" t="str">
        <f t="shared" si="5"/>
        <v>LLC_BI__Legal_Entities__c.LLC_BI__Ownership__c</v>
      </c>
      <c r="M308" s="60" t="s">
        <v>3247</v>
      </c>
      <c r="N308" s="60" t="s">
        <v>2967</v>
      </c>
      <c r="O308" s="343">
        <v>3</v>
      </c>
      <c r="P308" s="60">
        <v>2</v>
      </c>
      <c r="Q308" s="60"/>
      <c r="R308" s="60"/>
      <c r="S308" s="60"/>
      <c r="T308" s="60"/>
      <c r="U308" s="60"/>
      <c r="V308" s="60"/>
      <c r="W308" s="60"/>
      <c r="X308" s="60"/>
      <c r="Y308" s="60"/>
      <c r="Z308" s="60"/>
      <c r="AA308" s="60"/>
      <c r="AB308" s="60"/>
      <c r="AC308" s="60"/>
      <c r="AD308" s="60"/>
      <c r="AE308" s="60"/>
      <c r="AF308" s="32"/>
      <c r="AG308" s="32" t="s">
        <v>2914</v>
      </c>
      <c r="AH308" s="60"/>
      <c r="AI308" s="25" t="s">
        <v>2916</v>
      </c>
      <c r="AJ308" s="26"/>
      <c r="AK308" s="26"/>
      <c r="AL308" s="25" t="s">
        <v>2916</v>
      </c>
      <c r="AM308" s="26"/>
      <c r="AN308" s="26"/>
      <c r="AO308" s="26"/>
      <c r="AP308" s="26"/>
      <c r="AQ308" s="26"/>
      <c r="AR308" s="26"/>
      <c r="AS308" s="26"/>
      <c r="AT308" s="26"/>
    </row>
    <row r="309" spans="1:46" ht="15" customHeight="1">
      <c r="A309" s="7" t="str">
        <f>IF(ISERROR(VLOOKUP($L309,'nCino | Field Mappings'!$C:$M,1,FALSE)), "No", "Yes")</f>
        <v>Yes</v>
      </c>
      <c r="D309" s="32">
        <v>10</v>
      </c>
      <c r="E309" s="26"/>
      <c r="F309" s="49" t="s">
        <v>2913</v>
      </c>
      <c r="G309" s="49" t="s">
        <v>2913</v>
      </c>
      <c r="H309" s="36" t="s">
        <v>54</v>
      </c>
      <c r="I309" s="35" t="s">
        <v>53</v>
      </c>
      <c r="J309" s="39" t="s">
        <v>249</v>
      </c>
      <c r="K309" s="38" t="s">
        <v>248</v>
      </c>
      <c r="L309" s="29" t="str">
        <f t="shared" si="5"/>
        <v>LLC_BI__Legal_Entities__c.LLC_BI__Contingent_Amount__c</v>
      </c>
      <c r="M309" s="60" t="s">
        <v>3248</v>
      </c>
      <c r="N309" s="60" t="s">
        <v>2927</v>
      </c>
      <c r="O309" s="343">
        <v>16</v>
      </c>
      <c r="P309" s="60">
        <v>2</v>
      </c>
      <c r="Q309" s="60"/>
      <c r="R309" s="60"/>
      <c r="S309" s="60"/>
      <c r="T309" s="60"/>
      <c r="U309" s="60"/>
      <c r="V309" s="60"/>
      <c r="W309" s="60"/>
      <c r="X309" s="60"/>
      <c r="Y309" s="60"/>
      <c r="Z309" s="60"/>
      <c r="AA309" s="60"/>
      <c r="AB309" s="60"/>
      <c r="AC309" s="60"/>
      <c r="AD309" s="60"/>
      <c r="AE309" s="60"/>
      <c r="AF309" s="32"/>
      <c r="AG309" s="32" t="s">
        <v>2914</v>
      </c>
      <c r="AH309" s="60"/>
      <c r="AI309" s="25" t="s">
        <v>2916</v>
      </c>
      <c r="AJ309" s="26"/>
      <c r="AK309" s="26"/>
      <c r="AL309" s="25" t="s">
        <v>2914</v>
      </c>
      <c r="AM309" s="344" t="s">
        <v>3249</v>
      </c>
      <c r="AN309" s="344" t="s">
        <v>3250</v>
      </c>
      <c r="AO309" s="26"/>
      <c r="AP309" s="26"/>
      <c r="AQ309" s="26"/>
      <c r="AR309" s="26"/>
      <c r="AS309" s="26"/>
      <c r="AT309" s="26"/>
    </row>
    <row r="310" spans="1:46" ht="15" customHeight="1">
      <c r="A310" s="7" t="str">
        <f>IF(ISERROR(VLOOKUP($L310,'nCino | Field Mappings'!$C:$M,1,FALSE)), "No", "Yes")</f>
        <v>Yes</v>
      </c>
      <c r="D310" s="32">
        <v>11</v>
      </c>
      <c r="E310" s="26"/>
      <c r="F310" s="49" t="s">
        <v>2913</v>
      </c>
      <c r="G310" s="49" t="s">
        <v>2913</v>
      </c>
      <c r="H310" s="36" t="s">
        <v>54</v>
      </c>
      <c r="I310" s="35" t="s">
        <v>53</v>
      </c>
      <c r="J310" s="39" t="s">
        <v>2896</v>
      </c>
      <c r="K310" s="38" t="s">
        <v>370</v>
      </c>
      <c r="L310" s="29" t="str">
        <f t="shared" si="5"/>
        <v>LLC_BI__Legal_Entities__c.RecordTypeId</v>
      </c>
      <c r="M310" s="60" t="s">
        <v>3251</v>
      </c>
      <c r="N310" s="60" t="s">
        <v>2896</v>
      </c>
      <c r="O310" s="343">
        <v>18</v>
      </c>
      <c r="P310" s="60"/>
      <c r="Q310" s="60"/>
      <c r="R310" s="60"/>
      <c r="S310" s="60"/>
      <c r="T310" s="60"/>
      <c r="U310" s="60"/>
      <c r="V310" s="60"/>
      <c r="W310" s="60"/>
      <c r="X310" s="60"/>
      <c r="Y310" s="60"/>
      <c r="Z310" s="60"/>
      <c r="AA310" s="60"/>
      <c r="AB310" s="60"/>
      <c r="AC310" s="60"/>
      <c r="AD310" s="60"/>
      <c r="AE310" s="60"/>
      <c r="AF310" s="32"/>
      <c r="AG310" s="32" t="s">
        <v>2914</v>
      </c>
      <c r="AH310" s="60"/>
      <c r="AI310" s="25" t="s">
        <v>2916</v>
      </c>
      <c r="AJ310" s="26"/>
      <c r="AK310" s="26"/>
      <c r="AL310" s="25" t="s">
        <v>2916</v>
      </c>
      <c r="AM310" s="26"/>
      <c r="AN310" s="26"/>
      <c r="AO310" s="26"/>
      <c r="AP310" s="26"/>
      <c r="AQ310" s="26"/>
      <c r="AR310" s="26"/>
      <c r="AS310" s="26"/>
      <c r="AT310" s="26"/>
    </row>
    <row r="311" spans="1:46" ht="15" customHeight="1">
      <c r="A311" s="7" t="str">
        <f>IF(ISERROR(VLOOKUP($L311,'nCino | Field Mappings'!$C:$M,1,FALSE)), "No", "Yes")</f>
        <v>Yes</v>
      </c>
      <c r="D311" s="32">
        <v>12</v>
      </c>
      <c r="E311" s="26"/>
      <c r="F311" s="49" t="s">
        <v>2913</v>
      </c>
      <c r="G311" s="49" t="s">
        <v>2913</v>
      </c>
      <c r="H311" s="36" t="s">
        <v>54</v>
      </c>
      <c r="I311" s="35" t="s">
        <v>53</v>
      </c>
      <c r="J311" s="39" t="s">
        <v>50</v>
      </c>
      <c r="K311" s="38" t="s">
        <v>49</v>
      </c>
      <c r="L311" s="29" t="str">
        <f t="shared" si="5"/>
        <v>LLC_BI__Legal_Entities__c.LLC_BI__Loan__c</v>
      </c>
      <c r="M311" s="60" t="s">
        <v>3252</v>
      </c>
      <c r="N311" s="60" t="s">
        <v>3202</v>
      </c>
      <c r="O311" s="343">
        <v>18</v>
      </c>
      <c r="P311" s="60"/>
      <c r="Q311" s="60"/>
      <c r="R311" s="60"/>
      <c r="S311" s="60"/>
      <c r="T311" s="60"/>
      <c r="U311" s="60"/>
      <c r="V311" s="60"/>
      <c r="W311" s="60"/>
      <c r="X311" s="60"/>
      <c r="Y311" s="60"/>
      <c r="Z311" s="60"/>
      <c r="AA311" s="60"/>
      <c r="AB311" s="60"/>
      <c r="AC311" s="60"/>
      <c r="AD311" s="60"/>
      <c r="AE311" s="60"/>
      <c r="AF311" s="32"/>
      <c r="AG311" s="32" t="s">
        <v>2914</v>
      </c>
      <c r="AH311" s="60"/>
      <c r="AI311" s="25" t="s">
        <v>2916</v>
      </c>
      <c r="AJ311" s="26"/>
      <c r="AK311" s="26"/>
      <c r="AL311" s="25" t="s">
        <v>2916</v>
      </c>
      <c r="AM311" s="26"/>
      <c r="AN311" s="26"/>
      <c r="AO311" s="26"/>
      <c r="AP311" s="26"/>
      <c r="AQ311" s="26"/>
      <c r="AR311" s="26"/>
      <c r="AS311" s="26"/>
      <c r="AT311" s="26"/>
    </row>
    <row r="312" spans="1:46" ht="15" customHeight="1">
      <c r="A312" s="7" t="str">
        <f>IF(ISERROR(VLOOKUP($L312,'nCino | Field Mappings'!$C:$M,1,FALSE)), "No", "Yes")</f>
        <v>Yes</v>
      </c>
      <c r="D312" s="32">
        <v>13</v>
      </c>
      <c r="E312" s="26"/>
      <c r="F312" s="49" t="s">
        <v>2913</v>
      </c>
      <c r="G312" s="49" t="s">
        <v>2913</v>
      </c>
      <c r="H312" s="36" t="s">
        <v>54</v>
      </c>
      <c r="I312" s="35" t="s">
        <v>53</v>
      </c>
      <c r="J312" s="387" t="s">
        <v>345</v>
      </c>
      <c r="K312" s="47" t="s">
        <v>344</v>
      </c>
      <c r="L312" s="29" t="str">
        <f t="shared" si="5"/>
        <v>LLC_BI__Legal_Entities__c.LLC_BI__Product_Package__c</v>
      </c>
      <c r="M312" s="60" t="s">
        <v>3253</v>
      </c>
      <c r="N312" s="60" t="s">
        <v>3254</v>
      </c>
      <c r="O312" s="343">
        <v>18</v>
      </c>
      <c r="P312" s="60"/>
      <c r="Q312" s="60"/>
      <c r="R312" s="60"/>
      <c r="S312" s="60"/>
      <c r="T312" s="60"/>
      <c r="U312" s="60"/>
      <c r="V312" s="60"/>
      <c r="W312" s="60"/>
      <c r="X312" s="60"/>
      <c r="Y312" s="60"/>
      <c r="Z312" s="60"/>
      <c r="AA312" s="60"/>
      <c r="AB312" s="60"/>
      <c r="AC312" s="60"/>
      <c r="AD312" s="60"/>
      <c r="AE312" s="60"/>
      <c r="AF312" s="32"/>
      <c r="AG312" s="32" t="s">
        <v>2914</v>
      </c>
      <c r="AH312" s="60"/>
      <c r="AI312" s="25" t="s">
        <v>2916</v>
      </c>
      <c r="AJ312" s="26"/>
      <c r="AK312" s="26"/>
      <c r="AL312" s="25" t="s">
        <v>2916</v>
      </c>
      <c r="AM312" s="26"/>
      <c r="AN312" s="26"/>
      <c r="AO312" s="26"/>
      <c r="AP312" s="26"/>
      <c r="AQ312" s="26"/>
      <c r="AR312" s="26"/>
      <c r="AS312" s="26"/>
      <c r="AT312" s="26"/>
    </row>
    <row r="313" spans="1:46" ht="15" customHeight="1">
      <c r="A313" s="7" t="str">
        <f>IF(ISERROR(VLOOKUP($L313,'nCino | Field Mappings'!$C:$M,1,FALSE)), "No", "Yes")</f>
        <v>Yes</v>
      </c>
      <c r="D313" s="32">
        <v>14</v>
      </c>
      <c r="E313" s="380"/>
      <c r="F313" s="49" t="s">
        <v>2913</v>
      </c>
      <c r="G313" s="49" t="s">
        <v>2913</v>
      </c>
      <c r="H313" s="36" t="s">
        <v>54</v>
      </c>
      <c r="I313" s="35" t="s">
        <v>53</v>
      </c>
      <c r="J313" s="388" t="s">
        <v>366</v>
      </c>
      <c r="K313" s="389" t="s">
        <v>365</v>
      </c>
      <c r="L313" s="52" t="str">
        <f t="shared" si="5"/>
        <v>LLC_BI__Legal_Entities__c.Migration_ID__c</v>
      </c>
      <c r="M313" s="354" t="s">
        <v>3255</v>
      </c>
      <c r="N313" s="60" t="s">
        <v>3256</v>
      </c>
      <c r="O313" s="343">
        <v>255</v>
      </c>
      <c r="P313" s="32"/>
      <c r="Q313" s="32"/>
      <c r="R313" s="32"/>
      <c r="S313" s="32"/>
      <c r="T313" s="32"/>
      <c r="U313" s="32"/>
      <c r="V313" s="32"/>
      <c r="W313" s="32"/>
      <c r="X313" s="32"/>
      <c r="Y313" s="32"/>
      <c r="Z313" s="32"/>
      <c r="AA313" s="32"/>
      <c r="AB313" s="32"/>
      <c r="AC313" s="32"/>
      <c r="AD313" s="32"/>
      <c r="AE313" s="32"/>
      <c r="AF313" s="32"/>
      <c r="AG313" s="32" t="s">
        <v>2914</v>
      </c>
      <c r="AH313" s="32"/>
      <c r="AI313" s="25" t="s">
        <v>2916</v>
      </c>
      <c r="AJ313" s="32"/>
      <c r="AK313" s="32"/>
      <c r="AL313" s="25" t="s">
        <v>2916</v>
      </c>
      <c r="AM313" s="32"/>
      <c r="AN313" s="32"/>
      <c r="AO313" s="32"/>
      <c r="AP313" s="32"/>
      <c r="AQ313" s="32"/>
      <c r="AR313" s="32"/>
      <c r="AS313" s="32"/>
      <c r="AT313" s="32"/>
    </row>
    <row r="314" spans="1:46" ht="15" customHeight="1">
      <c r="A314" s="7" t="str">
        <f>IF(ISERROR(VLOOKUP($L314,'nCino | Field Mappings'!$C:$M,1,FALSE)), "No", "Yes")</f>
        <v>Yes</v>
      </c>
      <c r="D314" s="32">
        <v>15</v>
      </c>
      <c r="E314" s="26" t="s">
        <v>2912</v>
      </c>
      <c r="F314" s="49" t="s">
        <v>2913</v>
      </c>
      <c r="G314" s="49" t="s">
        <v>2913</v>
      </c>
      <c r="H314" s="36" t="s">
        <v>54</v>
      </c>
      <c r="I314" s="35" t="s">
        <v>53</v>
      </c>
      <c r="J314" s="384" t="s">
        <v>368</v>
      </c>
      <c r="K314" s="71" t="s">
        <v>2</v>
      </c>
      <c r="L314" s="71" t="str">
        <f t="shared" si="5"/>
        <v>LLC_BI__Legal_Entities__c.Name</v>
      </c>
      <c r="M314" s="71"/>
      <c r="N314" s="31" t="s">
        <v>2926</v>
      </c>
      <c r="O314" s="51">
        <v>80</v>
      </c>
      <c r="P314" s="26"/>
      <c r="Q314" s="26"/>
      <c r="R314" s="26"/>
      <c r="S314" s="26"/>
      <c r="T314" s="26"/>
      <c r="U314" s="26"/>
      <c r="V314" s="26"/>
      <c r="W314" s="26"/>
      <c r="X314" s="26"/>
      <c r="Y314" s="26"/>
      <c r="Z314" s="26"/>
      <c r="AA314" s="26"/>
      <c r="AB314" s="26"/>
      <c r="AC314" s="26"/>
      <c r="AD314" s="26"/>
      <c r="AE314" s="26"/>
      <c r="AF314" s="32"/>
      <c r="AG314" s="32" t="s">
        <v>2914</v>
      </c>
      <c r="AH314" s="26"/>
      <c r="AI314" s="25" t="s">
        <v>2914</v>
      </c>
      <c r="AJ314" s="26"/>
      <c r="AK314" s="26"/>
      <c r="AL314" s="25" t="s">
        <v>2916</v>
      </c>
      <c r="AM314" s="26"/>
      <c r="AN314" s="26"/>
      <c r="AO314" s="26"/>
      <c r="AP314" s="26"/>
      <c r="AQ314" s="26"/>
      <c r="AR314" s="26"/>
      <c r="AS314" s="26"/>
      <c r="AT314" s="26"/>
    </row>
    <row r="315" spans="1:46" ht="15" customHeight="1">
      <c r="A315" s="7" t="str">
        <f>IF(ISERROR(VLOOKUP($L315,'nCino | Field Mappings'!$C:$M,1,FALSE)), "No", "Yes")</f>
        <v>Yes</v>
      </c>
      <c r="D315" s="32">
        <v>16</v>
      </c>
      <c r="E315" s="381"/>
      <c r="F315" s="49" t="s">
        <v>2913</v>
      </c>
      <c r="G315" s="49" t="s">
        <v>2913</v>
      </c>
      <c r="H315" s="374" t="s">
        <v>54</v>
      </c>
      <c r="I315" s="367" t="s">
        <v>53</v>
      </c>
      <c r="J315" s="53" t="s">
        <v>2927</v>
      </c>
      <c r="K315" s="37" t="s">
        <v>155</v>
      </c>
      <c r="L315" s="37" t="str">
        <f t="shared" si="5"/>
        <v>LLC_BI__Legal_Entities__c.CurrencyIsoCode</v>
      </c>
      <c r="M315" s="46" t="s">
        <v>2928</v>
      </c>
      <c r="N315" s="60" t="s">
        <v>2929</v>
      </c>
      <c r="O315" s="51" t="s">
        <v>2930</v>
      </c>
      <c r="P315" s="26"/>
      <c r="Q315" s="26"/>
      <c r="R315" s="26"/>
      <c r="S315" s="26"/>
      <c r="T315" s="26"/>
      <c r="U315" s="26"/>
      <c r="V315" s="26"/>
      <c r="W315" s="26"/>
      <c r="X315" s="26"/>
      <c r="Y315" s="26"/>
      <c r="Z315" s="26"/>
      <c r="AA315" s="26"/>
      <c r="AB315" s="26"/>
      <c r="AC315" s="26"/>
      <c r="AD315" s="26"/>
      <c r="AE315" s="26"/>
      <c r="AF315" s="26"/>
      <c r="AG315" s="25" t="s">
        <v>2914</v>
      </c>
      <c r="AH315" s="26"/>
      <c r="AI315" s="25" t="s">
        <v>2916</v>
      </c>
      <c r="AJ315" s="26"/>
      <c r="AK315" s="26"/>
      <c r="AL315" s="25" t="s">
        <v>2916</v>
      </c>
      <c r="AM315" s="26"/>
      <c r="AN315" s="26"/>
      <c r="AO315" s="26"/>
      <c r="AP315" s="26"/>
      <c r="AQ315" s="26"/>
      <c r="AR315" s="26"/>
      <c r="AS315" s="26"/>
      <c r="AT315" s="26"/>
    </row>
    <row r="316" spans="1:46" ht="15" customHeight="1">
      <c r="A316" s="7" t="str">
        <f>IF(ISERROR(VLOOKUP($L316,'nCino | Field Mappings'!$C:$M,1,FALSE)), "No", "Yes")</f>
        <v>Yes</v>
      </c>
      <c r="C316" t="s">
        <v>2914</v>
      </c>
      <c r="D316" s="66">
        <v>17</v>
      </c>
      <c r="E316" s="390" t="s">
        <v>3128</v>
      </c>
      <c r="F316" s="391" t="s">
        <v>2952</v>
      </c>
      <c r="G316" s="392" t="s">
        <v>3129</v>
      </c>
      <c r="H316" s="393" t="s">
        <v>54</v>
      </c>
      <c r="I316" s="394" t="s">
        <v>53</v>
      </c>
      <c r="J316" s="395" t="s">
        <v>243</v>
      </c>
      <c r="K316" s="396" t="s">
        <v>242</v>
      </c>
      <c r="L316" s="397" t="str">
        <f t="shared" si="5"/>
        <v>LLC_BI__Legal_Entities__c.LLC_BI__Address__c</v>
      </c>
      <c r="M316" s="398" t="s">
        <v>3257</v>
      </c>
      <c r="N316" s="399" t="s">
        <v>2926</v>
      </c>
      <c r="O316" s="399">
        <v>80</v>
      </c>
      <c r="P316" s="399" t="s">
        <v>3128</v>
      </c>
      <c r="Q316" s="399"/>
      <c r="R316" s="399"/>
      <c r="S316" s="399"/>
      <c r="T316" s="399"/>
      <c r="U316" s="399"/>
      <c r="V316" s="399"/>
      <c r="W316" s="399"/>
      <c r="X316" s="399"/>
      <c r="Y316" s="399"/>
      <c r="Z316" s="399"/>
      <c r="AA316" s="399"/>
      <c r="AB316" s="399"/>
      <c r="AC316" s="399" t="s">
        <v>3128</v>
      </c>
      <c r="AD316" s="399" t="s">
        <v>3128</v>
      </c>
      <c r="AE316" s="399" t="s">
        <v>3128</v>
      </c>
      <c r="AF316" s="399" t="s">
        <v>3128</v>
      </c>
      <c r="AG316" s="400" t="s">
        <v>2914</v>
      </c>
      <c r="AH316" s="399" t="s">
        <v>3128</v>
      </c>
      <c r="AI316" s="400" t="s">
        <v>2916</v>
      </c>
      <c r="AJ316" s="399" t="s">
        <v>3128</v>
      </c>
      <c r="AK316" s="399" t="s">
        <v>3128</v>
      </c>
      <c r="AL316" s="400" t="s">
        <v>2916</v>
      </c>
      <c r="AM316" s="399" t="s">
        <v>3128</v>
      </c>
      <c r="AN316" s="399" t="s">
        <v>3128</v>
      </c>
      <c r="AO316" s="399" t="s">
        <v>3128</v>
      </c>
      <c r="AP316" s="399" t="s">
        <v>3128</v>
      </c>
      <c r="AQ316" s="399" t="s">
        <v>3128</v>
      </c>
      <c r="AR316" s="399" t="s">
        <v>3128</v>
      </c>
      <c r="AS316" s="399" t="s">
        <v>3128</v>
      </c>
      <c r="AT316" s="399" t="s">
        <v>3128</v>
      </c>
    </row>
    <row r="317" spans="1:46" ht="15" customHeight="1">
      <c r="A317" s="7" t="str">
        <f>IF(ISERROR(VLOOKUP($L317,'nCino | Field Mappings'!$C:$M,1,FALSE)), "No", "Yes")</f>
        <v>Yes</v>
      </c>
      <c r="C317" t="s">
        <v>2914</v>
      </c>
      <c r="D317" s="66">
        <v>18</v>
      </c>
      <c r="E317" s="396" t="s">
        <v>3128</v>
      </c>
      <c r="F317" s="401" t="s">
        <v>2952</v>
      </c>
      <c r="G317" s="402" t="s">
        <v>3129</v>
      </c>
      <c r="H317" s="403" t="s">
        <v>54</v>
      </c>
      <c r="I317" s="394" t="s">
        <v>53</v>
      </c>
      <c r="J317" s="395" t="s">
        <v>338</v>
      </c>
      <c r="K317" s="396" t="s">
        <v>337</v>
      </c>
      <c r="L317" s="404" t="str">
        <f t="shared" si="5"/>
        <v>LLC_BI__Legal_Entities__c.LLC_BI__Order__c</v>
      </c>
      <c r="M317" s="405" t="s">
        <v>3258</v>
      </c>
      <c r="N317" s="396" t="s">
        <v>2948</v>
      </c>
      <c r="O317" s="396">
        <v>3</v>
      </c>
      <c r="P317" s="396">
        <v>0</v>
      </c>
      <c r="Q317" s="396"/>
      <c r="R317" s="396"/>
      <c r="S317" s="396"/>
      <c r="T317" s="396"/>
      <c r="U317" s="396"/>
      <c r="V317" s="396"/>
      <c r="W317" s="396"/>
      <c r="X317" s="396"/>
      <c r="Y317" s="396"/>
      <c r="Z317" s="396"/>
      <c r="AA317" s="396"/>
      <c r="AB317" s="396"/>
      <c r="AC317" s="396" t="s">
        <v>3128</v>
      </c>
      <c r="AD317" s="396" t="s">
        <v>3128</v>
      </c>
      <c r="AE317" s="396" t="s">
        <v>3128</v>
      </c>
      <c r="AF317" s="396" t="s">
        <v>3128</v>
      </c>
      <c r="AG317" s="400" t="s">
        <v>2914</v>
      </c>
      <c r="AH317" s="396" t="s">
        <v>3128</v>
      </c>
      <c r="AI317" s="400" t="s">
        <v>2916</v>
      </c>
      <c r="AJ317" s="396" t="s">
        <v>3128</v>
      </c>
      <c r="AK317" s="396" t="s">
        <v>3128</v>
      </c>
      <c r="AL317" s="400" t="s">
        <v>2916</v>
      </c>
      <c r="AM317" s="396" t="s">
        <v>3128</v>
      </c>
      <c r="AN317" s="396" t="s">
        <v>3128</v>
      </c>
      <c r="AO317" s="396" t="s">
        <v>3128</v>
      </c>
      <c r="AP317" s="396" t="s">
        <v>3128</v>
      </c>
      <c r="AQ317" s="396" t="s">
        <v>3128</v>
      </c>
      <c r="AR317" s="396" t="s">
        <v>3128</v>
      </c>
      <c r="AS317" s="396" t="s">
        <v>3128</v>
      </c>
      <c r="AT317" s="396" t="s">
        <v>3128</v>
      </c>
    </row>
    <row r="318" spans="1:46" ht="15" customHeight="1">
      <c r="A318" s="7" t="str">
        <f>IF(ISERROR(VLOOKUP($L318,'nCino | Field Mappings'!$C:$M,1,FALSE)), "No", "Yes")</f>
        <v>Yes</v>
      </c>
      <c r="C318" t="s">
        <v>2914</v>
      </c>
      <c r="D318" s="66">
        <v>19</v>
      </c>
      <c r="E318" s="396" t="s">
        <v>3128</v>
      </c>
      <c r="F318" s="401" t="s">
        <v>2952</v>
      </c>
      <c r="G318" s="402" t="s">
        <v>3129</v>
      </c>
      <c r="H318" s="393" t="s">
        <v>54</v>
      </c>
      <c r="I318" s="394" t="s">
        <v>53</v>
      </c>
      <c r="J318" s="395" t="s">
        <v>255</v>
      </c>
      <c r="K318" s="396" t="s">
        <v>254</v>
      </c>
      <c r="L318" s="404" t="str">
        <f t="shared" si="5"/>
        <v>LLC_BI__Legal_Entities__c.LLC_BI__Deposit__c</v>
      </c>
      <c r="M318" s="405" t="s">
        <v>3259</v>
      </c>
      <c r="N318" s="396" t="s">
        <v>3260</v>
      </c>
      <c r="O318" s="396">
        <v>18</v>
      </c>
      <c r="P318" s="396" t="s">
        <v>3128</v>
      </c>
      <c r="Q318" s="396"/>
      <c r="R318" s="396"/>
      <c r="S318" s="396"/>
      <c r="T318" s="396"/>
      <c r="U318" s="396"/>
      <c r="V318" s="396"/>
      <c r="W318" s="396"/>
      <c r="X318" s="396"/>
      <c r="Y318" s="396"/>
      <c r="Z318" s="396"/>
      <c r="AA318" s="396"/>
      <c r="AB318" s="396"/>
      <c r="AC318" s="396" t="s">
        <v>3128</v>
      </c>
      <c r="AD318" s="396" t="s">
        <v>3128</v>
      </c>
      <c r="AE318" s="396" t="s">
        <v>3128</v>
      </c>
      <c r="AF318" s="396" t="s">
        <v>3128</v>
      </c>
      <c r="AG318" s="400" t="s">
        <v>2914</v>
      </c>
      <c r="AH318" s="396" t="s">
        <v>3128</v>
      </c>
      <c r="AI318" s="400" t="s">
        <v>2916</v>
      </c>
      <c r="AJ318" s="396" t="s">
        <v>3128</v>
      </c>
      <c r="AK318" s="396" t="s">
        <v>3128</v>
      </c>
      <c r="AL318" s="400" t="s">
        <v>2916</v>
      </c>
      <c r="AM318" s="396" t="s">
        <v>3128</v>
      </c>
      <c r="AN318" s="396" t="s">
        <v>3128</v>
      </c>
      <c r="AO318" s="396" t="s">
        <v>3128</v>
      </c>
      <c r="AP318" s="396" t="s">
        <v>3128</v>
      </c>
      <c r="AQ318" s="396" t="s">
        <v>3128</v>
      </c>
      <c r="AR318" s="396" t="s">
        <v>3128</v>
      </c>
      <c r="AS318" s="396" t="s">
        <v>3128</v>
      </c>
      <c r="AT318" s="396" t="s">
        <v>3128</v>
      </c>
    </row>
    <row r="319" spans="1:46" ht="15" customHeight="1">
      <c r="A319" s="7" t="str">
        <f>IF(ISERROR(VLOOKUP($L319,'nCino | Field Mappings'!$C:$M,1,FALSE)), "No", "Yes")</f>
        <v>Yes</v>
      </c>
      <c r="C319" t="s">
        <v>2914</v>
      </c>
      <c r="D319" s="66">
        <v>20</v>
      </c>
      <c r="E319" s="396" t="s">
        <v>3128</v>
      </c>
      <c r="F319" s="401" t="s">
        <v>2952</v>
      </c>
      <c r="G319" s="402" t="s">
        <v>3129</v>
      </c>
      <c r="H319" s="403" t="s">
        <v>54</v>
      </c>
      <c r="I319" s="394" t="s">
        <v>53</v>
      </c>
      <c r="J319" s="406" t="s">
        <v>259</v>
      </c>
      <c r="K319" s="407" t="s">
        <v>258</v>
      </c>
      <c r="L319" s="408" t="str">
        <f t="shared" si="5"/>
        <v>LLC_BI__Legal_Entities__c.LLC_BI__Doing_Business_As__c</v>
      </c>
      <c r="M319" s="405" t="s">
        <v>3261</v>
      </c>
      <c r="N319" s="396" t="s">
        <v>3207</v>
      </c>
      <c r="O319" s="396">
        <v>18</v>
      </c>
      <c r="P319" s="396" t="s">
        <v>3128</v>
      </c>
      <c r="Q319" s="396"/>
      <c r="R319" s="396"/>
      <c r="S319" s="396"/>
      <c r="T319" s="396"/>
      <c r="U319" s="396"/>
      <c r="V319" s="396"/>
      <c r="W319" s="396"/>
      <c r="X319" s="396"/>
      <c r="Y319" s="396"/>
      <c r="Z319" s="396"/>
      <c r="AA319" s="396"/>
      <c r="AB319" s="396"/>
      <c r="AC319" s="396" t="s">
        <v>3128</v>
      </c>
      <c r="AD319" s="396" t="s">
        <v>3128</v>
      </c>
      <c r="AE319" s="396" t="s">
        <v>3128</v>
      </c>
      <c r="AF319" s="396" t="s">
        <v>3128</v>
      </c>
      <c r="AG319" s="400" t="s">
        <v>2914</v>
      </c>
      <c r="AH319" s="396" t="s">
        <v>3128</v>
      </c>
      <c r="AI319" s="400" t="s">
        <v>2916</v>
      </c>
      <c r="AJ319" s="396" t="s">
        <v>3128</v>
      </c>
      <c r="AK319" s="396" t="s">
        <v>3128</v>
      </c>
      <c r="AL319" s="400" t="s">
        <v>2916</v>
      </c>
      <c r="AM319" s="396" t="s">
        <v>3128</v>
      </c>
      <c r="AN319" s="396" t="s">
        <v>3128</v>
      </c>
      <c r="AO319" s="396" t="s">
        <v>3128</v>
      </c>
      <c r="AP319" s="396" t="s">
        <v>3128</v>
      </c>
      <c r="AQ319" s="396" t="s">
        <v>3128</v>
      </c>
      <c r="AR319" s="396" t="s">
        <v>3128</v>
      </c>
      <c r="AS319" s="396" t="s">
        <v>3128</v>
      </c>
      <c r="AT319" s="396" t="s">
        <v>3128</v>
      </c>
    </row>
    <row r="320" spans="1:46" ht="15" customHeight="1">
      <c r="A320" s="7" t="str">
        <f>IF(ISERROR(VLOOKUP($L320,'nCino | Field Mappings'!$C:$M,1,FALSE)), "No", "Yes")</f>
        <v>Yes</v>
      </c>
      <c r="C320" t="s">
        <v>2914</v>
      </c>
      <c r="D320" s="66">
        <v>21</v>
      </c>
      <c r="E320" s="396" t="s">
        <v>3128</v>
      </c>
      <c r="F320" s="401" t="s">
        <v>2952</v>
      </c>
      <c r="G320" s="402" t="s">
        <v>3129</v>
      </c>
      <c r="H320" s="393" t="s">
        <v>54</v>
      </c>
      <c r="I320" s="409" t="s">
        <v>53</v>
      </c>
      <c r="J320" s="410" t="s">
        <v>262</v>
      </c>
      <c r="K320" s="398" t="s">
        <v>261</v>
      </c>
      <c r="L320" s="411" t="str">
        <f t="shared" si="5"/>
        <v>LLC_BI__Legal_Entities__c.LLC_BI__Entity_Type__c</v>
      </c>
      <c r="M320" s="396" t="s">
        <v>3262</v>
      </c>
      <c r="N320" s="396" t="s">
        <v>2929</v>
      </c>
      <c r="O320" s="412" t="s">
        <v>2930</v>
      </c>
      <c r="P320" s="396" t="s">
        <v>3128</v>
      </c>
      <c r="Q320" s="396"/>
      <c r="R320" s="396"/>
      <c r="S320" s="396"/>
      <c r="T320" s="396"/>
      <c r="U320" s="396"/>
      <c r="V320" s="396"/>
      <c r="W320" s="396"/>
      <c r="X320" s="396"/>
      <c r="Y320" s="396"/>
      <c r="Z320" s="396"/>
      <c r="AA320" s="396"/>
      <c r="AB320" s="396"/>
      <c r="AC320" s="396" t="s">
        <v>3128</v>
      </c>
      <c r="AD320" s="396" t="s">
        <v>3128</v>
      </c>
      <c r="AE320" s="396" t="s">
        <v>3128</v>
      </c>
      <c r="AF320" s="396" t="s">
        <v>3128</v>
      </c>
      <c r="AG320" s="400" t="s">
        <v>2914</v>
      </c>
      <c r="AH320" s="396" t="s">
        <v>3128</v>
      </c>
      <c r="AI320" s="400" t="s">
        <v>2916</v>
      </c>
      <c r="AJ320" s="396" t="s">
        <v>3128</v>
      </c>
      <c r="AK320" s="396" t="s">
        <v>3128</v>
      </c>
      <c r="AL320" s="400" t="s">
        <v>2916</v>
      </c>
      <c r="AM320" s="396" t="s">
        <v>3128</v>
      </c>
      <c r="AN320" s="396" t="s">
        <v>3128</v>
      </c>
      <c r="AO320" s="396" t="s">
        <v>3128</v>
      </c>
      <c r="AP320" s="396" t="s">
        <v>3128</v>
      </c>
      <c r="AQ320" s="396" t="s">
        <v>3128</v>
      </c>
      <c r="AR320" s="396" t="s">
        <v>3128</v>
      </c>
      <c r="AS320" s="396" t="s">
        <v>3128</v>
      </c>
      <c r="AT320" s="396" t="s">
        <v>3128</v>
      </c>
    </row>
    <row r="321" spans="1:46" ht="15" customHeight="1">
      <c r="A321" s="7" t="str">
        <f>IF(ISERROR(VLOOKUP($L321,'nCino | Field Mappings'!$C:$M,1,FALSE)), "No", "Yes")</f>
        <v>Yes</v>
      </c>
      <c r="C321" t="s">
        <v>2914</v>
      </c>
      <c r="D321" s="66">
        <v>22</v>
      </c>
      <c r="E321" s="396" t="s">
        <v>3128</v>
      </c>
      <c r="F321" s="401" t="s">
        <v>2952</v>
      </c>
      <c r="G321" s="402" t="s">
        <v>3129</v>
      </c>
      <c r="H321" s="403" t="s">
        <v>54</v>
      </c>
      <c r="I321" s="409" t="s">
        <v>53</v>
      </c>
      <c r="J321" s="410" t="s">
        <v>286</v>
      </c>
      <c r="K321" s="398" t="s">
        <v>285</v>
      </c>
      <c r="L321" s="411" t="str">
        <f t="shared" si="5"/>
        <v>LLC_BI__Legal_Entities__c.LLC_BI__HMDA_Ethnicity__c</v>
      </c>
      <c r="M321" s="396" t="s">
        <v>3263</v>
      </c>
      <c r="N321" s="396" t="s">
        <v>2929</v>
      </c>
      <c r="O321" s="412" t="s">
        <v>2930</v>
      </c>
      <c r="P321" s="396" t="s">
        <v>3128</v>
      </c>
      <c r="Q321" s="396"/>
      <c r="R321" s="396"/>
      <c r="S321" s="396"/>
      <c r="T321" s="396"/>
      <c r="U321" s="396"/>
      <c r="V321" s="396"/>
      <c r="W321" s="396"/>
      <c r="X321" s="396"/>
      <c r="Y321" s="396"/>
      <c r="Z321" s="396"/>
      <c r="AA321" s="396"/>
      <c r="AB321" s="396"/>
      <c r="AC321" s="396" t="s">
        <v>3128</v>
      </c>
      <c r="AD321" s="396" t="s">
        <v>3128</v>
      </c>
      <c r="AE321" s="396" t="s">
        <v>3128</v>
      </c>
      <c r="AF321" s="396" t="s">
        <v>3128</v>
      </c>
      <c r="AG321" s="400" t="s">
        <v>2914</v>
      </c>
      <c r="AH321" s="396" t="s">
        <v>3128</v>
      </c>
      <c r="AI321" s="400" t="s">
        <v>2916</v>
      </c>
      <c r="AJ321" s="396" t="s">
        <v>3128</v>
      </c>
      <c r="AK321" s="396" t="s">
        <v>3128</v>
      </c>
      <c r="AL321" s="400" t="s">
        <v>2916</v>
      </c>
      <c r="AM321" s="396" t="s">
        <v>3128</v>
      </c>
      <c r="AN321" s="396" t="s">
        <v>3128</v>
      </c>
      <c r="AO321" s="396" t="s">
        <v>3128</v>
      </c>
      <c r="AP321" s="396" t="s">
        <v>3128</v>
      </c>
      <c r="AQ321" s="396" t="s">
        <v>3128</v>
      </c>
      <c r="AR321" s="396" t="s">
        <v>3128</v>
      </c>
      <c r="AS321" s="396" t="s">
        <v>3128</v>
      </c>
      <c r="AT321" s="396" t="s">
        <v>3128</v>
      </c>
    </row>
    <row r="322" spans="1:46" ht="15" customHeight="1">
      <c r="A322" s="7" t="str">
        <f>IF(ISERROR(VLOOKUP($L322,'nCino | Field Mappings'!$C:$M,1,FALSE)), "No", "Yes")</f>
        <v>Yes</v>
      </c>
      <c r="C322" t="s">
        <v>2914</v>
      </c>
      <c r="D322" s="66">
        <v>23</v>
      </c>
      <c r="E322" s="396" t="s">
        <v>3128</v>
      </c>
      <c r="F322" s="401" t="s">
        <v>2952</v>
      </c>
      <c r="G322" s="402" t="s">
        <v>3129</v>
      </c>
      <c r="H322" s="393" t="s">
        <v>54</v>
      </c>
      <c r="I322" s="394" t="s">
        <v>53</v>
      </c>
      <c r="J322" s="395" t="s">
        <v>271</v>
      </c>
      <c r="K322" s="396" t="s">
        <v>270</v>
      </c>
      <c r="L322" s="397" t="str">
        <f t="shared" si="5"/>
        <v>LLC_BI__Legal_Entities__c.LLC_BI__Guarantee_Effective_Date__c</v>
      </c>
      <c r="M322" s="405" t="s">
        <v>3264</v>
      </c>
      <c r="N322" s="396" t="s">
        <v>1</v>
      </c>
      <c r="O322" s="396"/>
      <c r="P322" s="396" t="s">
        <v>3128</v>
      </c>
      <c r="Q322" s="396"/>
      <c r="R322" s="396"/>
      <c r="S322" s="396"/>
      <c r="T322" s="396"/>
      <c r="U322" s="396"/>
      <c r="V322" s="396"/>
      <c r="W322" s="396"/>
      <c r="X322" s="396"/>
      <c r="Y322" s="396"/>
      <c r="Z322" s="396"/>
      <c r="AA322" s="396"/>
      <c r="AB322" s="396"/>
      <c r="AC322" s="396" t="s">
        <v>3128</v>
      </c>
      <c r="AD322" s="396" t="s">
        <v>3128</v>
      </c>
      <c r="AE322" s="396" t="s">
        <v>3128</v>
      </c>
      <c r="AF322" s="396" t="s">
        <v>3128</v>
      </c>
      <c r="AG322" s="400" t="s">
        <v>2914</v>
      </c>
      <c r="AH322" s="396" t="s">
        <v>3128</v>
      </c>
      <c r="AI322" s="400" t="s">
        <v>2916</v>
      </c>
      <c r="AJ322" s="396" t="s">
        <v>3128</v>
      </c>
      <c r="AK322" s="396" t="s">
        <v>3128</v>
      </c>
      <c r="AL322" s="400" t="s">
        <v>2916</v>
      </c>
      <c r="AM322" s="396" t="s">
        <v>3128</v>
      </c>
      <c r="AN322" s="396" t="s">
        <v>3128</v>
      </c>
      <c r="AO322" s="396" t="s">
        <v>3128</v>
      </c>
      <c r="AP322" s="396" t="s">
        <v>3128</v>
      </c>
      <c r="AQ322" s="396" t="s">
        <v>3128</v>
      </c>
      <c r="AR322" s="396" t="s">
        <v>3128</v>
      </c>
      <c r="AS322" s="396" t="s">
        <v>3128</v>
      </c>
      <c r="AT322" s="396" t="s">
        <v>3128</v>
      </c>
    </row>
    <row r="323" spans="1:46" ht="15" customHeight="1">
      <c r="A323" s="7" t="str">
        <f>IF(ISERROR(VLOOKUP($L323,'nCino | Field Mappings'!$C:$M,1,FALSE)), "No", "Yes")</f>
        <v>Yes</v>
      </c>
      <c r="C323" t="s">
        <v>2914</v>
      </c>
      <c r="D323" s="66">
        <v>24</v>
      </c>
      <c r="E323" s="396" t="s">
        <v>3128</v>
      </c>
      <c r="F323" s="401" t="s">
        <v>2952</v>
      </c>
      <c r="G323" s="402" t="s">
        <v>3129</v>
      </c>
      <c r="H323" s="403" t="s">
        <v>54</v>
      </c>
      <c r="I323" s="394" t="s">
        <v>53</v>
      </c>
      <c r="J323" s="395" t="s">
        <v>274</v>
      </c>
      <c r="K323" s="396" t="s">
        <v>273</v>
      </c>
      <c r="L323" s="404" t="str">
        <f t="shared" si="5"/>
        <v>LLC_BI__Legal_Entities__c.LLC_BI__Guarantee_End_Date__c</v>
      </c>
      <c r="M323" s="405" t="s">
        <v>3265</v>
      </c>
      <c r="N323" s="396" t="s">
        <v>1</v>
      </c>
      <c r="O323" s="396"/>
      <c r="P323" s="396" t="s">
        <v>3128</v>
      </c>
      <c r="Q323" s="396"/>
      <c r="R323" s="396"/>
      <c r="S323" s="396"/>
      <c r="T323" s="396"/>
      <c r="U323" s="396"/>
      <c r="V323" s="396"/>
      <c r="W323" s="396"/>
      <c r="X323" s="396"/>
      <c r="Y323" s="396"/>
      <c r="Z323" s="396"/>
      <c r="AA323" s="396"/>
      <c r="AB323" s="396"/>
      <c r="AC323" s="396" t="s">
        <v>3128</v>
      </c>
      <c r="AD323" s="396" t="s">
        <v>3128</v>
      </c>
      <c r="AE323" s="396" t="s">
        <v>3128</v>
      </c>
      <c r="AF323" s="396" t="s">
        <v>3128</v>
      </c>
      <c r="AG323" s="400" t="s">
        <v>2914</v>
      </c>
      <c r="AH323" s="396" t="s">
        <v>3128</v>
      </c>
      <c r="AI323" s="400" t="s">
        <v>2916</v>
      </c>
      <c r="AJ323" s="396" t="s">
        <v>3128</v>
      </c>
      <c r="AK323" s="396" t="s">
        <v>3128</v>
      </c>
      <c r="AL323" s="400" t="s">
        <v>2916</v>
      </c>
      <c r="AM323" s="396" t="s">
        <v>3128</v>
      </c>
      <c r="AN323" s="396" t="s">
        <v>3128</v>
      </c>
      <c r="AO323" s="396" t="s">
        <v>3128</v>
      </c>
      <c r="AP323" s="396" t="s">
        <v>3128</v>
      </c>
      <c r="AQ323" s="396" t="s">
        <v>3128</v>
      </c>
      <c r="AR323" s="396" t="s">
        <v>3128</v>
      </c>
      <c r="AS323" s="396" t="s">
        <v>3128</v>
      </c>
      <c r="AT323" s="396" t="s">
        <v>3128</v>
      </c>
    </row>
    <row r="324" spans="1:46" ht="15" customHeight="1">
      <c r="A324" s="7" t="str">
        <f>IF(ISERROR(VLOOKUP($L324,'nCino | Field Mappings'!$C:$M,1,FALSE)), "No", "Yes")</f>
        <v>Yes</v>
      </c>
      <c r="C324" t="s">
        <v>2914</v>
      </c>
      <c r="D324" s="66">
        <v>25</v>
      </c>
      <c r="E324" s="396" t="s">
        <v>3128</v>
      </c>
      <c r="F324" s="401" t="s">
        <v>2952</v>
      </c>
      <c r="G324" s="402" t="s">
        <v>3129</v>
      </c>
      <c r="H324" s="393" t="s">
        <v>54</v>
      </c>
      <c r="I324" s="394" t="s">
        <v>53</v>
      </c>
      <c r="J324" s="395" t="s">
        <v>280</v>
      </c>
      <c r="K324" s="396" t="s">
        <v>279</v>
      </c>
      <c r="L324" s="404" t="str">
        <f t="shared" si="5"/>
        <v>LLC_BI__Legal_Entities__c.LLC_BI__Guaranty_Amount__c</v>
      </c>
      <c r="M324" s="405" t="s">
        <v>3266</v>
      </c>
      <c r="N324" s="396" t="s">
        <v>2929</v>
      </c>
      <c r="O324" s="412" t="s">
        <v>2930</v>
      </c>
      <c r="P324" s="396" t="s">
        <v>3128</v>
      </c>
      <c r="Q324" s="396"/>
      <c r="R324" s="396"/>
      <c r="S324" s="396"/>
      <c r="T324" s="396"/>
      <c r="U324" s="396"/>
      <c r="V324" s="396"/>
      <c r="W324" s="396"/>
      <c r="X324" s="396"/>
      <c r="Y324" s="396"/>
      <c r="Z324" s="396"/>
      <c r="AA324" s="396"/>
      <c r="AB324" s="396"/>
      <c r="AC324" s="396" t="s">
        <v>3128</v>
      </c>
      <c r="AD324" s="396" t="s">
        <v>3128</v>
      </c>
      <c r="AE324" s="396" t="s">
        <v>3128</v>
      </c>
      <c r="AF324" s="396" t="s">
        <v>3128</v>
      </c>
      <c r="AG324" s="400" t="s">
        <v>2914</v>
      </c>
      <c r="AH324" s="396" t="s">
        <v>3128</v>
      </c>
      <c r="AI324" s="400" t="s">
        <v>2916</v>
      </c>
      <c r="AJ324" s="396" t="s">
        <v>3128</v>
      </c>
      <c r="AK324" s="396" t="s">
        <v>3128</v>
      </c>
      <c r="AL324" s="400" t="s">
        <v>2916</v>
      </c>
      <c r="AM324" s="396" t="s">
        <v>3128</v>
      </c>
      <c r="AN324" s="396" t="s">
        <v>3128</v>
      </c>
      <c r="AO324" s="396" t="s">
        <v>3128</v>
      </c>
      <c r="AP324" s="396" t="s">
        <v>3128</v>
      </c>
      <c r="AQ324" s="396" t="s">
        <v>3128</v>
      </c>
      <c r="AR324" s="396" t="s">
        <v>3128</v>
      </c>
      <c r="AS324" s="396" t="s">
        <v>3128</v>
      </c>
      <c r="AT324" s="396" t="s">
        <v>3128</v>
      </c>
    </row>
    <row r="325" spans="1:46" ht="15" customHeight="1">
      <c r="A325" s="7" t="str">
        <f>IF(ISERROR(VLOOKUP($L325,'nCino | Field Mappings'!$C:$M,1,FALSE)), "No", "Yes")</f>
        <v>Yes</v>
      </c>
      <c r="C325" t="s">
        <v>2914</v>
      </c>
      <c r="D325" s="66">
        <v>26</v>
      </c>
      <c r="E325" s="396" t="s">
        <v>3128</v>
      </c>
      <c r="F325" s="401" t="s">
        <v>2952</v>
      </c>
      <c r="G325" s="402" t="s">
        <v>3129</v>
      </c>
      <c r="H325" s="403" t="s">
        <v>54</v>
      </c>
      <c r="I325" s="394" t="s">
        <v>53</v>
      </c>
      <c r="J325" s="395" t="s">
        <v>224</v>
      </c>
      <c r="K325" s="396" t="s">
        <v>223</v>
      </c>
      <c r="L325" s="404" t="str">
        <f t="shared" si="5"/>
        <v>LLC_BI__Legal_Entities__c.cm_Has_Deposit__c</v>
      </c>
      <c r="M325" s="405" t="s">
        <v>3267</v>
      </c>
      <c r="N325" s="396" t="s">
        <v>3034</v>
      </c>
      <c r="O325" s="396">
        <v>4</v>
      </c>
      <c r="P325" s="396" t="s">
        <v>3128</v>
      </c>
      <c r="Q325" s="396"/>
      <c r="R325" s="396"/>
      <c r="S325" s="396"/>
      <c r="T325" s="396"/>
      <c r="U325" s="396"/>
      <c r="V325" s="396"/>
      <c r="W325" s="396"/>
      <c r="X325" s="396"/>
      <c r="Y325" s="396"/>
      <c r="Z325" s="396"/>
      <c r="AA325" s="396"/>
      <c r="AB325" s="396"/>
      <c r="AC325" s="396" t="s">
        <v>3128</v>
      </c>
      <c r="AD325" s="396" t="s">
        <v>3128</v>
      </c>
      <c r="AE325" s="396" t="s">
        <v>3128</v>
      </c>
      <c r="AF325" s="396" t="s">
        <v>3128</v>
      </c>
      <c r="AG325" s="400" t="s">
        <v>2914</v>
      </c>
      <c r="AH325" s="396" t="s">
        <v>3128</v>
      </c>
      <c r="AI325" s="400" t="s">
        <v>2916</v>
      </c>
      <c r="AJ325" s="396" t="s">
        <v>3128</v>
      </c>
      <c r="AK325" s="396" t="s">
        <v>3128</v>
      </c>
      <c r="AL325" s="400" t="s">
        <v>2916</v>
      </c>
      <c r="AM325" s="396" t="s">
        <v>3128</v>
      </c>
      <c r="AN325" s="396" t="s">
        <v>3128</v>
      </c>
      <c r="AO325" s="396" t="s">
        <v>3128</v>
      </c>
      <c r="AP325" s="396" t="s">
        <v>3128</v>
      </c>
      <c r="AQ325" s="396" t="s">
        <v>3128</v>
      </c>
      <c r="AR325" s="396" t="s">
        <v>3128</v>
      </c>
      <c r="AS325" s="396" t="s">
        <v>3128</v>
      </c>
      <c r="AT325" s="396" t="s">
        <v>3128</v>
      </c>
    </row>
    <row r="326" spans="1:46" ht="15" customHeight="1">
      <c r="A326" s="7" t="str">
        <f>IF(ISERROR(VLOOKUP($L326,'nCino | Field Mappings'!$C:$M,1,FALSE)), "No", "Yes")</f>
        <v>Yes</v>
      </c>
      <c r="C326" t="s">
        <v>2914</v>
      </c>
      <c r="D326" s="66">
        <v>27</v>
      </c>
      <c r="E326" s="396" t="s">
        <v>3128</v>
      </c>
      <c r="F326" s="401" t="s">
        <v>2952</v>
      </c>
      <c r="G326" s="402" t="s">
        <v>3129</v>
      </c>
      <c r="H326" s="393" t="s">
        <v>54</v>
      </c>
      <c r="I326" s="394" t="s">
        <v>53</v>
      </c>
      <c r="J326" s="395" t="s">
        <v>283</v>
      </c>
      <c r="K326" s="396" t="s">
        <v>282</v>
      </c>
      <c r="L326" s="404" t="str">
        <f t="shared" si="5"/>
        <v>LLC_BI__Legal_Entities__c.LLC_BI__HMDA_Applicant_Type__c</v>
      </c>
      <c r="M326" s="405" t="s">
        <v>3268</v>
      </c>
      <c r="N326" s="396" t="s">
        <v>2929</v>
      </c>
      <c r="O326" s="412" t="s">
        <v>2930</v>
      </c>
      <c r="P326" s="396" t="s">
        <v>3128</v>
      </c>
      <c r="Q326" s="396"/>
      <c r="R326" s="396"/>
      <c r="S326" s="396"/>
      <c r="T326" s="396"/>
      <c r="U326" s="396"/>
      <c r="V326" s="396"/>
      <c r="W326" s="396"/>
      <c r="X326" s="396"/>
      <c r="Y326" s="396"/>
      <c r="Z326" s="396"/>
      <c r="AA326" s="396"/>
      <c r="AB326" s="396"/>
      <c r="AC326" s="396" t="s">
        <v>3128</v>
      </c>
      <c r="AD326" s="396" t="s">
        <v>3128</v>
      </c>
      <c r="AE326" s="396" t="s">
        <v>3128</v>
      </c>
      <c r="AF326" s="396" t="s">
        <v>3128</v>
      </c>
      <c r="AG326" s="400" t="s">
        <v>2914</v>
      </c>
      <c r="AH326" s="396" t="s">
        <v>3128</v>
      </c>
      <c r="AI326" s="400" t="s">
        <v>2916</v>
      </c>
      <c r="AJ326" s="396" t="s">
        <v>3128</v>
      </c>
      <c r="AK326" s="396" t="s">
        <v>3128</v>
      </c>
      <c r="AL326" s="400" t="s">
        <v>2916</v>
      </c>
      <c r="AM326" s="396" t="s">
        <v>3128</v>
      </c>
      <c r="AN326" s="396" t="s">
        <v>3128</v>
      </c>
      <c r="AO326" s="396" t="s">
        <v>3128</v>
      </c>
      <c r="AP326" s="396" t="s">
        <v>3128</v>
      </c>
      <c r="AQ326" s="396" t="s">
        <v>3128</v>
      </c>
      <c r="AR326" s="396" t="s">
        <v>3128</v>
      </c>
      <c r="AS326" s="396" t="s">
        <v>3128</v>
      </c>
      <c r="AT326" s="396" t="s">
        <v>3128</v>
      </c>
    </row>
    <row r="327" spans="1:46" ht="15" customHeight="1">
      <c r="A327" s="7" t="str">
        <f>IF(ISERROR(VLOOKUP($L327,'nCino | Field Mappings'!$C:$M,1,FALSE)), "No", "Yes")</f>
        <v>Yes</v>
      </c>
      <c r="C327" t="s">
        <v>2914</v>
      </c>
      <c r="D327" s="66">
        <v>28</v>
      </c>
      <c r="E327" s="396" t="s">
        <v>3128</v>
      </c>
      <c r="F327" s="401" t="s">
        <v>2952</v>
      </c>
      <c r="G327" s="402" t="s">
        <v>3129</v>
      </c>
      <c r="H327" s="403" t="s">
        <v>54</v>
      </c>
      <c r="I327" s="394" t="s">
        <v>53</v>
      </c>
      <c r="J327" s="395" t="s">
        <v>292</v>
      </c>
      <c r="K327" s="396" t="s">
        <v>291</v>
      </c>
      <c r="L327" s="404" t="str">
        <f t="shared" si="5"/>
        <v>LLC_BI__Legal_Entities__c.LLC_BI__HMDA_Not_Provided__c</v>
      </c>
      <c r="M327" s="405" t="s">
        <v>3269</v>
      </c>
      <c r="N327" s="396" t="s">
        <v>3007</v>
      </c>
      <c r="O327" s="396" t="s">
        <v>3008</v>
      </c>
      <c r="P327" s="396" t="s">
        <v>3128</v>
      </c>
      <c r="Q327" s="396"/>
      <c r="R327" s="396"/>
      <c r="S327" s="396"/>
      <c r="T327" s="396"/>
      <c r="U327" s="396"/>
      <c r="V327" s="396"/>
      <c r="W327" s="396"/>
      <c r="X327" s="396"/>
      <c r="Y327" s="396"/>
      <c r="Z327" s="396"/>
      <c r="AA327" s="396"/>
      <c r="AB327" s="396"/>
      <c r="AC327" s="396" t="s">
        <v>3128</v>
      </c>
      <c r="AD327" s="396" t="s">
        <v>3128</v>
      </c>
      <c r="AE327" s="396" t="s">
        <v>3128</v>
      </c>
      <c r="AF327" s="396" t="s">
        <v>3128</v>
      </c>
      <c r="AG327" s="400" t="s">
        <v>2914</v>
      </c>
      <c r="AH327" s="396" t="s">
        <v>3128</v>
      </c>
      <c r="AI327" s="400" t="s">
        <v>2916</v>
      </c>
      <c r="AJ327" s="396" t="s">
        <v>3128</v>
      </c>
      <c r="AK327" s="396" t="s">
        <v>3128</v>
      </c>
      <c r="AL327" s="400" t="s">
        <v>2916</v>
      </c>
      <c r="AM327" s="396" t="s">
        <v>3128</v>
      </c>
      <c r="AN327" s="396" t="s">
        <v>3128</v>
      </c>
      <c r="AO327" s="396" t="s">
        <v>3128</v>
      </c>
      <c r="AP327" s="396" t="s">
        <v>3128</v>
      </c>
      <c r="AQ327" s="396" t="s">
        <v>3128</v>
      </c>
      <c r="AR327" s="396" t="s">
        <v>3128</v>
      </c>
      <c r="AS327" s="396" t="s">
        <v>3128</v>
      </c>
      <c r="AT327" s="396" t="s">
        <v>3128</v>
      </c>
    </row>
    <row r="328" spans="1:46" ht="15" customHeight="1">
      <c r="A328" s="7" t="str">
        <f>IF(ISERROR(VLOOKUP($L328,'nCino | Field Mappings'!$C:$M,1,FALSE)), "No", "Yes")</f>
        <v>Yes</v>
      </c>
      <c r="C328" t="s">
        <v>2914</v>
      </c>
      <c r="D328" s="66">
        <v>29</v>
      </c>
      <c r="E328" s="396" t="s">
        <v>3128</v>
      </c>
      <c r="F328" s="401" t="s">
        <v>2952</v>
      </c>
      <c r="G328" s="402" t="s">
        <v>3129</v>
      </c>
      <c r="H328" s="393" t="s">
        <v>54</v>
      </c>
      <c r="I328" s="394" t="s">
        <v>53</v>
      </c>
      <c r="J328" s="395" t="s">
        <v>289</v>
      </c>
      <c r="K328" s="396" t="s">
        <v>288</v>
      </c>
      <c r="L328" s="404" t="str">
        <f t="shared" si="5"/>
        <v>LLC_BI__Legal_Entities__c.LLC_BI__HMDA_Income__c</v>
      </c>
      <c r="M328" s="405" t="s">
        <v>3270</v>
      </c>
      <c r="N328" s="396" t="s">
        <v>2948</v>
      </c>
      <c r="O328" s="396">
        <v>18</v>
      </c>
      <c r="P328" s="396">
        <v>0</v>
      </c>
      <c r="Q328" s="396"/>
      <c r="R328" s="396"/>
      <c r="S328" s="396"/>
      <c r="T328" s="396"/>
      <c r="U328" s="396"/>
      <c r="V328" s="396"/>
      <c r="W328" s="396"/>
      <c r="X328" s="396"/>
      <c r="Y328" s="396"/>
      <c r="Z328" s="396"/>
      <c r="AA328" s="396"/>
      <c r="AB328" s="396"/>
      <c r="AC328" s="396" t="s">
        <v>3128</v>
      </c>
      <c r="AD328" s="396" t="s">
        <v>3128</v>
      </c>
      <c r="AE328" s="396" t="s">
        <v>3128</v>
      </c>
      <c r="AF328" s="396" t="s">
        <v>3128</v>
      </c>
      <c r="AG328" s="400" t="s">
        <v>2914</v>
      </c>
      <c r="AH328" s="396" t="s">
        <v>3128</v>
      </c>
      <c r="AI328" s="400" t="s">
        <v>2916</v>
      </c>
      <c r="AJ328" s="396" t="s">
        <v>3128</v>
      </c>
      <c r="AK328" s="396" t="s">
        <v>3128</v>
      </c>
      <c r="AL328" s="400" t="s">
        <v>2916</v>
      </c>
      <c r="AM328" s="396" t="s">
        <v>3128</v>
      </c>
      <c r="AN328" s="396" t="s">
        <v>3128</v>
      </c>
      <c r="AO328" s="396" t="s">
        <v>3128</v>
      </c>
      <c r="AP328" s="396" t="s">
        <v>3128</v>
      </c>
      <c r="AQ328" s="396" t="s">
        <v>3128</v>
      </c>
      <c r="AR328" s="396" t="s">
        <v>3128</v>
      </c>
      <c r="AS328" s="396" t="s">
        <v>3128</v>
      </c>
      <c r="AT328" s="396" t="s">
        <v>3128</v>
      </c>
    </row>
    <row r="329" spans="1:46" ht="15" customHeight="1">
      <c r="A329" s="7" t="str">
        <f>IF(ISERROR(VLOOKUP($L329,'nCino | Field Mappings'!$C:$M,1,FALSE)), "No", "Yes")</f>
        <v>Yes</v>
      </c>
      <c r="C329" t="s">
        <v>2914</v>
      </c>
      <c r="D329" s="66">
        <v>30</v>
      </c>
      <c r="E329" s="396" t="s">
        <v>3128</v>
      </c>
      <c r="F329" s="401" t="s">
        <v>2952</v>
      </c>
      <c r="G329" s="402" t="s">
        <v>3129</v>
      </c>
      <c r="H329" s="403" t="s">
        <v>54</v>
      </c>
      <c r="I329" s="394" t="s">
        <v>53</v>
      </c>
      <c r="J329" s="395" t="s">
        <v>233</v>
      </c>
      <c r="K329" s="396" t="s">
        <v>232</v>
      </c>
      <c r="L329" s="404" t="str">
        <f t="shared" si="5"/>
        <v>LLC_BI__Legal_Entities__c.Integration_Source__c</v>
      </c>
      <c r="M329" s="405" t="s">
        <v>3271</v>
      </c>
      <c r="N329" s="396" t="s">
        <v>2926</v>
      </c>
      <c r="O329" s="396">
        <v>255</v>
      </c>
      <c r="P329" s="396" t="s">
        <v>3128</v>
      </c>
      <c r="Q329" s="396"/>
      <c r="R329" s="396"/>
      <c r="S329" s="396"/>
      <c r="T329" s="396"/>
      <c r="U329" s="396"/>
      <c r="V329" s="396"/>
      <c r="W329" s="396"/>
      <c r="X329" s="396"/>
      <c r="Y329" s="396"/>
      <c r="Z329" s="396"/>
      <c r="AA329" s="396"/>
      <c r="AB329" s="396"/>
      <c r="AC329" s="396" t="s">
        <v>3128</v>
      </c>
      <c r="AD329" s="396" t="s">
        <v>3128</v>
      </c>
      <c r="AE329" s="396" t="s">
        <v>3128</v>
      </c>
      <c r="AF329" s="396" t="s">
        <v>3128</v>
      </c>
      <c r="AG329" s="400" t="s">
        <v>2914</v>
      </c>
      <c r="AH329" s="396" t="s">
        <v>3128</v>
      </c>
      <c r="AI329" s="400" t="s">
        <v>2916</v>
      </c>
      <c r="AJ329" s="396" t="s">
        <v>3128</v>
      </c>
      <c r="AK329" s="396" t="s">
        <v>3128</v>
      </c>
      <c r="AL329" s="400" t="s">
        <v>2916</v>
      </c>
      <c r="AM329" s="396" t="s">
        <v>3128</v>
      </c>
      <c r="AN329" s="396" t="s">
        <v>3128</v>
      </c>
      <c r="AO329" s="396" t="s">
        <v>3128</v>
      </c>
      <c r="AP329" s="396" t="s">
        <v>3128</v>
      </c>
      <c r="AQ329" s="396" t="s">
        <v>3128</v>
      </c>
      <c r="AR329" s="396" t="s">
        <v>3128</v>
      </c>
      <c r="AS329" s="396" t="s">
        <v>3128</v>
      </c>
      <c r="AT329" s="396" t="s">
        <v>3128</v>
      </c>
    </row>
    <row r="330" spans="1:46" ht="15" customHeight="1">
      <c r="A330" s="7" t="str">
        <f>IF(ISERROR(VLOOKUP($L330,'nCino | Field Mappings'!$C:$M,1,FALSE)), "No", "Yes")</f>
        <v>Yes</v>
      </c>
      <c r="C330" t="s">
        <v>2914</v>
      </c>
      <c r="D330" s="66">
        <v>31</v>
      </c>
      <c r="E330" s="396" t="s">
        <v>3128</v>
      </c>
      <c r="F330" s="401" t="s">
        <v>2952</v>
      </c>
      <c r="G330" s="402" t="s">
        <v>3129</v>
      </c>
      <c r="H330" s="393" t="s">
        <v>54</v>
      </c>
      <c r="I330" s="394" t="s">
        <v>53</v>
      </c>
      <c r="J330" s="395" t="s">
        <v>302</v>
      </c>
      <c r="K330" s="396" t="s">
        <v>301</v>
      </c>
      <c r="L330" s="404" t="str">
        <f t="shared" si="5"/>
        <v>LLC_BI__Legal_Entities__c.LLC_BI__Is_Borrower__c</v>
      </c>
      <c r="M330" s="405" t="s">
        <v>3272</v>
      </c>
      <c r="N330" s="396" t="s">
        <v>3273</v>
      </c>
      <c r="O330" s="396">
        <v>18</v>
      </c>
      <c r="P330" s="396">
        <v>0</v>
      </c>
      <c r="Q330" s="396"/>
      <c r="R330" s="396"/>
      <c r="S330" s="396"/>
      <c r="T330" s="396"/>
      <c r="U330" s="396"/>
      <c r="V330" s="396"/>
      <c r="W330" s="396"/>
      <c r="X330" s="396"/>
      <c r="Y330" s="396"/>
      <c r="Z330" s="396"/>
      <c r="AA330" s="396"/>
      <c r="AB330" s="396"/>
      <c r="AC330" s="396" t="s">
        <v>3128</v>
      </c>
      <c r="AD330" s="396" t="s">
        <v>3128</v>
      </c>
      <c r="AE330" s="396" t="s">
        <v>3128</v>
      </c>
      <c r="AF330" s="396" t="s">
        <v>3128</v>
      </c>
      <c r="AG330" s="400" t="s">
        <v>2914</v>
      </c>
      <c r="AH330" s="396" t="s">
        <v>3128</v>
      </c>
      <c r="AI330" s="400" t="s">
        <v>2916</v>
      </c>
      <c r="AJ330" s="396" t="s">
        <v>3128</v>
      </c>
      <c r="AK330" s="396" t="s">
        <v>3128</v>
      </c>
      <c r="AL330" s="400" t="s">
        <v>2916</v>
      </c>
      <c r="AM330" s="396" t="s">
        <v>3128</v>
      </c>
      <c r="AN330" s="396" t="s">
        <v>3128</v>
      </c>
      <c r="AO330" s="396" t="s">
        <v>3128</v>
      </c>
      <c r="AP330" s="396" t="s">
        <v>3128</v>
      </c>
      <c r="AQ330" s="396" t="s">
        <v>3128</v>
      </c>
      <c r="AR330" s="396" t="s">
        <v>3128</v>
      </c>
      <c r="AS330" s="396" t="s">
        <v>3128</v>
      </c>
      <c r="AT330" s="396" t="s">
        <v>3128</v>
      </c>
    </row>
    <row r="331" spans="1:46" ht="15" customHeight="1">
      <c r="A331" s="7" t="str">
        <f>IF(ISERROR(VLOOKUP($L331,'nCino | Field Mappings'!$C:$M,1,FALSE)), "No", "Yes")</f>
        <v>Yes</v>
      </c>
      <c r="C331" t="s">
        <v>2914</v>
      </c>
      <c r="D331" s="66">
        <v>32</v>
      </c>
      <c r="E331" s="396" t="s">
        <v>3128</v>
      </c>
      <c r="F331" s="401" t="s">
        <v>2952</v>
      </c>
      <c r="G331" s="402" t="s">
        <v>3129</v>
      </c>
      <c r="H331" s="403" t="s">
        <v>54</v>
      </c>
      <c r="I331" s="394" t="s">
        <v>53</v>
      </c>
      <c r="J331" s="395" t="s">
        <v>305</v>
      </c>
      <c r="K331" s="396" t="s">
        <v>304</v>
      </c>
      <c r="L331" s="404" t="str">
        <f t="shared" si="5"/>
        <v>LLC_BI__Legal_Entities__c.LLC_BI__Is_CoBorrower__c</v>
      </c>
      <c r="M331" s="405" t="s">
        <v>3274</v>
      </c>
      <c r="N331" s="396" t="s">
        <v>3273</v>
      </c>
      <c r="O331" s="396">
        <v>18</v>
      </c>
      <c r="P331" s="396">
        <v>0</v>
      </c>
      <c r="Q331" s="396"/>
      <c r="R331" s="396"/>
      <c r="S331" s="396"/>
      <c r="T331" s="396"/>
      <c r="U331" s="396"/>
      <c r="V331" s="396"/>
      <c r="W331" s="396"/>
      <c r="X331" s="396"/>
      <c r="Y331" s="396"/>
      <c r="Z331" s="396"/>
      <c r="AA331" s="396"/>
      <c r="AB331" s="396"/>
      <c r="AC331" s="396" t="s">
        <v>3128</v>
      </c>
      <c r="AD331" s="396" t="s">
        <v>3128</v>
      </c>
      <c r="AE331" s="396" t="s">
        <v>3128</v>
      </c>
      <c r="AF331" s="396" t="s">
        <v>3128</v>
      </c>
      <c r="AG331" s="400" t="s">
        <v>2914</v>
      </c>
      <c r="AH331" s="396" t="s">
        <v>3128</v>
      </c>
      <c r="AI331" s="400" t="s">
        <v>2916</v>
      </c>
      <c r="AJ331" s="396" t="s">
        <v>3128</v>
      </c>
      <c r="AK331" s="396" t="s">
        <v>3128</v>
      </c>
      <c r="AL331" s="400" t="s">
        <v>2916</v>
      </c>
      <c r="AM331" s="396" t="s">
        <v>3128</v>
      </c>
      <c r="AN331" s="396" t="s">
        <v>3128</v>
      </c>
      <c r="AO331" s="396" t="s">
        <v>3128</v>
      </c>
      <c r="AP331" s="396" t="s">
        <v>3128</v>
      </c>
      <c r="AQ331" s="396" t="s">
        <v>3128</v>
      </c>
      <c r="AR331" s="396" t="s">
        <v>3128</v>
      </c>
      <c r="AS331" s="396" t="s">
        <v>3128</v>
      </c>
      <c r="AT331" s="396" t="s">
        <v>3128</v>
      </c>
    </row>
    <row r="332" spans="1:46" ht="15" customHeight="1">
      <c r="A332" s="7" t="str">
        <f>IF(ISERROR(VLOOKUP($L332,'nCino | Field Mappings'!$C:$M,1,FALSE)), "No", "Yes")</f>
        <v>Yes</v>
      </c>
      <c r="C332" t="s">
        <v>2914</v>
      </c>
      <c r="D332" s="66">
        <v>33</v>
      </c>
      <c r="E332" s="396" t="s">
        <v>3128</v>
      </c>
      <c r="F332" s="401" t="s">
        <v>2952</v>
      </c>
      <c r="G332" s="402" t="s">
        <v>3129</v>
      </c>
      <c r="H332" s="393" t="s">
        <v>54</v>
      </c>
      <c r="I332" s="394" t="s">
        <v>53</v>
      </c>
      <c r="J332" s="395" t="s">
        <v>308</v>
      </c>
      <c r="K332" s="396" t="s">
        <v>307</v>
      </c>
      <c r="L332" s="404" t="str">
        <f t="shared" si="5"/>
        <v>LLC_BI__Legal_Entities__c.LLC_BI__Is_Grantor__c</v>
      </c>
      <c r="M332" s="405" t="s">
        <v>3275</v>
      </c>
      <c r="N332" s="396" t="s">
        <v>3273</v>
      </c>
      <c r="O332" s="396">
        <v>18</v>
      </c>
      <c r="P332" s="396">
        <v>0</v>
      </c>
      <c r="Q332" s="396"/>
      <c r="R332" s="396"/>
      <c r="S332" s="396"/>
      <c r="T332" s="396"/>
      <c r="U332" s="396"/>
      <c r="V332" s="396"/>
      <c r="W332" s="396"/>
      <c r="X332" s="396"/>
      <c r="Y332" s="396"/>
      <c r="Z332" s="396"/>
      <c r="AA332" s="396"/>
      <c r="AB332" s="396"/>
      <c r="AC332" s="396" t="s">
        <v>3128</v>
      </c>
      <c r="AD332" s="396" t="s">
        <v>3128</v>
      </c>
      <c r="AE332" s="396" t="s">
        <v>3128</v>
      </c>
      <c r="AF332" s="396" t="s">
        <v>3128</v>
      </c>
      <c r="AG332" s="400" t="s">
        <v>2914</v>
      </c>
      <c r="AH332" s="396" t="s">
        <v>3128</v>
      </c>
      <c r="AI332" s="400" t="s">
        <v>2916</v>
      </c>
      <c r="AJ332" s="396" t="s">
        <v>3128</v>
      </c>
      <c r="AK332" s="396" t="s">
        <v>3128</v>
      </c>
      <c r="AL332" s="400" t="s">
        <v>2916</v>
      </c>
      <c r="AM332" s="396" t="s">
        <v>3128</v>
      </c>
      <c r="AN332" s="396" t="s">
        <v>3128</v>
      </c>
      <c r="AO332" s="396" t="s">
        <v>3128</v>
      </c>
      <c r="AP332" s="396" t="s">
        <v>3128</v>
      </c>
      <c r="AQ332" s="396" t="s">
        <v>3128</v>
      </c>
      <c r="AR332" s="396" t="s">
        <v>3128</v>
      </c>
      <c r="AS332" s="396" t="s">
        <v>3128</v>
      </c>
      <c r="AT332" s="396" t="s">
        <v>3128</v>
      </c>
    </row>
    <row r="333" spans="1:46" ht="15" customHeight="1">
      <c r="A333" s="7" t="str">
        <f>IF(ISERROR(VLOOKUP($L333,'nCino | Field Mappings'!$C:$M,1,FALSE)), "No", "Yes")</f>
        <v>Yes</v>
      </c>
      <c r="C333" t="s">
        <v>2914</v>
      </c>
      <c r="D333" s="66">
        <v>34</v>
      </c>
      <c r="E333" s="396" t="s">
        <v>3128</v>
      </c>
      <c r="F333" s="401" t="s">
        <v>2952</v>
      </c>
      <c r="G333" s="402" t="s">
        <v>3129</v>
      </c>
      <c r="H333" s="403" t="s">
        <v>54</v>
      </c>
      <c r="I333" s="394" t="s">
        <v>53</v>
      </c>
      <c r="J333" s="395" t="s">
        <v>311</v>
      </c>
      <c r="K333" s="396" t="s">
        <v>310</v>
      </c>
      <c r="L333" s="408" t="str">
        <f t="shared" si="5"/>
        <v>LLC_BI__Legal_Entities__c.LLC_BI__Is_Guarantor__c</v>
      </c>
      <c r="M333" s="413" t="s">
        <v>3276</v>
      </c>
      <c r="N333" s="396" t="s">
        <v>3273</v>
      </c>
      <c r="O333" s="396">
        <v>18</v>
      </c>
      <c r="P333" s="396">
        <v>0</v>
      </c>
      <c r="Q333" s="396"/>
      <c r="R333" s="396"/>
      <c r="S333" s="396"/>
      <c r="T333" s="396"/>
      <c r="U333" s="396"/>
      <c r="V333" s="396"/>
      <c r="W333" s="396"/>
      <c r="X333" s="396"/>
      <c r="Y333" s="396"/>
      <c r="Z333" s="396"/>
      <c r="AA333" s="396"/>
      <c r="AB333" s="396"/>
      <c r="AC333" s="396" t="s">
        <v>3128</v>
      </c>
      <c r="AD333" s="396" t="s">
        <v>3128</v>
      </c>
      <c r="AE333" s="396" t="s">
        <v>3128</v>
      </c>
      <c r="AF333" s="396" t="s">
        <v>3128</v>
      </c>
      <c r="AG333" s="400" t="s">
        <v>2914</v>
      </c>
      <c r="AH333" s="396" t="s">
        <v>3128</v>
      </c>
      <c r="AI333" s="400" t="s">
        <v>2916</v>
      </c>
      <c r="AJ333" s="396" t="s">
        <v>3128</v>
      </c>
      <c r="AK333" s="396" t="s">
        <v>3128</v>
      </c>
      <c r="AL333" s="400" t="s">
        <v>2916</v>
      </c>
      <c r="AM333" s="396" t="s">
        <v>3128</v>
      </c>
      <c r="AN333" s="396" t="s">
        <v>3128</v>
      </c>
      <c r="AO333" s="396" t="s">
        <v>3128</v>
      </c>
      <c r="AP333" s="396" t="s">
        <v>3128</v>
      </c>
      <c r="AQ333" s="396" t="s">
        <v>3128</v>
      </c>
      <c r="AR333" s="396" t="s">
        <v>3128</v>
      </c>
      <c r="AS333" s="396" t="s">
        <v>3128</v>
      </c>
      <c r="AT333" s="396" t="s">
        <v>3128</v>
      </c>
    </row>
    <row r="334" spans="1:46" ht="15" customHeight="1">
      <c r="A334" s="7" t="str">
        <f>IF(ISERROR(VLOOKUP($L334,'nCino | Field Mappings'!$C:$M,1,FALSE)), "No", "Yes")</f>
        <v>Yes</v>
      </c>
      <c r="C334" t="s">
        <v>2914</v>
      </c>
      <c r="D334" s="66">
        <v>35</v>
      </c>
      <c r="E334" s="396" t="s">
        <v>3128</v>
      </c>
      <c r="F334" s="401" t="s">
        <v>2952</v>
      </c>
      <c r="G334" s="402" t="s">
        <v>3129</v>
      </c>
      <c r="H334" s="393" t="s">
        <v>54</v>
      </c>
      <c r="I334" s="394" t="s">
        <v>53</v>
      </c>
      <c r="J334" s="395" t="s">
        <v>314</v>
      </c>
      <c r="K334" s="414" t="s">
        <v>313</v>
      </c>
      <c r="L334" s="411" t="str">
        <f t="shared" si="5"/>
        <v>LLC_BI__Legal_Entities__c.LLC_BI__Is_Included_In_Global_Analysis__c</v>
      </c>
      <c r="M334" s="398" t="s">
        <v>3277</v>
      </c>
      <c r="N334" s="396" t="s">
        <v>3007</v>
      </c>
      <c r="O334" s="396" t="s">
        <v>3008</v>
      </c>
      <c r="P334" s="396" t="s">
        <v>3128</v>
      </c>
      <c r="Q334" s="396"/>
      <c r="R334" s="396"/>
      <c r="S334" s="396"/>
      <c r="T334" s="396"/>
      <c r="U334" s="396"/>
      <c r="V334" s="396"/>
      <c r="W334" s="396"/>
      <c r="X334" s="396"/>
      <c r="Y334" s="396"/>
      <c r="Z334" s="396"/>
      <c r="AA334" s="396"/>
      <c r="AB334" s="396"/>
      <c r="AC334" s="396" t="s">
        <v>3128</v>
      </c>
      <c r="AD334" s="396" t="s">
        <v>3128</v>
      </c>
      <c r="AE334" s="396" t="s">
        <v>3128</v>
      </c>
      <c r="AF334" s="396" t="s">
        <v>3128</v>
      </c>
      <c r="AG334" s="400" t="s">
        <v>2914</v>
      </c>
      <c r="AH334" s="396" t="s">
        <v>3128</v>
      </c>
      <c r="AI334" s="400" t="s">
        <v>2916</v>
      </c>
      <c r="AJ334" s="396" t="s">
        <v>3128</v>
      </c>
      <c r="AK334" s="396" t="s">
        <v>3128</v>
      </c>
      <c r="AL334" s="400" t="s">
        <v>2916</v>
      </c>
      <c r="AM334" s="396" t="s">
        <v>3128</v>
      </c>
      <c r="AN334" s="396" t="s">
        <v>3128</v>
      </c>
      <c r="AO334" s="396" t="s">
        <v>3128</v>
      </c>
      <c r="AP334" s="396" t="s">
        <v>3128</v>
      </c>
      <c r="AQ334" s="396" t="s">
        <v>3128</v>
      </c>
      <c r="AR334" s="396" t="s">
        <v>3128</v>
      </c>
      <c r="AS334" s="396" t="s">
        <v>3128</v>
      </c>
      <c r="AT334" s="396" t="s">
        <v>3128</v>
      </c>
    </row>
    <row r="335" spans="1:46" ht="15" customHeight="1">
      <c r="A335" s="7" t="str">
        <f>IF(ISERROR(VLOOKUP($L335,'nCino | Field Mappings'!$C:$M,1,FALSE)), "No", "Yes")</f>
        <v>Yes</v>
      </c>
      <c r="C335" t="s">
        <v>2914</v>
      </c>
      <c r="D335" s="66">
        <v>36</v>
      </c>
      <c r="E335" s="396" t="s">
        <v>3128</v>
      </c>
      <c r="F335" s="401" t="s">
        <v>2952</v>
      </c>
      <c r="G335" s="402" t="s">
        <v>3129</v>
      </c>
      <c r="H335" s="403" t="s">
        <v>54</v>
      </c>
      <c r="I335" s="394" t="s">
        <v>53</v>
      </c>
      <c r="J335" s="395" t="s">
        <v>317</v>
      </c>
      <c r="K335" s="414" t="s">
        <v>316</v>
      </c>
      <c r="L335" s="411" t="str">
        <f t="shared" si="5"/>
        <v>LLC_BI__Legal_Entities__c.LLC_BI__Is_Related_Entity__c</v>
      </c>
      <c r="M335" s="398" t="s">
        <v>3278</v>
      </c>
      <c r="N335" s="396" t="s">
        <v>3273</v>
      </c>
      <c r="O335" s="396">
        <v>18</v>
      </c>
      <c r="P335" s="396">
        <v>0</v>
      </c>
      <c r="Q335" s="396"/>
      <c r="R335" s="396"/>
      <c r="S335" s="396"/>
      <c r="T335" s="396"/>
      <c r="U335" s="396"/>
      <c r="V335" s="396"/>
      <c r="W335" s="396"/>
      <c r="X335" s="396"/>
      <c r="Y335" s="396"/>
      <c r="Z335" s="396"/>
      <c r="AA335" s="396"/>
      <c r="AB335" s="396"/>
      <c r="AC335" s="396" t="s">
        <v>3128</v>
      </c>
      <c r="AD335" s="396" t="s">
        <v>3128</v>
      </c>
      <c r="AE335" s="396" t="s">
        <v>3128</v>
      </c>
      <c r="AF335" s="396" t="s">
        <v>3128</v>
      </c>
      <c r="AG335" s="400" t="s">
        <v>2914</v>
      </c>
      <c r="AH335" s="396" t="s">
        <v>3128</v>
      </c>
      <c r="AI335" s="400" t="s">
        <v>2916</v>
      </c>
      <c r="AJ335" s="396" t="s">
        <v>3128</v>
      </c>
      <c r="AK335" s="396" t="s">
        <v>3128</v>
      </c>
      <c r="AL335" s="400" t="s">
        <v>2916</v>
      </c>
      <c r="AM335" s="396" t="s">
        <v>3128</v>
      </c>
      <c r="AN335" s="396" t="s">
        <v>3128</v>
      </c>
      <c r="AO335" s="396" t="s">
        <v>3128</v>
      </c>
      <c r="AP335" s="396" t="s">
        <v>3128</v>
      </c>
      <c r="AQ335" s="396" t="s">
        <v>3128</v>
      </c>
      <c r="AR335" s="396" t="s">
        <v>3128</v>
      </c>
      <c r="AS335" s="396" t="s">
        <v>3128</v>
      </c>
      <c r="AT335" s="396" t="s">
        <v>3128</v>
      </c>
    </row>
    <row r="336" spans="1:46" ht="15" customHeight="1">
      <c r="A336" s="7" t="str">
        <f>IF(ISERROR(VLOOKUP($L336,'nCino | Field Mappings'!$C:$M,1,FALSE)), "No", "Yes")</f>
        <v>Yes</v>
      </c>
      <c r="C336" t="s">
        <v>2914</v>
      </c>
      <c r="D336" s="66">
        <v>37</v>
      </c>
      <c r="E336" s="396" t="s">
        <v>3128</v>
      </c>
      <c r="F336" s="401" t="s">
        <v>2952</v>
      </c>
      <c r="G336" s="402" t="s">
        <v>3129</v>
      </c>
      <c r="H336" s="393" t="s">
        <v>54</v>
      </c>
      <c r="I336" s="394" t="s">
        <v>53</v>
      </c>
      <c r="J336" s="395" t="s">
        <v>277</v>
      </c>
      <c r="K336" s="414" t="s">
        <v>276</v>
      </c>
      <c r="L336" s="411" t="str">
        <f t="shared" si="5"/>
        <v>LLC_BI__Legal_Entities__c.LLC_BI__Guarantee_Limit__c</v>
      </c>
      <c r="M336" s="398" t="s">
        <v>3279</v>
      </c>
      <c r="N336" s="396" t="s">
        <v>2927</v>
      </c>
      <c r="O336" s="396">
        <v>16</v>
      </c>
      <c r="P336" s="396">
        <v>2</v>
      </c>
      <c r="Q336" s="396"/>
      <c r="R336" s="396"/>
      <c r="S336" s="396"/>
      <c r="T336" s="396"/>
      <c r="U336" s="396"/>
      <c r="V336" s="396"/>
      <c r="W336" s="396"/>
      <c r="X336" s="396"/>
      <c r="Y336" s="396"/>
      <c r="Z336" s="396"/>
      <c r="AA336" s="396"/>
      <c r="AB336" s="396"/>
      <c r="AC336" s="396" t="s">
        <v>3128</v>
      </c>
      <c r="AD336" s="396" t="s">
        <v>3128</v>
      </c>
      <c r="AE336" s="396" t="s">
        <v>3128</v>
      </c>
      <c r="AF336" s="396" t="s">
        <v>3128</v>
      </c>
      <c r="AG336" s="400" t="s">
        <v>2914</v>
      </c>
      <c r="AH336" s="396" t="s">
        <v>3128</v>
      </c>
      <c r="AI336" s="400" t="s">
        <v>2916</v>
      </c>
      <c r="AJ336" s="396" t="s">
        <v>3128</v>
      </c>
      <c r="AK336" s="396" t="s">
        <v>3128</v>
      </c>
      <c r="AL336" s="400" t="s">
        <v>2916</v>
      </c>
      <c r="AM336" s="396" t="s">
        <v>3128</v>
      </c>
      <c r="AN336" s="396" t="s">
        <v>3128</v>
      </c>
      <c r="AO336" s="396" t="s">
        <v>3128</v>
      </c>
      <c r="AP336" s="396" t="s">
        <v>3128</v>
      </c>
      <c r="AQ336" s="396" t="s">
        <v>3128</v>
      </c>
      <c r="AR336" s="396" t="s">
        <v>3128</v>
      </c>
      <c r="AS336" s="396" t="s">
        <v>3128</v>
      </c>
      <c r="AT336" s="396" t="s">
        <v>3128</v>
      </c>
    </row>
    <row r="337" spans="1:46" ht="15" customHeight="1">
      <c r="A337" s="7" t="str">
        <f>IF(ISERROR(VLOOKUP($L337,'nCino | Field Mappings'!$C:$M,1,FALSE)), "No", "Yes")</f>
        <v>Yes</v>
      </c>
      <c r="C337" t="s">
        <v>2914</v>
      </c>
      <c r="D337" s="415">
        <v>38</v>
      </c>
      <c r="E337" s="407" t="s">
        <v>3128</v>
      </c>
      <c r="F337" s="416" t="s">
        <v>2952</v>
      </c>
      <c r="G337" s="417" t="s">
        <v>3129</v>
      </c>
      <c r="H337" s="403" t="s">
        <v>54</v>
      </c>
      <c r="I337" s="394" t="s">
        <v>53</v>
      </c>
      <c r="J337" s="406" t="s">
        <v>324</v>
      </c>
      <c r="K337" s="418" t="s">
        <v>323</v>
      </c>
      <c r="L337" s="419" t="str">
        <f t="shared" si="5"/>
        <v>LLC_BI__Legal_Entities__c.LLC_BI__Loan_Collateral__c</v>
      </c>
      <c r="M337" s="420" t="s">
        <v>3280</v>
      </c>
      <c r="N337" s="407" t="s">
        <v>3281</v>
      </c>
      <c r="O337" s="407">
        <v>18</v>
      </c>
      <c r="P337" s="407" t="s">
        <v>3128</v>
      </c>
      <c r="Q337" s="407"/>
      <c r="R337" s="407"/>
      <c r="S337" s="407"/>
      <c r="T337" s="407"/>
      <c r="U337" s="407"/>
      <c r="V337" s="407"/>
      <c r="W337" s="407"/>
      <c r="X337" s="407"/>
      <c r="Y337" s="407"/>
      <c r="Z337" s="407"/>
      <c r="AA337" s="407"/>
      <c r="AB337" s="407"/>
      <c r="AC337" s="407" t="s">
        <v>3128</v>
      </c>
      <c r="AD337" s="407" t="s">
        <v>3128</v>
      </c>
      <c r="AE337" s="407" t="s">
        <v>3128</v>
      </c>
      <c r="AF337" s="407" t="s">
        <v>3128</v>
      </c>
      <c r="AG337" s="400" t="s">
        <v>2914</v>
      </c>
      <c r="AH337" s="407" t="s">
        <v>3128</v>
      </c>
      <c r="AI337" s="400" t="s">
        <v>2916</v>
      </c>
      <c r="AJ337" s="407" t="s">
        <v>3128</v>
      </c>
      <c r="AK337" s="407" t="s">
        <v>3128</v>
      </c>
      <c r="AL337" s="400" t="s">
        <v>2916</v>
      </c>
      <c r="AM337" s="407" t="s">
        <v>3128</v>
      </c>
      <c r="AN337" s="407" t="s">
        <v>3128</v>
      </c>
      <c r="AO337" s="407" t="s">
        <v>3128</v>
      </c>
      <c r="AP337" s="407" t="s">
        <v>3128</v>
      </c>
      <c r="AQ337" s="407" t="s">
        <v>3128</v>
      </c>
      <c r="AR337" s="407" t="s">
        <v>3128</v>
      </c>
      <c r="AS337" s="407" t="s">
        <v>3128</v>
      </c>
      <c r="AT337" s="407" t="s">
        <v>3128</v>
      </c>
    </row>
    <row r="338" spans="1:46" ht="15" customHeight="1">
      <c r="A338" s="7" t="str">
        <f>IF(ISERROR(VLOOKUP($L338,'nCino | Field Mappings'!$C:$M,1,FALSE)), "No", "Yes")</f>
        <v>Yes</v>
      </c>
      <c r="C338" t="s">
        <v>2914</v>
      </c>
      <c r="D338" s="66">
        <v>39</v>
      </c>
      <c r="E338" s="398" t="s">
        <v>3128</v>
      </c>
      <c r="F338" s="391" t="s">
        <v>2952</v>
      </c>
      <c r="G338" s="392" t="s">
        <v>3129</v>
      </c>
      <c r="H338" s="421" t="s">
        <v>54</v>
      </c>
      <c r="I338" s="421" t="s">
        <v>53</v>
      </c>
      <c r="J338" s="410" t="s">
        <v>328</v>
      </c>
      <c r="K338" s="398" t="s">
        <v>327</v>
      </c>
      <c r="L338" s="411" t="str">
        <f t="shared" si="5"/>
        <v>LLC_BI__Legal_Entities__c.LLC_BI__lookupKey__c</v>
      </c>
      <c r="M338" s="398" t="s">
        <v>3282</v>
      </c>
      <c r="N338" s="398" t="s">
        <v>3283</v>
      </c>
      <c r="O338" s="398">
        <v>255</v>
      </c>
      <c r="P338" s="398" t="s">
        <v>3128</v>
      </c>
      <c r="Q338" s="398"/>
      <c r="R338" s="398"/>
      <c r="S338" s="398"/>
      <c r="T338" s="398"/>
      <c r="U338" s="398"/>
      <c r="V338" s="398"/>
      <c r="W338" s="398"/>
      <c r="X338" s="398"/>
      <c r="Y338" s="398"/>
      <c r="Z338" s="398"/>
      <c r="AA338" s="398"/>
      <c r="AB338" s="398"/>
      <c r="AC338" s="398" t="s">
        <v>3128</v>
      </c>
      <c r="AD338" s="398" t="s">
        <v>3128</v>
      </c>
      <c r="AE338" s="398" t="s">
        <v>3128</v>
      </c>
      <c r="AF338" s="398" t="s">
        <v>3128</v>
      </c>
      <c r="AG338" s="400" t="s">
        <v>2914</v>
      </c>
      <c r="AH338" s="398" t="s">
        <v>3128</v>
      </c>
      <c r="AI338" s="400" t="s">
        <v>2916</v>
      </c>
      <c r="AJ338" s="398" t="s">
        <v>3128</v>
      </c>
      <c r="AK338" s="398" t="s">
        <v>3128</v>
      </c>
      <c r="AL338" s="400" t="s">
        <v>2916</v>
      </c>
      <c r="AM338" s="398" t="s">
        <v>3128</v>
      </c>
      <c r="AN338" s="398" t="s">
        <v>3128</v>
      </c>
      <c r="AO338" s="398" t="s">
        <v>3128</v>
      </c>
      <c r="AP338" s="398" t="s">
        <v>3128</v>
      </c>
      <c r="AQ338" s="398" t="s">
        <v>3128</v>
      </c>
      <c r="AR338" s="398" t="s">
        <v>3128</v>
      </c>
      <c r="AS338" s="398" t="s">
        <v>3128</v>
      </c>
      <c r="AT338" s="398" t="s">
        <v>3128</v>
      </c>
    </row>
    <row r="339" spans="1:46" ht="15" customHeight="1">
      <c r="A339" s="7" t="str">
        <f>IF(ISERROR(VLOOKUP($L339,'nCino | Field Mappings'!$C:$M,1,FALSE)), "No", "Yes")</f>
        <v>Yes</v>
      </c>
      <c r="C339" t="s">
        <v>2914</v>
      </c>
      <c r="D339" s="66">
        <v>40</v>
      </c>
      <c r="E339" s="398" t="s">
        <v>3128</v>
      </c>
      <c r="F339" s="391" t="s">
        <v>2952</v>
      </c>
      <c r="G339" s="392" t="s">
        <v>3129</v>
      </c>
      <c r="H339" s="421" t="s">
        <v>54</v>
      </c>
      <c r="I339" s="421" t="s">
        <v>53</v>
      </c>
      <c r="J339" s="410" t="s">
        <v>331</v>
      </c>
      <c r="K339" s="398" t="s">
        <v>330</v>
      </c>
      <c r="L339" s="411" t="str">
        <f t="shared" si="5"/>
        <v>LLC_BI__Legal_Entities__c.LLC_BI__Monthly_Debt_Service__c</v>
      </c>
      <c r="M339" s="398" t="s">
        <v>3284</v>
      </c>
      <c r="N339" s="398" t="s">
        <v>2927</v>
      </c>
      <c r="O339" s="398">
        <v>16</v>
      </c>
      <c r="P339" s="398">
        <v>2</v>
      </c>
      <c r="Q339" s="398"/>
      <c r="R339" s="398"/>
      <c r="S339" s="398"/>
      <c r="T339" s="398"/>
      <c r="U339" s="398"/>
      <c r="V339" s="398"/>
      <c r="W339" s="398"/>
      <c r="X339" s="398"/>
      <c r="Y339" s="398"/>
      <c r="Z339" s="398"/>
      <c r="AA339" s="398"/>
      <c r="AB339" s="398"/>
      <c r="AC339" s="398" t="s">
        <v>3128</v>
      </c>
      <c r="AD339" s="398" t="s">
        <v>3128</v>
      </c>
      <c r="AE339" s="398" t="s">
        <v>3128</v>
      </c>
      <c r="AF339" s="398" t="s">
        <v>3128</v>
      </c>
      <c r="AG339" s="400" t="s">
        <v>2914</v>
      </c>
      <c r="AH339" s="398" t="s">
        <v>3128</v>
      </c>
      <c r="AI339" s="400" t="s">
        <v>2916</v>
      </c>
      <c r="AJ339" s="398" t="s">
        <v>3128</v>
      </c>
      <c r="AK339" s="398" t="s">
        <v>3128</v>
      </c>
      <c r="AL339" s="400" t="s">
        <v>2916</v>
      </c>
      <c r="AM339" s="398" t="s">
        <v>3128</v>
      </c>
      <c r="AN339" s="398" t="s">
        <v>3128</v>
      </c>
      <c r="AO339" s="398" t="s">
        <v>3128</v>
      </c>
      <c r="AP339" s="398" t="s">
        <v>3128</v>
      </c>
      <c r="AQ339" s="398" t="s">
        <v>3128</v>
      </c>
      <c r="AR339" s="398" t="s">
        <v>3128</v>
      </c>
      <c r="AS339" s="398" t="s">
        <v>3128</v>
      </c>
      <c r="AT339" s="398" t="s">
        <v>3128</v>
      </c>
    </row>
    <row r="340" spans="1:46" ht="15" customHeight="1">
      <c r="A340" s="7" t="str">
        <f>IF(ISERROR(VLOOKUP($L340,'nCino | Field Mappings'!$C:$M,1,FALSE)), "No", "Yes")</f>
        <v>Yes</v>
      </c>
      <c r="C340" t="s">
        <v>2914</v>
      </c>
      <c r="D340" s="66">
        <v>41</v>
      </c>
      <c r="E340" s="398" t="s">
        <v>3128</v>
      </c>
      <c r="F340" s="391" t="s">
        <v>2952</v>
      </c>
      <c r="G340" s="392" t="s">
        <v>3129</v>
      </c>
      <c r="H340" s="421" t="s">
        <v>54</v>
      </c>
      <c r="I340" s="421" t="s">
        <v>53</v>
      </c>
      <c r="J340" s="410" t="s">
        <v>334</v>
      </c>
      <c r="K340" s="398" t="s">
        <v>333</v>
      </c>
      <c r="L340" s="411" t="str">
        <f t="shared" si="5"/>
        <v>LLC_BI__Legal_Entities__c.LLC_BI__Notes__c</v>
      </c>
      <c r="M340" s="398" t="s">
        <v>3285</v>
      </c>
      <c r="N340" s="398" t="s">
        <v>3185</v>
      </c>
      <c r="O340" s="398">
        <v>32000</v>
      </c>
      <c r="P340" s="398" t="s">
        <v>3128</v>
      </c>
      <c r="Q340" s="398"/>
      <c r="R340" s="398"/>
      <c r="S340" s="398"/>
      <c r="T340" s="398"/>
      <c r="U340" s="398"/>
      <c r="V340" s="398"/>
      <c r="W340" s="398"/>
      <c r="X340" s="398"/>
      <c r="Y340" s="398"/>
      <c r="Z340" s="398"/>
      <c r="AA340" s="398"/>
      <c r="AB340" s="398"/>
      <c r="AC340" s="398" t="s">
        <v>3128</v>
      </c>
      <c r="AD340" s="398" t="s">
        <v>3128</v>
      </c>
      <c r="AE340" s="398" t="s">
        <v>3128</v>
      </c>
      <c r="AF340" s="398" t="s">
        <v>3128</v>
      </c>
      <c r="AG340" s="400" t="s">
        <v>2914</v>
      </c>
      <c r="AH340" s="398" t="s">
        <v>3128</v>
      </c>
      <c r="AI340" s="400" t="s">
        <v>2916</v>
      </c>
      <c r="AJ340" s="398" t="s">
        <v>3128</v>
      </c>
      <c r="AK340" s="398" t="s">
        <v>3128</v>
      </c>
      <c r="AL340" s="400" t="s">
        <v>2916</v>
      </c>
      <c r="AM340" s="398" t="s">
        <v>3128</v>
      </c>
      <c r="AN340" s="398" t="s">
        <v>3128</v>
      </c>
      <c r="AO340" s="398" t="s">
        <v>3128</v>
      </c>
      <c r="AP340" s="398" t="s">
        <v>3128</v>
      </c>
      <c r="AQ340" s="398" t="s">
        <v>3128</v>
      </c>
      <c r="AR340" s="398" t="s">
        <v>3128</v>
      </c>
      <c r="AS340" s="398" t="s">
        <v>3128</v>
      </c>
      <c r="AT340" s="398" t="s">
        <v>3128</v>
      </c>
    </row>
    <row r="341" spans="1:46" ht="15" customHeight="1">
      <c r="A341" s="7" t="str">
        <f>IF(ISERROR(VLOOKUP($L341,'nCino | Field Mappings'!$C:$M,1,FALSE)), "No", "Yes")</f>
        <v>Yes</v>
      </c>
      <c r="C341" t="s">
        <v>2914</v>
      </c>
      <c r="D341" s="66">
        <v>42</v>
      </c>
      <c r="E341" s="398" t="s">
        <v>3128</v>
      </c>
      <c r="F341" s="391" t="s">
        <v>2952</v>
      </c>
      <c r="G341" s="392" t="s">
        <v>3129</v>
      </c>
      <c r="H341" s="421" t="s">
        <v>54</v>
      </c>
      <c r="I341" s="421" t="s">
        <v>53</v>
      </c>
      <c r="J341" s="410" t="s">
        <v>352</v>
      </c>
      <c r="K341" s="398" t="s">
        <v>351</v>
      </c>
      <c r="L341" s="411" t="str">
        <f t="shared" si="5"/>
        <v>LLC_BI__Legal_Entities__c.LLC_BI__Relationship_Type__c</v>
      </c>
      <c r="M341" s="398" t="s">
        <v>3286</v>
      </c>
      <c r="N341" s="398" t="s">
        <v>2929</v>
      </c>
      <c r="O341" s="412" t="s">
        <v>2930</v>
      </c>
      <c r="P341" s="398" t="s">
        <v>3128</v>
      </c>
      <c r="Q341" s="398"/>
      <c r="R341" s="398"/>
      <c r="S341" s="398"/>
      <c r="T341" s="398"/>
      <c r="U341" s="398"/>
      <c r="V341" s="398"/>
      <c r="W341" s="398"/>
      <c r="X341" s="398"/>
      <c r="Y341" s="398"/>
      <c r="Z341" s="398"/>
      <c r="AA341" s="398"/>
      <c r="AB341" s="398"/>
      <c r="AC341" s="398" t="s">
        <v>3128</v>
      </c>
      <c r="AD341" s="398" t="s">
        <v>3128</v>
      </c>
      <c r="AE341" s="398" t="s">
        <v>3128</v>
      </c>
      <c r="AF341" s="398" t="s">
        <v>3128</v>
      </c>
      <c r="AG341" s="400" t="s">
        <v>2914</v>
      </c>
      <c r="AH341" s="398" t="s">
        <v>3128</v>
      </c>
      <c r="AI341" s="400" t="s">
        <v>2916</v>
      </c>
      <c r="AJ341" s="398" t="s">
        <v>3128</v>
      </c>
      <c r="AK341" s="398" t="s">
        <v>3128</v>
      </c>
      <c r="AL341" s="400" t="s">
        <v>2916</v>
      </c>
      <c r="AM341" s="398" t="s">
        <v>3128</v>
      </c>
      <c r="AN341" s="398" t="s">
        <v>3128</v>
      </c>
      <c r="AO341" s="398" t="s">
        <v>3128</v>
      </c>
      <c r="AP341" s="398" t="s">
        <v>3128</v>
      </c>
      <c r="AQ341" s="398" t="s">
        <v>3128</v>
      </c>
      <c r="AR341" s="398" t="s">
        <v>3128</v>
      </c>
      <c r="AS341" s="398" t="s">
        <v>3128</v>
      </c>
      <c r="AT341" s="398" t="s">
        <v>3128</v>
      </c>
    </row>
    <row r="342" spans="1:46" ht="15" customHeight="1">
      <c r="A342" s="7" t="str">
        <f>IF(ISERROR(VLOOKUP($L342,'nCino | Field Mappings'!$C:$M,1,FALSE)), "No", "Yes")</f>
        <v>Yes</v>
      </c>
      <c r="C342" t="s">
        <v>2914</v>
      </c>
      <c r="D342" s="66">
        <v>43</v>
      </c>
      <c r="E342" s="398" t="s">
        <v>3128</v>
      </c>
      <c r="F342" s="391" t="s">
        <v>2952</v>
      </c>
      <c r="G342" s="392" t="s">
        <v>3129</v>
      </c>
      <c r="H342" s="421" t="s">
        <v>54</v>
      </c>
      <c r="I342" s="421" t="s">
        <v>53</v>
      </c>
      <c r="J342" s="410" t="s">
        <v>295</v>
      </c>
      <c r="K342" s="398" t="s">
        <v>294</v>
      </c>
      <c r="L342" s="411" t="str">
        <f t="shared" si="5"/>
        <v>LLC_BI__Legal_Entities__c.LLC_BI__HMDA_Race__c</v>
      </c>
      <c r="M342" s="398" t="s">
        <v>3287</v>
      </c>
      <c r="N342" s="398" t="s">
        <v>3150</v>
      </c>
      <c r="O342" s="412" t="s">
        <v>2930</v>
      </c>
      <c r="P342" s="398" t="s">
        <v>3128</v>
      </c>
      <c r="Q342" s="398"/>
      <c r="R342" s="398"/>
      <c r="S342" s="398"/>
      <c r="T342" s="398"/>
      <c r="U342" s="398"/>
      <c r="V342" s="398"/>
      <c r="W342" s="398"/>
      <c r="X342" s="398"/>
      <c r="Y342" s="398"/>
      <c r="Z342" s="398"/>
      <c r="AA342" s="398"/>
      <c r="AB342" s="398"/>
      <c r="AC342" s="398" t="s">
        <v>3128</v>
      </c>
      <c r="AD342" s="398" t="s">
        <v>3128</v>
      </c>
      <c r="AE342" s="398" t="s">
        <v>3128</v>
      </c>
      <c r="AF342" s="398" t="s">
        <v>3128</v>
      </c>
      <c r="AG342" s="400" t="s">
        <v>2914</v>
      </c>
      <c r="AH342" s="398" t="s">
        <v>3128</v>
      </c>
      <c r="AI342" s="400" t="s">
        <v>2916</v>
      </c>
      <c r="AJ342" s="398" t="s">
        <v>3128</v>
      </c>
      <c r="AK342" s="398" t="s">
        <v>3128</v>
      </c>
      <c r="AL342" s="400" t="s">
        <v>2916</v>
      </c>
      <c r="AM342" s="398" t="s">
        <v>3128</v>
      </c>
      <c r="AN342" s="398" t="s">
        <v>3128</v>
      </c>
      <c r="AO342" s="398" t="s">
        <v>3128</v>
      </c>
      <c r="AP342" s="398" t="s">
        <v>3128</v>
      </c>
      <c r="AQ342" s="398" t="s">
        <v>3128</v>
      </c>
      <c r="AR342" s="398" t="s">
        <v>3128</v>
      </c>
      <c r="AS342" s="398" t="s">
        <v>3128</v>
      </c>
      <c r="AT342" s="398" t="s">
        <v>3128</v>
      </c>
    </row>
    <row r="343" spans="1:46" ht="15" customHeight="1">
      <c r="A343" s="7" t="str">
        <f>IF(ISERROR(VLOOKUP($L343,'nCino | Field Mappings'!$C:$M,1,FALSE)), "No", "Yes")</f>
        <v>Yes</v>
      </c>
      <c r="C343" t="s">
        <v>2914</v>
      </c>
      <c r="D343" s="66">
        <v>44</v>
      </c>
      <c r="E343" s="398" t="s">
        <v>3128</v>
      </c>
      <c r="F343" s="391" t="s">
        <v>2952</v>
      </c>
      <c r="G343" s="392" t="s">
        <v>3129</v>
      </c>
      <c r="H343" s="421" t="s">
        <v>54</v>
      </c>
      <c r="I343" s="421" t="s">
        <v>53</v>
      </c>
      <c r="J343" s="410" t="s">
        <v>349</v>
      </c>
      <c r="K343" s="398" t="s">
        <v>348</v>
      </c>
      <c r="L343" s="411" t="str">
        <f t="shared" si="5"/>
        <v>LLC_BI__Legal_Entities__c.LLC_BI__Realestate__c</v>
      </c>
      <c r="M343" s="398" t="s">
        <v>3288</v>
      </c>
      <c r="N343" s="398" t="s">
        <v>3007</v>
      </c>
      <c r="O343" s="398" t="s">
        <v>3008</v>
      </c>
      <c r="P343" s="398" t="s">
        <v>3128</v>
      </c>
      <c r="Q343" s="398"/>
      <c r="R343" s="398"/>
      <c r="S343" s="398"/>
      <c r="T343" s="398"/>
      <c r="U343" s="398"/>
      <c r="V343" s="398"/>
      <c r="W343" s="398"/>
      <c r="X343" s="398"/>
      <c r="Y343" s="398"/>
      <c r="Z343" s="398"/>
      <c r="AA343" s="398"/>
      <c r="AB343" s="398"/>
      <c r="AC343" s="398" t="s">
        <v>3128</v>
      </c>
      <c r="AD343" s="398" t="s">
        <v>3128</v>
      </c>
      <c r="AE343" s="398" t="s">
        <v>3128</v>
      </c>
      <c r="AF343" s="398" t="s">
        <v>3128</v>
      </c>
      <c r="AG343" s="400" t="s">
        <v>2914</v>
      </c>
      <c r="AH343" s="398" t="s">
        <v>3128</v>
      </c>
      <c r="AI343" s="400" t="s">
        <v>2916</v>
      </c>
      <c r="AJ343" s="398" t="s">
        <v>3128</v>
      </c>
      <c r="AK343" s="398" t="s">
        <v>3128</v>
      </c>
      <c r="AL343" s="400" t="s">
        <v>2916</v>
      </c>
      <c r="AM343" s="398" t="s">
        <v>3128</v>
      </c>
      <c r="AN343" s="398" t="s">
        <v>3128</v>
      </c>
      <c r="AO343" s="398" t="s">
        <v>3128</v>
      </c>
      <c r="AP343" s="398" t="s">
        <v>3128</v>
      </c>
      <c r="AQ343" s="398" t="s">
        <v>3128</v>
      </c>
      <c r="AR343" s="398" t="s">
        <v>3128</v>
      </c>
      <c r="AS343" s="398" t="s">
        <v>3128</v>
      </c>
      <c r="AT343" s="398" t="s">
        <v>3128</v>
      </c>
    </row>
    <row r="344" spans="1:46" ht="15" customHeight="1">
      <c r="A344" s="7" t="str">
        <f>IF(ISERROR(VLOOKUP($L344,'nCino | Field Mappings'!$C:$M,1,FALSE)), "No", "Yes")</f>
        <v>Yes</v>
      </c>
      <c r="C344" t="s">
        <v>2914</v>
      </c>
      <c r="D344" s="66">
        <v>45</v>
      </c>
      <c r="E344" s="398" t="s">
        <v>3128</v>
      </c>
      <c r="F344" s="391" t="s">
        <v>2952</v>
      </c>
      <c r="G344" s="392" t="s">
        <v>3129</v>
      </c>
      <c r="H344" s="421" t="s">
        <v>54</v>
      </c>
      <c r="I344" s="421" t="s">
        <v>53</v>
      </c>
      <c r="J344" s="410" t="s">
        <v>355</v>
      </c>
      <c r="K344" s="398" t="s">
        <v>354</v>
      </c>
      <c r="L344" s="411" t="str">
        <f t="shared" si="5"/>
        <v>LLC_BI__Legal_Entities__c.LLC_BI__Route_Agreement__c</v>
      </c>
      <c r="M344" s="398" t="s">
        <v>3289</v>
      </c>
      <c r="N344" s="398" t="s">
        <v>3290</v>
      </c>
      <c r="O344" s="398">
        <v>18</v>
      </c>
      <c r="P344" s="398" t="s">
        <v>3128</v>
      </c>
      <c r="Q344" s="398"/>
      <c r="R344" s="398"/>
      <c r="S344" s="398"/>
      <c r="T344" s="398"/>
      <c r="U344" s="398"/>
      <c r="V344" s="398"/>
      <c r="W344" s="398"/>
      <c r="X344" s="398"/>
      <c r="Y344" s="398"/>
      <c r="Z344" s="398"/>
      <c r="AA344" s="398"/>
      <c r="AB344" s="398"/>
      <c r="AC344" s="398" t="s">
        <v>3128</v>
      </c>
      <c r="AD344" s="398" t="s">
        <v>3128</v>
      </c>
      <c r="AE344" s="398" t="s">
        <v>3128</v>
      </c>
      <c r="AF344" s="398" t="s">
        <v>3128</v>
      </c>
      <c r="AG344" s="400" t="s">
        <v>2914</v>
      </c>
      <c r="AH344" s="398" t="s">
        <v>3128</v>
      </c>
      <c r="AI344" s="400" t="s">
        <v>2916</v>
      </c>
      <c r="AJ344" s="398" t="s">
        <v>3128</v>
      </c>
      <c r="AK344" s="398" t="s">
        <v>3128</v>
      </c>
      <c r="AL344" s="400" t="s">
        <v>2916</v>
      </c>
      <c r="AM344" s="398" t="s">
        <v>3128</v>
      </c>
      <c r="AN344" s="398" t="s">
        <v>3128</v>
      </c>
      <c r="AO344" s="398" t="s">
        <v>3128</v>
      </c>
      <c r="AP344" s="398" t="s">
        <v>3128</v>
      </c>
      <c r="AQ344" s="398" t="s">
        <v>3128</v>
      </c>
      <c r="AR344" s="398" t="s">
        <v>3128</v>
      </c>
      <c r="AS344" s="398" t="s">
        <v>3128</v>
      </c>
      <c r="AT344" s="398" t="s">
        <v>3128</v>
      </c>
    </row>
    <row r="345" spans="1:46" ht="15" customHeight="1">
      <c r="A345" s="7" t="str">
        <f>IF(ISERROR(VLOOKUP($L345,'nCino | Field Mappings'!$C:$M,1,FALSE)), "No", "Yes")</f>
        <v>Yes</v>
      </c>
      <c r="C345" t="s">
        <v>2914</v>
      </c>
      <c r="D345" s="66">
        <v>46</v>
      </c>
      <c r="E345" s="398" t="s">
        <v>3128</v>
      </c>
      <c r="F345" s="391" t="s">
        <v>2952</v>
      </c>
      <c r="G345" s="392" t="s">
        <v>3129</v>
      </c>
      <c r="H345" s="421" t="s">
        <v>54</v>
      </c>
      <c r="I345" s="421" t="s">
        <v>53</v>
      </c>
      <c r="J345" s="410" t="s">
        <v>299</v>
      </c>
      <c r="K345" s="398" t="s">
        <v>298</v>
      </c>
      <c r="L345" s="411" t="str">
        <f t="shared" si="5"/>
        <v>LLC_BI__Legal_Entities__c.LLC_BI__HMDA_Sex__c</v>
      </c>
      <c r="M345" s="398" t="s">
        <v>3291</v>
      </c>
      <c r="N345" s="398" t="s">
        <v>2929</v>
      </c>
      <c r="O345" s="412" t="s">
        <v>2930</v>
      </c>
      <c r="P345" s="398" t="s">
        <v>3128</v>
      </c>
      <c r="Q345" s="398"/>
      <c r="R345" s="398"/>
      <c r="S345" s="398"/>
      <c r="T345" s="398"/>
      <c r="U345" s="398"/>
      <c r="V345" s="398"/>
      <c r="W345" s="398"/>
      <c r="X345" s="398"/>
      <c r="Y345" s="398"/>
      <c r="Z345" s="398"/>
      <c r="AA345" s="398"/>
      <c r="AB345" s="398"/>
      <c r="AC345" s="398" t="s">
        <v>3128</v>
      </c>
      <c r="AD345" s="398" t="s">
        <v>3128</v>
      </c>
      <c r="AE345" s="398" t="s">
        <v>3128</v>
      </c>
      <c r="AF345" s="398" t="s">
        <v>3128</v>
      </c>
      <c r="AG345" s="400" t="s">
        <v>2914</v>
      </c>
      <c r="AH345" s="398" t="s">
        <v>3128</v>
      </c>
      <c r="AI345" s="400" t="s">
        <v>2916</v>
      </c>
      <c r="AJ345" s="398" t="s">
        <v>3128</v>
      </c>
      <c r="AK345" s="398" t="s">
        <v>3128</v>
      </c>
      <c r="AL345" s="400" t="s">
        <v>2916</v>
      </c>
      <c r="AM345" s="398" t="s">
        <v>3128</v>
      </c>
      <c r="AN345" s="398" t="s">
        <v>3128</v>
      </c>
      <c r="AO345" s="398" t="s">
        <v>3128</v>
      </c>
      <c r="AP345" s="398" t="s">
        <v>3128</v>
      </c>
      <c r="AQ345" s="398" t="s">
        <v>3128</v>
      </c>
      <c r="AR345" s="398" t="s">
        <v>3128</v>
      </c>
      <c r="AS345" s="398" t="s">
        <v>3128</v>
      </c>
      <c r="AT345" s="398" t="s">
        <v>3128</v>
      </c>
    </row>
    <row r="346" spans="1:46" ht="15" customHeight="1">
      <c r="A346" s="7" t="str">
        <f>IF(ISERROR(VLOOKUP($L346,'nCino | Field Mappings'!$C:$M,1,FALSE)), "No", "Yes")</f>
        <v>Yes</v>
      </c>
      <c r="C346" t="s">
        <v>2914</v>
      </c>
      <c r="D346" s="66">
        <v>47</v>
      </c>
      <c r="E346" s="398" t="s">
        <v>3128</v>
      </c>
      <c r="F346" s="391" t="s">
        <v>2952</v>
      </c>
      <c r="G346" s="392" t="s">
        <v>3129</v>
      </c>
      <c r="H346" s="421" t="s">
        <v>54</v>
      </c>
      <c r="I346" s="421" t="s">
        <v>53</v>
      </c>
      <c r="J346" s="410" t="s">
        <v>362</v>
      </c>
      <c r="K346" s="398" t="s">
        <v>361</v>
      </c>
      <c r="L346" s="411" t="str">
        <f t="shared" si="5"/>
        <v>LLC_BI__Legal_Entities__c.LLC_BI__Treasury_Service__c</v>
      </c>
      <c r="M346" s="398" t="s">
        <v>3292</v>
      </c>
      <c r="N346" s="398" t="s">
        <v>3293</v>
      </c>
      <c r="O346" s="398">
        <v>18</v>
      </c>
      <c r="P346" s="398" t="s">
        <v>3128</v>
      </c>
      <c r="Q346" s="398"/>
      <c r="R346" s="398"/>
      <c r="S346" s="398"/>
      <c r="T346" s="398"/>
      <c r="U346" s="398"/>
      <c r="V346" s="398"/>
      <c r="W346" s="398"/>
      <c r="X346" s="398"/>
      <c r="Y346" s="398"/>
      <c r="Z346" s="398"/>
      <c r="AA346" s="398"/>
      <c r="AB346" s="398"/>
      <c r="AC346" s="398" t="s">
        <v>3128</v>
      </c>
      <c r="AD346" s="398" t="s">
        <v>3128</v>
      </c>
      <c r="AE346" s="398" t="s">
        <v>3128</v>
      </c>
      <c r="AF346" s="398" t="s">
        <v>3128</v>
      </c>
      <c r="AG346" s="400" t="s">
        <v>2914</v>
      </c>
      <c r="AH346" s="398" t="s">
        <v>3128</v>
      </c>
      <c r="AI346" s="400" t="s">
        <v>2916</v>
      </c>
      <c r="AJ346" s="398" t="s">
        <v>3128</v>
      </c>
      <c r="AK346" s="398" t="s">
        <v>3128</v>
      </c>
      <c r="AL346" s="400" t="s">
        <v>2916</v>
      </c>
      <c r="AM346" s="398" t="s">
        <v>3128</v>
      </c>
      <c r="AN346" s="398" t="s">
        <v>3128</v>
      </c>
      <c r="AO346" s="398" t="s">
        <v>3128</v>
      </c>
      <c r="AP346" s="398" t="s">
        <v>3128</v>
      </c>
      <c r="AQ346" s="398" t="s">
        <v>3128</v>
      </c>
      <c r="AR346" s="398" t="s">
        <v>3128</v>
      </c>
      <c r="AS346" s="398" t="s">
        <v>3128</v>
      </c>
      <c r="AT346" s="398" t="s">
        <v>3128</v>
      </c>
    </row>
  </sheetData>
  <autoFilter ref="A4:AT346" xr:uid="{2D89A189-DF8E-4239-9D86-4472E6A6F0C2}"/>
  <conditionalFormatting sqref="A1:A1048576">
    <cfRule type="cellIs" dxfId="1" priority="1" operator="equal">
      <formula>"Yes"</formula>
    </cfRule>
    <cfRule type="cellIs" dxfId="0" priority="2" operator="equal">
      <formula>"No"</formula>
    </cfRule>
  </conditionalFormatting>
  <pageMargins left="0.7" right="0.7" top="0.75" bottom="0.75" header="0.3" footer="0.3"/>
  <pageSetup paperSize="9" orientation="portrait" r:id="rId1"/>
  <headerFooter>
    <oddHeader>&amp;L&amp;"Calibri"&amp;12&amp;K0000FFClassification: Limited&amp;1#</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8270B-D1D8-47D7-BA67-9DD92BA456F0}">
  <dimension ref="A1:B8"/>
  <sheetViews>
    <sheetView workbookViewId="0">
      <selection activeCell="B2" sqref="B2"/>
    </sheetView>
  </sheetViews>
  <sheetFormatPr defaultRowHeight="14.45"/>
  <cols>
    <col min="1" max="1" width="27.28515625" style="9" customWidth="1"/>
    <col min="2" max="2" width="141.42578125" style="16" customWidth="1"/>
    <col min="3" max="3" width="60.5703125" customWidth="1"/>
  </cols>
  <sheetData>
    <row r="1" spans="1:2">
      <c r="A1" s="3" t="s">
        <v>22</v>
      </c>
      <c r="B1" s="3" t="s">
        <v>23</v>
      </c>
    </row>
    <row r="2" spans="1:2" ht="72.599999999999994">
      <c r="A2" s="15" t="s">
        <v>24</v>
      </c>
      <c r="B2" s="14" t="s">
        <v>25</v>
      </c>
    </row>
    <row r="3" spans="1:2" ht="144.94999999999999">
      <c r="A3" s="15" t="s">
        <v>26</v>
      </c>
      <c r="B3" s="14" t="s">
        <v>27</v>
      </c>
    </row>
    <row r="4" spans="1:2" ht="105.75" customHeight="1">
      <c r="A4" s="15" t="s">
        <v>28</v>
      </c>
      <c r="B4" s="14" t="s">
        <v>29</v>
      </c>
    </row>
    <row r="5" spans="1:2" ht="43.5">
      <c r="A5" s="15" t="s">
        <v>30</v>
      </c>
      <c r="B5" s="14" t="s">
        <v>31</v>
      </c>
    </row>
    <row r="6" spans="1:2" ht="57.95">
      <c r="A6" s="15" t="s">
        <v>32</v>
      </c>
      <c r="B6" s="14" t="s">
        <v>33</v>
      </c>
    </row>
    <row r="7" spans="1:2" ht="72.599999999999994">
      <c r="A7" s="15" t="s">
        <v>34</v>
      </c>
      <c r="B7" s="14" t="s">
        <v>35</v>
      </c>
    </row>
    <row r="8" spans="1:2">
      <c r="A8" s="15" t="s">
        <v>36</v>
      </c>
      <c r="B8" s="14" t="s">
        <v>37</v>
      </c>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EE3-03B1-4B4F-910D-8F01760D55A3}">
  <dimension ref="A2:A3"/>
  <sheetViews>
    <sheetView workbookViewId="0">
      <selection activeCell="A3" sqref="A3"/>
    </sheetView>
  </sheetViews>
  <sheetFormatPr defaultRowHeight="14.45"/>
  <cols>
    <col min="1" max="1" width="83.85546875" customWidth="1"/>
  </cols>
  <sheetData>
    <row r="2" spans="1:1">
      <c r="A2" s="424" t="s">
        <v>38</v>
      </c>
    </row>
    <row r="3" spans="1:1" ht="102" customHeight="1">
      <c r="A3" s="112" t="s">
        <v>39</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82B6-DE3A-47F7-B58F-5B29895BCAD7}">
  <dimension ref="A1"/>
  <sheetViews>
    <sheetView workbookViewId="0">
      <selection activeCell="U27" sqref="U27"/>
    </sheetView>
  </sheetViews>
  <sheetFormatPr defaultRowHeight="14.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AF386-0A16-4FE7-A3D0-54E88E52FE3C}">
  <dimension ref="A1:I8"/>
  <sheetViews>
    <sheetView zoomScaleNormal="100" workbookViewId="0">
      <pane ySplit="1" topLeftCell="A2" activePane="bottomLeft" state="frozen"/>
      <selection pane="bottomLeft" activeCell="A4" sqref="A4:A6"/>
    </sheetView>
  </sheetViews>
  <sheetFormatPr defaultRowHeight="14.45"/>
  <cols>
    <col min="1" max="1" width="37.42578125" bestFit="1" customWidth="1"/>
    <col min="2" max="2" width="27.42578125" bestFit="1" customWidth="1"/>
    <col min="3" max="3" width="13.140625" style="7" customWidth="1"/>
    <col min="4" max="4" width="21.42578125" customWidth="1"/>
    <col min="5" max="5" width="30.140625" customWidth="1"/>
    <col min="6" max="7" width="36.85546875" customWidth="1"/>
    <col min="8" max="8" width="41.42578125" customWidth="1"/>
    <col min="9" max="9" width="75.42578125" customWidth="1"/>
  </cols>
  <sheetData>
    <row r="1" spans="1:9">
      <c r="A1" s="3" t="s">
        <v>40</v>
      </c>
      <c r="B1" s="3" t="s">
        <v>41</v>
      </c>
      <c r="C1" s="4" t="s">
        <v>42</v>
      </c>
      <c r="D1" s="3" t="s">
        <v>43</v>
      </c>
      <c r="E1" s="3" t="s">
        <v>44</v>
      </c>
      <c r="F1" s="3" t="s">
        <v>45</v>
      </c>
      <c r="G1" s="3" t="s">
        <v>46</v>
      </c>
      <c r="H1" s="3" t="s">
        <v>47</v>
      </c>
      <c r="I1" s="3" t="s">
        <v>48</v>
      </c>
    </row>
    <row r="2" spans="1:9">
      <c r="A2" s="5" t="s">
        <v>49</v>
      </c>
      <c r="B2" s="5" t="s">
        <v>50</v>
      </c>
      <c r="C2" s="6"/>
      <c r="D2" s="5" t="s">
        <v>51</v>
      </c>
      <c r="E2" s="5" t="str">
        <f>"rskcsp_ds_"&amp;H2</f>
        <v>rskcsp_ds_facility</v>
      </c>
      <c r="F2" s="5" t="str">
        <f>$E2&amp;"_staging"</f>
        <v>rskcsp_ds_facility_staging</v>
      </c>
      <c r="G2" s="5" t="str">
        <f>$E2&amp;"_curated"</f>
        <v>rskcsp_ds_facility_curated</v>
      </c>
      <c r="H2" s="5" t="str">
        <f>SUBSTITUTE(LOWER(B2), " ", "_")</f>
        <v>facility</v>
      </c>
      <c r="I2" s="422" t="s">
        <v>52</v>
      </c>
    </row>
    <row r="3" spans="1:9">
      <c r="A3" s="5" t="s">
        <v>53</v>
      </c>
      <c r="B3" s="5" t="s">
        <v>54</v>
      </c>
      <c r="C3" s="6"/>
      <c r="D3" s="5" t="s">
        <v>54</v>
      </c>
      <c r="E3" s="5" t="str">
        <f t="shared" ref="E3:E8" si="0">"rskcsp_ds_"&amp;H3</f>
        <v>rskcsp_ds_entity_involvement</v>
      </c>
      <c r="F3" s="5" t="str">
        <f t="shared" ref="F3:F8" si="1">$E3&amp;"_staging"</f>
        <v>rskcsp_ds_entity_involvement_staging</v>
      </c>
      <c r="G3" s="5" t="str">
        <f t="shared" ref="G3:G8" si="2">$E3&amp;"_curated"</f>
        <v>rskcsp_ds_entity_involvement_curated</v>
      </c>
      <c r="H3" s="5" t="str">
        <f t="shared" ref="H3:H8" si="3">SUBSTITUTE(LOWER(B3), " ", "_")</f>
        <v>entity_involvement</v>
      </c>
      <c r="I3" s="422" t="s">
        <v>55</v>
      </c>
    </row>
    <row r="4" spans="1:9" s="430" customFormat="1">
      <c r="A4" s="427" t="s">
        <v>56</v>
      </c>
      <c r="B4" s="427" t="s">
        <v>57</v>
      </c>
      <c r="C4" s="428"/>
      <c r="D4" s="427" t="s">
        <v>57</v>
      </c>
      <c r="E4" s="427" t="str">
        <f t="shared" si="0"/>
        <v>rskcsp_ds_policy_exception</v>
      </c>
      <c r="F4" s="427" t="str">
        <f t="shared" si="1"/>
        <v>rskcsp_ds_policy_exception_staging</v>
      </c>
      <c r="G4" s="427" t="str">
        <f t="shared" si="2"/>
        <v>rskcsp_ds_policy_exception_curated</v>
      </c>
      <c r="H4" s="427" t="str">
        <f t="shared" si="3"/>
        <v>policy_exception</v>
      </c>
      <c r="I4" s="429"/>
    </row>
    <row r="5" spans="1:9" s="430" customFormat="1" ht="24">
      <c r="A5" s="427" t="s">
        <v>58</v>
      </c>
      <c r="B5" s="427" t="s">
        <v>59</v>
      </c>
      <c r="C5" s="428"/>
      <c r="D5" s="427" t="s">
        <v>60</v>
      </c>
      <c r="E5" s="427" t="str">
        <f t="shared" si="0"/>
        <v>rskcsp_ds_policy_exception_mitigation_reason</v>
      </c>
      <c r="F5" s="427" t="str">
        <f t="shared" si="1"/>
        <v>rskcsp_ds_policy_exception_mitigation_reason_staging</v>
      </c>
      <c r="G5" s="427" t="str">
        <f t="shared" si="2"/>
        <v>rskcsp_ds_policy_exception_mitigation_reason_curated</v>
      </c>
      <c r="H5" s="427" t="str">
        <f t="shared" si="3"/>
        <v>policy_exception_mitigation_reason</v>
      </c>
      <c r="I5" s="429" t="s">
        <v>61</v>
      </c>
    </row>
    <row r="6" spans="1:9" s="430" customFormat="1" ht="36">
      <c r="A6" s="427" t="s">
        <v>62</v>
      </c>
      <c r="B6" s="427" t="s">
        <v>63</v>
      </c>
      <c r="C6" s="428"/>
      <c r="D6" s="427" t="s">
        <v>63</v>
      </c>
      <c r="E6" s="427" t="str">
        <f t="shared" si="0"/>
        <v>rskcsp_ds_policy_exception_template</v>
      </c>
      <c r="F6" s="427" t="str">
        <f t="shared" si="1"/>
        <v>rskcsp_ds_policy_exception_template_staging</v>
      </c>
      <c r="G6" s="427" t="str">
        <f t="shared" si="2"/>
        <v>rskcsp_ds_policy_exception_template_curated</v>
      </c>
      <c r="H6" s="427" t="str">
        <f t="shared" si="3"/>
        <v>policy_exception_template</v>
      </c>
      <c r="I6" s="429" t="s">
        <v>64</v>
      </c>
    </row>
    <row r="7" spans="1:9">
      <c r="A7" s="5" t="s">
        <v>65</v>
      </c>
      <c r="B7" s="5" t="s">
        <v>66</v>
      </c>
      <c r="C7" s="6"/>
      <c r="D7" s="5" t="s">
        <v>66</v>
      </c>
      <c r="E7" s="5" t="str">
        <f t="shared" si="0"/>
        <v>rskcsp_ds_cardholder</v>
      </c>
      <c r="F7" s="5" t="str">
        <f t="shared" si="1"/>
        <v>rskcsp_ds_cardholder_staging</v>
      </c>
      <c r="G7" s="5" t="str">
        <f t="shared" si="2"/>
        <v>rskcsp_ds_cardholder_curated</v>
      </c>
      <c r="H7" s="5" t="str">
        <f t="shared" si="3"/>
        <v>cardholder</v>
      </c>
      <c r="I7" s="422" t="s">
        <v>67</v>
      </c>
    </row>
    <row r="8" spans="1:9">
      <c r="A8" s="5" t="s">
        <v>68</v>
      </c>
      <c r="B8" s="5" t="s">
        <v>69</v>
      </c>
      <c r="C8" s="6"/>
      <c r="D8" s="5" t="s">
        <v>69</v>
      </c>
      <c r="E8" s="5" t="str">
        <f t="shared" si="0"/>
        <v>rskcsp_ds_limit</v>
      </c>
      <c r="F8" s="5" t="str">
        <f t="shared" si="1"/>
        <v>rskcsp_ds_limit_staging</v>
      </c>
      <c r="G8" s="5" t="str">
        <f t="shared" si="2"/>
        <v>rskcsp_ds_limit_curated</v>
      </c>
      <c r="H8" s="5" t="str">
        <f t="shared" si="3"/>
        <v>limit</v>
      </c>
      <c r="I8" s="422"/>
    </row>
  </sheetData>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A7B6E-8BF0-478F-9DE7-D2129824D417}">
  <dimension ref="A1:AP705"/>
  <sheetViews>
    <sheetView tabSelected="1" topLeftCell="U1" zoomScale="98" zoomScaleNormal="98" workbookViewId="0">
      <pane ySplit="2" topLeftCell="AB117" activePane="bottomLeft" state="frozenSplit"/>
      <selection pane="bottomLeft" activeCell="AI117" sqref="AH117:AI117"/>
    </sheetView>
  </sheetViews>
  <sheetFormatPr defaultRowHeight="14.45"/>
  <cols>
    <col min="1" max="1" width="36" style="2" bestFit="1" customWidth="1"/>
    <col min="2" max="2" width="18.7109375" style="2" customWidth="1"/>
    <col min="3" max="3" width="50.42578125" style="1" customWidth="1"/>
    <col min="4" max="4" width="49.42578125" style="1" bestFit="1" customWidth="1"/>
    <col min="5" max="5" width="36.85546875" style="1" customWidth="1"/>
    <col min="6" max="6" width="12.7109375" style="2" bestFit="1" customWidth="1"/>
    <col min="7" max="7" width="166.85546875" style="1" customWidth="1"/>
    <col min="8" max="8" width="9.85546875" style="2" bestFit="1" customWidth="1"/>
    <col min="9" max="9" width="12" style="2" bestFit="1" customWidth="1"/>
    <col min="10" max="10" width="35.85546875" style="1" customWidth="1"/>
    <col min="11" max="11" width="11.5703125" style="2" customWidth="1"/>
    <col min="12" max="12" width="13.7109375" style="2" customWidth="1"/>
    <col min="13" max="13" width="13.140625" style="2" customWidth="1"/>
    <col min="14" max="14" width="56.28515625" style="2" customWidth="1"/>
    <col min="15" max="15" width="33.42578125" customWidth="1"/>
    <col min="16" max="16" width="49.42578125" customWidth="1"/>
    <col min="17" max="17" width="11.5703125" style="7" customWidth="1"/>
    <col min="18" max="18" width="41" customWidth="1"/>
    <col min="19" max="19" width="49.42578125" bestFit="1" customWidth="1"/>
    <col min="20" max="20" width="10.140625" style="7" customWidth="1"/>
    <col min="21" max="21" width="9.5703125" style="7" bestFit="1" customWidth="1"/>
    <col min="22" max="22" width="15.42578125" style="2" bestFit="1" customWidth="1"/>
    <col min="23" max="23" width="11.5703125" style="7" bestFit="1" customWidth="1"/>
    <col min="24" max="24" width="13.7109375" style="7" bestFit="1" customWidth="1"/>
    <col min="25" max="25" width="12.28515625" style="7" bestFit="1" customWidth="1"/>
    <col min="26" max="26" width="41.42578125" bestFit="1" customWidth="1"/>
    <col min="27" max="27" width="49.42578125" bestFit="1" customWidth="1"/>
    <col min="28" max="28" width="9.85546875" style="7" bestFit="1" customWidth="1"/>
    <col min="29" max="29" width="9.5703125" style="7" bestFit="1" customWidth="1"/>
    <col min="30" max="30" width="15.42578125" style="2" bestFit="1" customWidth="1"/>
    <col min="31" max="31" width="11.5703125" style="7" bestFit="1" customWidth="1"/>
    <col min="32" max="32" width="13.7109375" style="7" bestFit="1" customWidth="1"/>
    <col min="33" max="33" width="12.28515625" style="7" bestFit="1" customWidth="1"/>
    <col min="34" max="34" width="46.5703125" bestFit="1" customWidth="1"/>
    <col min="35" max="35" width="49.42578125" bestFit="1" customWidth="1"/>
    <col min="36" max="36" width="10.140625" style="7" customWidth="1"/>
    <col min="37" max="37" width="9.5703125" style="7" bestFit="1" customWidth="1"/>
    <col min="38" max="38" width="15.42578125" style="2" bestFit="1" customWidth="1"/>
    <col min="39" max="39" width="11.5703125" style="7" bestFit="1" customWidth="1"/>
    <col min="40" max="40" width="13.7109375" style="7" bestFit="1" customWidth="1"/>
    <col min="41" max="42" width="13.140625" style="7" customWidth="1"/>
  </cols>
  <sheetData>
    <row r="1" spans="1:42" s="12" customFormat="1" ht="26.1">
      <c r="A1" s="446" t="s">
        <v>70</v>
      </c>
      <c r="B1" s="447"/>
      <c r="C1" s="447"/>
      <c r="D1" s="447"/>
      <c r="E1" s="447"/>
      <c r="F1" s="447"/>
      <c r="G1" s="447"/>
      <c r="H1" s="447"/>
      <c r="I1" s="447"/>
      <c r="J1" s="447"/>
      <c r="K1" s="447"/>
      <c r="L1" s="447"/>
      <c r="M1" s="447"/>
      <c r="N1" s="448"/>
      <c r="O1" s="443" t="s">
        <v>71</v>
      </c>
      <c r="P1" s="444"/>
      <c r="Q1" s="445"/>
      <c r="R1" s="449" t="s">
        <v>72</v>
      </c>
      <c r="S1" s="450"/>
      <c r="T1" s="450"/>
      <c r="U1" s="450"/>
      <c r="V1" s="450"/>
      <c r="W1" s="450"/>
      <c r="X1" s="450"/>
      <c r="Y1" s="451"/>
      <c r="Z1" s="452" t="s">
        <v>73</v>
      </c>
      <c r="AA1" s="453"/>
      <c r="AB1" s="453"/>
      <c r="AC1" s="453"/>
      <c r="AD1" s="453"/>
      <c r="AE1" s="453"/>
      <c r="AF1" s="453"/>
      <c r="AG1" s="454"/>
      <c r="AH1" s="440" t="s">
        <v>74</v>
      </c>
      <c r="AI1" s="441"/>
      <c r="AJ1" s="441"/>
      <c r="AK1" s="441"/>
      <c r="AL1" s="441"/>
      <c r="AM1" s="441"/>
      <c r="AN1" s="441"/>
      <c r="AO1" s="441"/>
      <c r="AP1" s="442"/>
    </row>
    <row r="2" spans="1:42" s="111" customFormat="1" ht="34.5" customHeight="1">
      <c r="A2" s="8" t="s">
        <v>75</v>
      </c>
      <c r="B2" s="8" t="s">
        <v>76</v>
      </c>
      <c r="C2" s="8" t="s">
        <v>77</v>
      </c>
      <c r="D2" s="8" t="s">
        <v>78</v>
      </c>
      <c r="E2" s="8" t="s">
        <v>79</v>
      </c>
      <c r="F2" s="8" t="s">
        <v>80</v>
      </c>
      <c r="G2" s="8" t="s">
        <v>81</v>
      </c>
      <c r="H2" s="8" t="s">
        <v>82</v>
      </c>
      <c r="I2" s="8" t="s">
        <v>83</v>
      </c>
      <c r="J2" s="8" t="s">
        <v>84</v>
      </c>
      <c r="K2" s="8" t="s">
        <v>85</v>
      </c>
      <c r="L2" s="8" t="s">
        <v>86</v>
      </c>
      <c r="M2" s="8" t="s">
        <v>87</v>
      </c>
      <c r="N2" s="8" t="s">
        <v>88</v>
      </c>
      <c r="O2" s="10" t="s">
        <v>89</v>
      </c>
      <c r="P2" s="10" t="s">
        <v>90</v>
      </c>
      <c r="Q2" s="10" t="s">
        <v>85</v>
      </c>
      <c r="R2" s="11" t="s">
        <v>91</v>
      </c>
      <c r="S2" s="11" t="s">
        <v>90</v>
      </c>
      <c r="T2" s="11" t="s">
        <v>82</v>
      </c>
      <c r="U2" s="11" t="s">
        <v>83</v>
      </c>
      <c r="V2" s="11" t="s">
        <v>84</v>
      </c>
      <c r="W2" s="11" t="s">
        <v>85</v>
      </c>
      <c r="X2" s="11" t="s">
        <v>86</v>
      </c>
      <c r="Y2" s="11" t="s">
        <v>87</v>
      </c>
      <c r="Z2" s="13" t="s">
        <v>91</v>
      </c>
      <c r="AA2" s="13" t="s">
        <v>90</v>
      </c>
      <c r="AB2" s="13" t="s">
        <v>82</v>
      </c>
      <c r="AC2" s="13" t="s">
        <v>83</v>
      </c>
      <c r="AD2" s="13" t="s">
        <v>84</v>
      </c>
      <c r="AE2" s="13" t="s">
        <v>85</v>
      </c>
      <c r="AF2" s="13" t="s">
        <v>86</v>
      </c>
      <c r="AG2" s="13" t="s">
        <v>87</v>
      </c>
      <c r="AH2" s="114" t="s">
        <v>92</v>
      </c>
      <c r="AI2" s="114" t="s">
        <v>90</v>
      </c>
      <c r="AJ2" s="114" t="s">
        <v>82</v>
      </c>
      <c r="AK2" s="114" t="s">
        <v>83</v>
      </c>
      <c r="AL2" s="114" t="s">
        <v>84</v>
      </c>
      <c r="AM2" s="114" t="s">
        <v>85</v>
      </c>
      <c r="AN2" s="114" t="s">
        <v>86</v>
      </c>
      <c r="AO2" s="114" t="s">
        <v>87</v>
      </c>
      <c r="AP2" s="114" t="s">
        <v>93</v>
      </c>
    </row>
    <row r="3" spans="1:42">
      <c r="A3" s="1" t="s">
        <v>65</v>
      </c>
      <c r="B3" s="1" t="s">
        <v>66</v>
      </c>
      <c r="C3" s="1" t="s">
        <v>94</v>
      </c>
      <c r="D3" s="1" t="s">
        <v>95</v>
      </c>
      <c r="E3" s="1" t="s">
        <v>96</v>
      </c>
      <c r="F3" s="2" t="str">
        <f>IF(OR(ISERROR(VLOOKUP($C3,'DMW | F&amp;L Fields'!$L:$M, 1, FALSE)),IFERROR(INDEX('DMW | F&amp;L Fields'!$C:$C,MATCH($C3,'DMW | F&amp;L Fields'!$L:$L, 0)), "Y") ="Y"),"No", "Yes")</f>
        <v>Yes</v>
      </c>
      <c r="G3" s="1" t="str">
        <f>IFERROR(VLOOKUP($C3,'DMW | F&amp;L Fields'!$L:$M, 2, FALSE),"(not found)")</f>
        <v>This field captures the country code of the cardholder.</v>
      </c>
      <c r="H3" s="2" t="str">
        <f t="shared" ref="H3:H66" si="0">IF(J3="Id", "Primary", IF(LEFT(J3, 9) ="reference", "Foreign", "n/a"))</f>
        <v>n/a</v>
      </c>
      <c r="I3" s="2" t="s">
        <v>97</v>
      </c>
      <c r="J3" s="1" t="s">
        <v>98</v>
      </c>
      <c r="K3" s="2">
        <v>0</v>
      </c>
      <c r="L3" s="2">
        <v>18</v>
      </c>
      <c r="M3" s="2">
        <v>0</v>
      </c>
      <c r="N3" s="2" t="str">
        <f t="shared" ref="N3:N66" si="1">_xlfn.CONCAT(J3,"|",K3,"|",L3,"|",M3)</f>
        <v>double|0|18|0</v>
      </c>
      <c r="O3" t="str">
        <f>IFERROR(VLOOKUP('nCino | Field Mappings'!$A3,'nCino | Object Info'!$A:$H,5,FALSE),"(not found)")</f>
        <v>rskcsp_ds_cardholder</v>
      </c>
      <c r="P3" t="str">
        <f t="shared" ref="P3:P66" si="2">D3</f>
        <v>CCS_Country_Code__c</v>
      </c>
      <c r="Q3" s="7">
        <f>IFERROR(VLOOKUP($N3,'nCino | BigQuery Type Lookup'!$A:$F,2,FALSE),"(not found)")</f>
        <v>18</v>
      </c>
      <c r="R3" t="str">
        <f>IFERROR(VLOOKUP('nCino | Field Mappings'!$A3,'nCino | Object Info'!$A:$H,6,FALSE),"(not found)")</f>
        <v>rskcsp_ds_cardholder_staging</v>
      </c>
      <c r="S3" t="str">
        <f t="shared" ref="S3:S64" si="3">D3</f>
        <v>CCS_Country_Code__c</v>
      </c>
      <c r="T3" s="7" t="str">
        <f t="shared" ref="T3:T64" si="4">H3</f>
        <v>n/a</v>
      </c>
      <c r="U3" s="7" t="str">
        <f>IF($T3="Primary", "yes", "no")</f>
        <v>no</v>
      </c>
      <c r="V3" s="2" t="str">
        <f>IFERROR(VLOOKUP($N3,'nCino | BigQuery Type Lookup'!$A:$F,3,FALSE),"(not found)")</f>
        <v>INT64</v>
      </c>
      <c r="W3" s="7" t="str">
        <f>IFERROR(VLOOKUP($N3,'nCino | BigQuery Type Lookup'!$A:$F,4,FALSE),"(not found)")</f>
        <v>n/a</v>
      </c>
      <c r="X3" s="7" t="str">
        <f>IFERROR(VLOOKUP($N3,'nCino | BigQuery Type Lookup'!$A:$F,5,FALSE),"(not found)")</f>
        <v>n/a</v>
      </c>
      <c r="Y3" s="7" t="str">
        <f>IFERROR(VLOOKUP($N3,'nCino | BigQuery Type Lookup'!$A:$F,6,FALSE),"(not found)")</f>
        <v>n/a</v>
      </c>
      <c r="Z3" t="str">
        <f>IFERROR(VLOOKUP('nCino | Field Mappings'!$A3,'nCino | Object Info'!$A:$H,7,FALSE),"(not found)")</f>
        <v>rskcsp_ds_cardholder_curated</v>
      </c>
      <c r="AA3" t="str">
        <f t="shared" ref="AA3:AA64" si="5">D3</f>
        <v>CCS_Country_Code__c</v>
      </c>
      <c r="AB3" s="7" t="str">
        <f t="shared" ref="AB3:AC64" si="6">H3</f>
        <v>n/a</v>
      </c>
      <c r="AC3" s="7" t="str">
        <f>I3</f>
        <v>yes</v>
      </c>
      <c r="AD3" s="2" t="str">
        <f t="shared" ref="AD3:AD64" si="7">V3</f>
        <v>INT64</v>
      </c>
      <c r="AE3" s="7" t="str">
        <f t="shared" ref="AE3:AE64" si="8">W3</f>
        <v>n/a</v>
      </c>
      <c r="AF3" s="7" t="str">
        <f t="shared" ref="AF3:AF64" si="9">X3</f>
        <v>n/a</v>
      </c>
      <c r="AG3" s="7" t="str">
        <f t="shared" ref="AG3:AG64" si="10">Y3</f>
        <v>n/a</v>
      </c>
      <c r="AH3" t="str">
        <f>IFERROR(VLOOKUP('nCino | Field Mappings'!$A3,'nCino | Object Info'!$A:$H,8,FALSE),"(not found)")</f>
        <v>cardholder</v>
      </c>
      <c r="AI3" t="str">
        <f t="shared" ref="AI3:AI64" si="11">IF(D3="","",IF(D3="CCS_Step_Frequency__c",SUBSTITUTE(LOWER(D3),"__c",""),_xlfn.IFNA(SUBSTITUTE(SUBSTITUTE(SUBSTITUTE(SUBSTITUTE(D3,"LLC_BI__",""),"CCS_",""),"__c",""),"cm_",""),D3)))</f>
        <v>Country_Code</v>
      </c>
      <c r="AJ3" s="7" t="str">
        <f t="shared" ref="AJ3:AJ64" si="12">H3</f>
        <v>n/a</v>
      </c>
      <c r="AK3" s="7" t="str">
        <f>AC3</f>
        <v>yes</v>
      </c>
      <c r="AL3" s="2" t="str">
        <f t="shared" ref="AL3:AL64" si="13">V3</f>
        <v>INT64</v>
      </c>
      <c r="AM3" s="7" t="str">
        <f t="shared" ref="AM3:AM64" si="14">W3</f>
        <v>n/a</v>
      </c>
      <c r="AN3" s="7" t="str">
        <f t="shared" ref="AN3:AN64" si="15">X3</f>
        <v>n/a</v>
      </c>
      <c r="AO3" s="7" t="str">
        <f t="shared" ref="AO3:AO64" si="16">Y3</f>
        <v>n/a</v>
      </c>
      <c r="AP3" s="7" t="str">
        <f>IF(AL3="ARRAY", "CHECK MAX ELEMENTS", "n/a")</f>
        <v>n/a</v>
      </c>
    </row>
    <row r="4" spans="1:42">
      <c r="A4" s="1" t="s">
        <v>65</v>
      </c>
      <c r="B4" s="1" t="s">
        <v>66</v>
      </c>
      <c r="C4" s="1" t="s">
        <v>99</v>
      </c>
      <c r="D4" s="1" t="s">
        <v>100</v>
      </c>
      <c r="E4" s="1" t="s">
        <v>101</v>
      </c>
      <c r="F4" s="2" t="str">
        <f>IF(OR(ISERROR(VLOOKUP($C4,'DMW | F&amp;L Fields'!$L:$M, 1, FALSE)),IFERROR(INDEX('DMW | F&amp;L Fields'!$C:$C,MATCH($C4,'DMW | F&amp;L Fields'!$L:$L, 0)), "Y") ="Y"),"No", "Yes")</f>
        <v>Yes</v>
      </c>
      <c r="G4" s="1" t="str">
        <f>IFERROR(VLOOKUP($C4,'DMW | F&amp;L Fields'!$L:$M, 2, FALSE),"(not found)")</f>
        <v>This field captures the date of birth of the cardholder.</v>
      </c>
      <c r="H4" s="2" t="str">
        <f t="shared" si="0"/>
        <v>n/a</v>
      </c>
      <c r="I4" s="2" t="s">
        <v>97</v>
      </c>
      <c r="J4" s="1" t="s">
        <v>102</v>
      </c>
      <c r="K4" s="2">
        <v>0</v>
      </c>
      <c r="L4" s="2">
        <v>0</v>
      </c>
      <c r="M4" s="2">
        <v>0</v>
      </c>
      <c r="N4" s="2" t="str">
        <f t="shared" si="1"/>
        <v>date|0|0|0</v>
      </c>
      <c r="O4" t="str">
        <f>IFERROR(VLOOKUP('nCino | Field Mappings'!$A4,'nCino | Object Info'!$A:$H,5,FALSE),"(not found)")</f>
        <v>rskcsp_ds_cardholder</v>
      </c>
      <c r="P4" t="str">
        <f t="shared" si="2"/>
        <v>CCS_Date_of_Birth__c</v>
      </c>
      <c r="Q4" s="7">
        <f>IFERROR(VLOOKUP($N4,'nCino | BigQuery Type Lookup'!$A:$F,2,FALSE),"(not found)")</f>
        <v>8</v>
      </c>
      <c r="R4" t="str">
        <f>IFERROR(VLOOKUP('nCino | Field Mappings'!$A4,'nCino | Object Info'!$A:$H,6,FALSE),"(not found)")</f>
        <v>rskcsp_ds_cardholder_staging</v>
      </c>
      <c r="S4" t="str">
        <f t="shared" si="3"/>
        <v>CCS_Date_of_Birth__c</v>
      </c>
      <c r="T4" s="7" t="str">
        <f t="shared" si="4"/>
        <v>n/a</v>
      </c>
      <c r="U4" s="7" t="str">
        <f t="shared" ref="U4:U14" si="17">IF($T4="Primary", "yes", "no")</f>
        <v>no</v>
      </c>
      <c r="V4" s="2" t="str">
        <f>IFERROR(VLOOKUP($N4,'nCino | BigQuery Type Lookup'!$A:$F,3,FALSE),"(not found)")</f>
        <v>DATE</v>
      </c>
      <c r="W4" s="7" t="str">
        <f>IFERROR(VLOOKUP($N4,'nCino | BigQuery Type Lookup'!$A:$F,4,FALSE),"(not found)")</f>
        <v>n/a</v>
      </c>
      <c r="X4" s="7" t="str">
        <f>IFERROR(VLOOKUP($N4,'nCino | BigQuery Type Lookup'!$A:$F,5,FALSE),"(not found)")</f>
        <v>n/a</v>
      </c>
      <c r="Y4" s="7" t="str">
        <f>IFERROR(VLOOKUP($N4,'nCino | BigQuery Type Lookup'!$A:$F,6,FALSE),"(not found)")</f>
        <v>n/a</v>
      </c>
      <c r="Z4" t="str">
        <f>IFERROR(VLOOKUP('nCino | Field Mappings'!$A4,'nCino | Object Info'!$A:$H,7,FALSE),"(not found)")</f>
        <v>rskcsp_ds_cardholder_curated</v>
      </c>
      <c r="AA4" t="str">
        <f t="shared" si="5"/>
        <v>CCS_Date_of_Birth__c</v>
      </c>
      <c r="AB4" s="7" t="str">
        <f t="shared" si="6"/>
        <v>n/a</v>
      </c>
      <c r="AC4" s="7" t="str">
        <f t="shared" ref="AC4:AC14" si="18">I4</f>
        <v>yes</v>
      </c>
      <c r="AD4" s="2" t="str">
        <f t="shared" si="7"/>
        <v>DATE</v>
      </c>
      <c r="AE4" s="7" t="str">
        <f t="shared" si="8"/>
        <v>n/a</v>
      </c>
      <c r="AF4" s="7" t="str">
        <f t="shared" si="9"/>
        <v>n/a</v>
      </c>
      <c r="AG4" s="7" t="str">
        <f t="shared" si="10"/>
        <v>n/a</v>
      </c>
      <c r="AH4" t="str">
        <f>IFERROR(VLOOKUP('nCino | Field Mappings'!$A4,'nCino | Object Info'!$A:$H,8,FALSE),"(not found)")</f>
        <v>cardholder</v>
      </c>
      <c r="AI4" t="str">
        <f t="shared" si="11"/>
        <v>Date_of_Birth</v>
      </c>
      <c r="AJ4" s="7" t="str">
        <f t="shared" si="12"/>
        <v>n/a</v>
      </c>
      <c r="AK4" s="7" t="str">
        <f t="shared" ref="AK4:AK14" si="19">AC4</f>
        <v>yes</v>
      </c>
      <c r="AL4" s="2" t="str">
        <f t="shared" si="13"/>
        <v>DATE</v>
      </c>
      <c r="AM4" s="7" t="str">
        <f t="shared" si="14"/>
        <v>n/a</v>
      </c>
      <c r="AN4" s="7" t="str">
        <f t="shared" si="15"/>
        <v>n/a</v>
      </c>
      <c r="AO4" s="7" t="str">
        <f t="shared" si="16"/>
        <v>n/a</v>
      </c>
      <c r="AP4" s="7" t="str">
        <f t="shared" ref="AP4:AP14" si="20">IF(AL4="ARRAY", "CHECK MAX ELEMENTS", "n/a")</f>
        <v>n/a</v>
      </c>
    </row>
    <row r="5" spans="1:42">
      <c r="A5" s="1" t="s">
        <v>65</v>
      </c>
      <c r="B5" s="1" t="s">
        <v>66</v>
      </c>
      <c r="C5" s="1" t="s">
        <v>103</v>
      </c>
      <c r="D5" s="1" t="s">
        <v>104</v>
      </c>
      <c r="E5" s="1" t="s">
        <v>105</v>
      </c>
      <c r="F5" s="2" t="str">
        <f>IF(OR(ISERROR(VLOOKUP($C5,'DMW | F&amp;L Fields'!$L:$M, 1, FALSE)),IFERROR(INDEX('DMW | F&amp;L Fields'!$C:$C,MATCH($C5,'DMW | F&amp;L Fields'!$L:$L, 0)), "Y") ="Y"),"No", "Yes")</f>
        <v>Yes</v>
      </c>
      <c r="G5" s="1" t="str">
        <f>IFERROR(VLOOKUP($C5,'DMW | F&amp;L Fields'!$L:$M, 2, FALSE),"(not found)")</f>
        <v>This field captures the email of the cardholder.</v>
      </c>
      <c r="H5" s="2" t="str">
        <f t="shared" si="0"/>
        <v>n/a</v>
      </c>
      <c r="I5" s="2" t="s">
        <v>97</v>
      </c>
      <c r="J5" s="1" t="s">
        <v>106</v>
      </c>
      <c r="K5" s="2">
        <v>80</v>
      </c>
      <c r="L5" s="2">
        <v>0</v>
      </c>
      <c r="M5" s="2">
        <v>0</v>
      </c>
      <c r="N5" s="2" t="str">
        <f t="shared" si="1"/>
        <v>email|80|0|0</v>
      </c>
      <c r="O5" t="str">
        <f>IFERROR(VLOOKUP('nCino | Field Mappings'!$A5,'nCino | Object Info'!$A:$H,5,FALSE),"(not found)")</f>
        <v>rskcsp_ds_cardholder</v>
      </c>
      <c r="P5" t="str">
        <f t="shared" si="2"/>
        <v>CCS_Email__c</v>
      </c>
      <c r="Q5" s="7">
        <f>IFERROR(VLOOKUP($N5,'nCino | BigQuery Type Lookup'!$A:$F,2,FALSE),"(not found)")</f>
        <v>80</v>
      </c>
      <c r="R5" t="str">
        <f>IFERROR(VLOOKUP('nCino | Field Mappings'!$A5,'nCino | Object Info'!$A:$H,6,FALSE),"(not found)")</f>
        <v>rskcsp_ds_cardholder_staging</v>
      </c>
      <c r="S5" t="str">
        <f t="shared" si="3"/>
        <v>CCS_Email__c</v>
      </c>
      <c r="T5" s="7" t="str">
        <f t="shared" si="4"/>
        <v>n/a</v>
      </c>
      <c r="U5" s="7" t="str">
        <f t="shared" si="17"/>
        <v>no</v>
      </c>
      <c r="V5" s="2" t="str">
        <f>IFERROR(VLOOKUP($N5,'nCino | BigQuery Type Lookup'!$A:$F,3,FALSE),"(not found)")</f>
        <v>STRING</v>
      </c>
      <c r="W5" s="7">
        <f>IFERROR(VLOOKUP($N5,'nCino | BigQuery Type Lookup'!$A:$F,4,FALSE),"(not found)")</f>
        <v>80</v>
      </c>
      <c r="X5" s="7" t="str">
        <f>IFERROR(VLOOKUP($N5,'nCino | BigQuery Type Lookup'!$A:$F,5,FALSE),"(not found)")</f>
        <v>n/a</v>
      </c>
      <c r="Y5" s="7" t="str">
        <f>IFERROR(VLOOKUP($N5,'nCino | BigQuery Type Lookup'!$A:$F,6,FALSE),"(not found)")</f>
        <v>n/a</v>
      </c>
      <c r="Z5" t="str">
        <f>IFERROR(VLOOKUP('nCino | Field Mappings'!$A5,'nCino | Object Info'!$A:$H,7,FALSE),"(not found)")</f>
        <v>rskcsp_ds_cardholder_curated</v>
      </c>
      <c r="AA5" t="str">
        <f t="shared" si="5"/>
        <v>CCS_Email__c</v>
      </c>
      <c r="AB5" s="7" t="str">
        <f t="shared" si="6"/>
        <v>n/a</v>
      </c>
      <c r="AC5" s="7" t="str">
        <f t="shared" si="18"/>
        <v>yes</v>
      </c>
      <c r="AD5" s="2" t="str">
        <f t="shared" si="7"/>
        <v>STRING</v>
      </c>
      <c r="AE5" s="7">
        <f t="shared" si="8"/>
        <v>80</v>
      </c>
      <c r="AF5" s="7" t="str">
        <f t="shared" si="9"/>
        <v>n/a</v>
      </c>
      <c r="AG5" s="7" t="str">
        <f t="shared" si="10"/>
        <v>n/a</v>
      </c>
      <c r="AH5" t="str">
        <f>IFERROR(VLOOKUP('nCino | Field Mappings'!$A5,'nCino | Object Info'!$A:$H,8,FALSE),"(not found)")</f>
        <v>cardholder</v>
      </c>
      <c r="AI5" t="str">
        <f t="shared" si="11"/>
        <v>Email</v>
      </c>
      <c r="AJ5" s="7" t="str">
        <f t="shared" si="12"/>
        <v>n/a</v>
      </c>
      <c r="AK5" s="7" t="str">
        <f t="shared" si="19"/>
        <v>yes</v>
      </c>
      <c r="AL5" s="2" t="str">
        <f t="shared" si="13"/>
        <v>STRING</v>
      </c>
      <c r="AM5" s="7">
        <f t="shared" si="14"/>
        <v>80</v>
      </c>
      <c r="AN5" s="7" t="str">
        <f t="shared" si="15"/>
        <v>n/a</v>
      </c>
      <c r="AO5" s="7" t="str">
        <f t="shared" si="16"/>
        <v>n/a</v>
      </c>
      <c r="AP5" s="7" t="str">
        <f t="shared" si="20"/>
        <v>n/a</v>
      </c>
    </row>
    <row r="6" spans="1:42">
      <c r="A6" s="1" t="s">
        <v>65</v>
      </c>
      <c r="B6" s="1" t="s">
        <v>66</v>
      </c>
      <c r="C6" s="1" t="s">
        <v>107</v>
      </c>
      <c r="D6" s="1" t="s">
        <v>108</v>
      </c>
      <c r="E6" s="1" t="s">
        <v>109</v>
      </c>
      <c r="F6" s="2" t="str">
        <f>IF(OR(ISERROR(VLOOKUP($C6,'DMW | F&amp;L Fields'!$L:$M, 1, FALSE)),IFERROR(INDEX('DMW | F&amp;L Fields'!$C:$C,MATCH($C6,'DMW | F&amp;L Fields'!$L:$L, 0)), "Y") ="Y"),"No", "Yes")</f>
        <v>Yes</v>
      </c>
      <c r="G6" s="1" t="str">
        <f>IFERROR(VLOOKUP($C6,'DMW | F&amp;L Fields'!$L:$M, 2, FALSE),"(not found)")</f>
        <v>This is a lookup field to the Facility associated with the Cardholder.</v>
      </c>
      <c r="H6" s="2" t="str">
        <f t="shared" si="0"/>
        <v>Foreign</v>
      </c>
      <c r="I6" s="2" t="s">
        <v>110</v>
      </c>
      <c r="J6" s="1" t="s">
        <v>111</v>
      </c>
      <c r="K6" s="2">
        <v>18</v>
      </c>
      <c r="L6" s="2">
        <v>0</v>
      </c>
      <c r="M6" s="2">
        <v>0</v>
      </c>
      <c r="N6" s="2" t="str">
        <f t="shared" si="1"/>
        <v>reference(LLC_BI__Loan__c)|18|0|0</v>
      </c>
      <c r="O6" t="str">
        <f>IFERROR(VLOOKUP('nCino | Field Mappings'!$A6,'nCino | Object Info'!$A:$H,5,FALSE),"(not found)")</f>
        <v>rskcsp_ds_cardholder</v>
      </c>
      <c r="P6" t="str">
        <f t="shared" si="2"/>
        <v>CCS_Facility_ID__c</v>
      </c>
      <c r="Q6" s="7">
        <f>IFERROR(VLOOKUP($N6,'nCino | BigQuery Type Lookup'!$A:$F,2,FALSE),"(not found)")</f>
        <v>18</v>
      </c>
      <c r="R6" t="str">
        <f>IFERROR(VLOOKUP('nCino | Field Mappings'!$A6,'nCino | Object Info'!$A:$H,6,FALSE),"(not found)")</f>
        <v>rskcsp_ds_cardholder_staging</v>
      </c>
      <c r="S6" t="str">
        <f t="shared" si="3"/>
        <v>CCS_Facility_ID__c</v>
      </c>
      <c r="T6" s="7" t="str">
        <f t="shared" si="4"/>
        <v>Foreign</v>
      </c>
      <c r="U6" s="7" t="str">
        <f t="shared" si="17"/>
        <v>no</v>
      </c>
      <c r="V6" s="2" t="str">
        <f>IFERROR(VLOOKUP($N6,'nCino | BigQuery Type Lookup'!$A:$F,3,FALSE),"(not found)")</f>
        <v>STRING</v>
      </c>
      <c r="W6" s="7">
        <f>IFERROR(VLOOKUP($N6,'nCino | BigQuery Type Lookup'!$A:$F,4,FALSE),"(not found)")</f>
        <v>18</v>
      </c>
      <c r="X6" s="7" t="str">
        <f>IFERROR(VLOOKUP($N6,'nCino | BigQuery Type Lookup'!$A:$F,5,FALSE),"(not found)")</f>
        <v>n/a</v>
      </c>
      <c r="Y6" s="7" t="str">
        <f>IFERROR(VLOOKUP($N6,'nCino | BigQuery Type Lookup'!$A:$F,6,FALSE),"(not found)")</f>
        <v>n/a</v>
      </c>
      <c r="Z6" t="str">
        <f>IFERROR(VLOOKUP('nCino | Field Mappings'!$A6,'nCino | Object Info'!$A:$H,7,FALSE),"(not found)")</f>
        <v>rskcsp_ds_cardholder_curated</v>
      </c>
      <c r="AA6" t="str">
        <f t="shared" si="5"/>
        <v>CCS_Facility_ID__c</v>
      </c>
      <c r="AB6" s="7" t="str">
        <f t="shared" si="6"/>
        <v>Foreign</v>
      </c>
      <c r="AC6" s="7" t="str">
        <f t="shared" si="18"/>
        <v>no</v>
      </c>
      <c r="AD6" s="2" t="str">
        <f t="shared" si="7"/>
        <v>STRING</v>
      </c>
      <c r="AE6" s="7">
        <f t="shared" si="8"/>
        <v>18</v>
      </c>
      <c r="AF6" s="7" t="str">
        <f t="shared" si="9"/>
        <v>n/a</v>
      </c>
      <c r="AG6" s="7" t="str">
        <f t="shared" si="10"/>
        <v>n/a</v>
      </c>
      <c r="AH6" t="str">
        <f>IFERROR(VLOOKUP('nCino | Field Mappings'!$A6,'nCino | Object Info'!$A:$H,8,FALSE),"(not found)")</f>
        <v>cardholder</v>
      </c>
      <c r="AI6" t="str">
        <f t="shared" si="11"/>
        <v>Facility_ID</v>
      </c>
      <c r="AJ6" s="7" t="str">
        <f t="shared" si="12"/>
        <v>Foreign</v>
      </c>
      <c r="AK6" s="7" t="str">
        <f t="shared" si="19"/>
        <v>no</v>
      </c>
      <c r="AL6" s="2" t="str">
        <f t="shared" si="13"/>
        <v>STRING</v>
      </c>
      <c r="AM6" s="7">
        <f t="shared" si="14"/>
        <v>18</v>
      </c>
      <c r="AN6" s="7" t="str">
        <f t="shared" si="15"/>
        <v>n/a</v>
      </c>
      <c r="AO6" s="7" t="str">
        <f t="shared" si="16"/>
        <v>n/a</v>
      </c>
      <c r="AP6" s="7" t="str">
        <f t="shared" si="20"/>
        <v>n/a</v>
      </c>
    </row>
    <row r="7" spans="1:42">
      <c r="A7" s="1" t="s">
        <v>65</v>
      </c>
      <c r="B7" s="1" t="s">
        <v>66</v>
      </c>
      <c r="C7" s="1" t="s">
        <v>112</v>
      </c>
      <c r="D7" s="1" t="s">
        <v>113</v>
      </c>
      <c r="E7" s="1" t="s">
        <v>114</v>
      </c>
      <c r="F7" s="2" t="str">
        <f>IF(OR(ISERROR(VLOOKUP($C7,'DMW | F&amp;L Fields'!$L:$M, 1, FALSE)),IFERROR(INDEX('DMW | F&amp;L Fields'!$C:$C,MATCH($C7,'DMW | F&amp;L Fields'!$L:$L, 0)), "Y") ="Y"),"No", "Yes")</f>
        <v>Yes</v>
      </c>
      <c r="G7" s="1" t="str">
        <f>IFERROR(VLOOKUP($C7,'DMW | F&amp;L Fields'!$L:$M, 2, FALSE),"(not found)")</f>
        <v>This field captures the first name of the cardholder.</v>
      </c>
      <c r="H7" s="2" t="str">
        <f t="shared" si="0"/>
        <v>n/a</v>
      </c>
      <c r="I7" s="2" t="s">
        <v>97</v>
      </c>
      <c r="J7" s="1" t="s">
        <v>115</v>
      </c>
      <c r="K7" s="2">
        <v>255</v>
      </c>
      <c r="L7" s="2">
        <v>0</v>
      </c>
      <c r="M7" s="2">
        <v>0</v>
      </c>
      <c r="N7" s="2" t="str">
        <f t="shared" si="1"/>
        <v>string|255|0|0</v>
      </c>
      <c r="O7" t="str">
        <f>IFERROR(VLOOKUP('nCino | Field Mappings'!$A7,'nCino | Object Info'!$A:$H,5,FALSE),"(not found)")</f>
        <v>rskcsp_ds_cardholder</v>
      </c>
      <c r="P7" t="str">
        <f t="shared" si="2"/>
        <v>CCS_First_Name__c</v>
      </c>
      <c r="Q7" s="7">
        <f>IFERROR(VLOOKUP($N7,'nCino | BigQuery Type Lookup'!$A:$F,2,FALSE),"(not found)")</f>
        <v>255</v>
      </c>
      <c r="R7" t="str">
        <f>IFERROR(VLOOKUP('nCino | Field Mappings'!$A7,'nCino | Object Info'!$A:$H,6,FALSE),"(not found)")</f>
        <v>rskcsp_ds_cardholder_staging</v>
      </c>
      <c r="S7" t="str">
        <f t="shared" si="3"/>
        <v>CCS_First_Name__c</v>
      </c>
      <c r="T7" s="7" t="str">
        <f t="shared" si="4"/>
        <v>n/a</v>
      </c>
      <c r="U7" s="7" t="str">
        <f t="shared" si="17"/>
        <v>no</v>
      </c>
      <c r="V7" s="2" t="str">
        <f>IFERROR(VLOOKUP($N7,'nCino | BigQuery Type Lookup'!$A:$F,3,FALSE),"(not found)")</f>
        <v>STRING</v>
      </c>
      <c r="W7" s="7">
        <f>IFERROR(VLOOKUP($N7,'nCino | BigQuery Type Lookup'!$A:$F,4,FALSE),"(not found)")</f>
        <v>255</v>
      </c>
      <c r="X7" s="7" t="str">
        <f>IFERROR(VLOOKUP($N7,'nCino | BigQuery Type Lookup'!$A:$F,5,FALSE),"(not found)")</f>
        <v>n/a</v>
      </c>
      <c r="Y7" s="7" t="str">
        <f>IFERROR(VLOOKUP($N7,'nCino | BigQuery Type Lookup'!$A:$F,6,FALSE),"(not found)")</f>
        <v>n/a</v>
      </c>
      <c r="Z7" t="str">
        <f>IFERROR(VLOOKUP('nCino | Field Mappings'!$A7,'nCino | Object Info'!$A:$H,7,FALSE),"(not found)")</f>
        <v>rskcsp_ds_cardholder_curated</v>
      </c>
      <c r="AA7" t="str">
        <f t="shared" si="5"/>
        <v>CCS_First_Name__c</v>
      </c>
      <c r="AB7" s="7" t="str">
        <f t="shared" si="6"/>
        <v>n/a</v>
      </c>
      <c r="AC7" s="7" t="str">
        <f t="shared" si="18"/>
        <v>yes</v>
      </c>
      <c r="AD7" s="2" t="str">
        <f t="shared" si="7"/>
        <v>STRING</v>
      </c>
      <c r="AE7" s="7">
        <f t="shared" si="8"/>
        <v>255</v>
      </c>
      <c r="AF7" s="7" t="str">
        <f t="shared" si="9"/>
        <v>n/a</v>
      </c>
      <c r="AG7" s="7" t="str">
        <f t="shared" si="10"/>
        <v>n/a</v>
      </c>
      <c r="AH7" t="str">
        <f>IFERROR(VLOOKUP('nCino | Field Mappings'!$A7,'nCino | Object Info'!$A:$H,8,FALSE),"(not found)")</f>
        <v>cardholder</v>
      </c>
      <c r="AI7" t="str">
        <f t="shared" si="11"/>
        <v>First_Name</v>
      </c>
      <c r="AJ7" s="7" t="str">
        <f t="shared" si="12"/>
        <v>n/a</v>
      </c>
      <c r="AK7" s="7" t="str">
        <f t="shared" si="19"/>
        <v>yes</v>
      </c>
      <c r="AL7" s="2" t="str">
        <f t="shared" si="13"/>
        <v>STRING</v>
      </c>
      <c r="AM7" s="7">
        <f t="shared" si="14"/>
        <v>255</v>
      </c>
      <c r="AN7" s="7" t="str">
        <f t="shared" si="15"/>
        <v>n/a</v>
      </c>
      <c r="AO7" s="7" t="str">
        <f t="shared" si="16"/>
        <v>n/a</v>
      </c>
      <c r="AP7" s="7" t="str">
        <f t="shared" si="20"/>
        <v>n/a</v>
      </c>
    </row>
    <row r="8" spans="1:42">
      <c r="A8" s="1" t="s">
        <v>65</v>
      </c>
      <c r="B8" s="1" t="s">
        <v>66</v>
      </c>
      <c r="C8" s="1" t="s">
        <v>116</v>
      </c>
      <c r="D8" s="1" t="s">
        <v>117</v>
      </c>
      <c r="E8" s="1" t="s">
        <v>118</v>
      </c>
      <c r="F8" s="2" t="str">
        <f>IF(OR(ISERROR(VLOOKUP($C8,'DMW | F&amp;L Fields'!$L:$M, 1, FALSE)),IFERROR(INDEX('DMW | F&amp;L Fields'!$C:$C,MATCH($C8,'DMW | F&amp;L Fields'!$L:$L, 0)), "Y") ="Y"),"No", "Yes")</f>
        <v>Yes</v>
      </c>
      <c r="G8" s="1" t="str">
        <f>IFERROR(VLOOKUP($C8,'DMW | F&amp;L Fields'!$L:$M, 2, FALSE),"(not found)")</f>
        <v>This field indicates whether a card is needed for the cardholder.</v>
      </c>
      <c r="H8" s="2" t="str">
        <f t="shared" si="0"/>
        <v>n/a</v>
      </c>
      <c r="I8" s="2" t="s">
        <v>97</v>
      </c>
      <c r="J8" s="1" t="s">
        <v>119</v>
      </c>
      <c r="K8" s="2">
        <v>255</v>
      </c>
      <c r="L8" s="2">
        <v>0</v>
      </c>
      <c r="M8" s="2">
        <v>0</v>
      </c>
      <c r="N8" s="2" t="str">
        <f t="shared" si="1"/>
        <v>picklist|255|0|0</v>
      </c>
      <c r="O8" t="str">
        <f>IFERROR(VLOOKUP('nCino | Field Mappings'!$A8,'nCino | Object Info'!$A:$H,5,FALSE),"(not found)")</f>
        <v>rskcsp_ds_cardholder</v>
      </c>
      <c r="P8" t="str">
        <f t="shared" si="2"/>
        <v>CCS_Is_Card_Needed__c</v>
      </c>
      <c r="Q8" s="7">
        <f>IFERROR(VLOOKUP($N8,'nCino | BigQuery Type Lookup'!$A:$F,2,FALSE),"(not found)")</f>
        <v>255</v>
      </c>
      <c r="R8" t="str">
        <f>IFERROR(VLOOKUP('nCino | Field Mappings'!$A8,'nCino | Object Info'!$A:$H,6,FALSE),"(not found)")</f>
        <v>rskcsp_ds_cardholder_staging</v>
      </c>
      <c r="S8" t="str">
        <f t="shared" si="3"/>
        <v>CCS_Is_Card_Needed__c</v>
      </c>
      <c r="T8" s="7" t="str">
        <f t="shared" si="4"/>
        <v>n/a</v>
      </c>
      <c r="U8" s="7" t="str">
        <f t="shared" si="17"/>
        <v>no</v>
      </c>
      <c r="V8" s="2" t="str">
        <f>IFERROR(VLOOKUP($N8,'nCino | BigQuery Type Lookup'!$A:$F,3,FALSE),"(not found)")</f>
        <v>STRING</v>
      </c>
      <c r="W8" s="7">
        <f>IFERROR(VLOOKUP($N8,'nCino | BigQuery Type Lookup'!$A:$F,4,FALSE),"(not found)")</f>
        <v>255</v>
      </c>
      <c r="X8" s="7" t="str">
        <f>IFERROR(VLOOKUP($N8,'nCino | BigQuery Type Lookup'!$A:$F,5,FALSE),"(not found)")</f>
        <v>n/a</v>
      </c>
      <c r="Y8" s="7" t="str">
        <f>IFERROR(VLOOKUP($N8,'nCino | BigQuery Type Lookup'!$A:$F,6,FALSE),"(not found)")</f>
        <v>n/a</v>
      </c>
      <c r="Z8" t="str">
        <f>IFERROR(VLOOKUP('nCino | Field Mappings'!$A8,'nCino | Object Info'!$A:$H,7,FALSE),"(not found)")</f>
        <v>rskcsp_ds_cardholder_curated</v>
      </c>
      <c r="AA8" t="str">
        <f t="shared" si="5"/>
        <v>CCS_Is_Card_Needed__c</v>
      </c>
      <c r="AB8" s="7" t="str">
        <f t="shared" si="6"/>
        <v>n/a</v>
      </c>
      <c r="AC8" s="7" t="str">
        <f t="shared" si="18"/>
        <v>yes</v>
      </c>
      <c r="AD8" s="2" t="str">
        <f t="shared" si="7"/>
        <v>STRING</v>
      </c>
      <c r="AE8" s="7">
        <f t="shared" si="8"/>
        <v>255</v>
      </c>
      <c r="AF8" s="7" t="str">
        <f t="shared" si="9"/>
        <v>n/a</v>
      </c>
      <c r="AG8" s="7" t="str">
        <f t="shared" si="10"/>
        <v>n/a</v>
      </c>
      <c r="AH8" t="str">
        <f>IFERROR(VLOOKUP('nCino | Field Mappings'!$A8,'nCino | Object Info'!$A:$H,8,FALSE),"(not found)")</f>
        <v>cardholder</v>
      </c>
      <c r="AI8" t="str">
        <f t="shared" si="11"/>
        <v>Is_Card_Needed</v>
      </c>
      <c r="AJ8" s="7" t="str">
        <f t="shared" si="12"/>
        <v>n/a</v>
      </c>
      <c r="AK8" s="7" t="str">
        <f t="shared" si="19"/>
        <v>yes</v>
      </c>
      <c r="AL8" s="2" t="str">
        <f t="shared" si="13"/>
        <v>STRING</v>
      </c>
      <c r="AM8" s="7">
        <f t="shared" si="14"/>
        <v>255</v>
      </c>
      <c r="AN8" s="7" t="str">
        <f t="shared" si="15"/>
        <v>n/a</v>
      </c>
      <c r="AO8" s="7" t="str">
        <f t="shared" si="16"/>
        <v>n/a</v>
      </c>
      <c r="AP8" s="7" t="str">
        <f t="shared" si="20"/>
        <v>n/a</v>
      </c>
    </row>
    <row r="9" spans="1:42">
      <c r="A9" s="1" t="s">
        <v>65</v>
      </c>
      <c r="B9" s="1" t="s">
        <v>66</v>
      </c>
      <c r="C9" s="1" t="s">
        <v>120</v>
      </c>
      <c r="D9" s="1" t="s">
        <v>121</v>
      </c>
      <c r="E9" s="1" t="s">
        <v>122</v>
      </c>
      <c r="F9" s="2" t="str">
        <f>IF(OR(ISERROR(VLOOKUP($C9,'DMW | F&amp;L Fields'!$L:$M, 1, FALSE)),IFERROR(INDEX('DMW | F&amp;L Fields'!$C:$C,MATCH($C9,'DMW | F&amp;L Fields'!$L:$L, 0)), "Y") ="Y"),"No", "Yes")</f>
        <v>Yes</v>
      </c>
      <c r="G9" s="1" t="str">
        <f>IFERROR(VLOOKUP($C9,'DMW | F&amp;L Fields'!$L:$M, 2, FALSE),"(not found)")</f>
        <v>This field captures the last name of the cardholder.</v>
      </c>
      <c r="H9" s="2" t="str">
        <f t="shared" si="0"/>
        <v>n/a</v>
      </c>
      <c r="I9" s="2" t="s">
        <v>97</v>
      </c>
      <c r="J9" s="1" t="s">
        <v>115</v>
      </c>
      <c r="K9" s="2">
        <v>255</v>
      </c>
      <c r="L9" s="2">
        <v>0</v>
      </c>
      <c r="M9" s="2">
        <v>0</v>
      </c>
      <c r="N9" s="2" t="str">
        <f t="shared" si="1"/>
        <v>string|255|0|0</v>
      </c>
      <c r="O9" t="str">
        <f>IFERROR(VLOOKUP('nCino | Field Mappings'!$A9,'nCino | Object Info'!$A:$H,5,FALSE),"(not found)")</f>
        <v>rskcsp_ds_cardholder</v>
      </c>
      <c r="P9" t="str">
        <f t="shared" si="2"/>
        <v>CCS_Last_Name__c</v>
      </c>
      <c r="Q9" s="7">
        <f>IFERROR(VLOOKUP($N9,'nCino | BigQuery Type Lookup'!$A:$F,2,FALSE),"(not found)")</f>
        <v>255</v>
      </c>
      <c r="R9" t="str">
        <f>IFERROR(VLOOKUP('nCino | Field Mappings'!$A9,'nCino | Object Info'!$A:$H,6,FALSE),"(not found)")</f>
        <v>rskcsp_ds_cardholder_staging</v>
      </c>
      <c r="S9" t="str">
        <f t="shared" si="3"/>
        <v>CCS_Last_Name__c</v>
      </c>
      <c r="T9" s="7" t="str">
        <f t="shared" si="4"/>
        <v>n/a</v>
      </c>
      <c r="U9" s="7" t="str">
        <f t="shared" si="17"/>
        <v>no</v>
      </c>
      <c r="V9" s="2" t="str">
        <f>IFERROR(VLOOKUP($N9,'nCino | BigQuery Type Lookup'!$A:$F,3,FALSE),"(not found)")</f>
        <v>STRING</v>
      </c>
      <c r="W9" s="7">
        <f>IFERROR(VLOOKUP($N9,'nCino | BigQuery Type Lookup'!$A:$F,4,FALSE),"(not found)")</f>
        <v>255</v>
      </c>
      <c r="X9" s="7" t="str">
        <f>IFERROR(VLOOKUP($N9,'nCino | BigQuery Type Lookup'!$A:$F,5,FALSE),"(not found)")</f>
        <v>n/a</v>
      </c>
      <c r="Y9" s="7" t="str">
        <f>IFERROR(VLOOKUP($N9,'nCino | BigQuery Type Lookup'!$A:$F,6,FALSE),"(not found)")</f>
        <v>n/a</v>
      </c>
      <c r="Z9" t="str">
        <f>IFERROR(VLOOKUP('nCino | Field Mappings'!$A9,'nCino | Object Info'!$A:$H,7,FALSE),"(not found)")</f>
        <v>rskcsp_ds_cardholder_curated</v>
      </c>
      <c r="AA9" t="str">
        <f t="shared" si="5"/>
        <v>CCS_Last_Name__c</v>
      </c>
      <c r="AB9" s="7" t="str">
        <f t="shared" si="6"/>
        <v>n/a</v>
      </c>
      <c r="AC9" s="7" t="str">
        <f t="shared" si="18"/>
        <v>yes</v>
      </c>
      <c r="AD9" s="2" t="str">
        <f t="shared" si="7"/>
        <v>STRING</v>
      </c>
      <c r="AE9" s="7">
        <f t="shared" si="8"/>
        <v>255</v>
      </c>
      <c r="AF9" s="7" t="str">
        <f t="shared" si="9"/>
        <v>n/a</v>
      </c>
      <c r="AG9" s="7" t="str">
        <f t="shared" si="10"/>
        <v>n/a</v>
      </c>
      <c r="AH9" t="str">
        <f>IFERROR(VLOOKUP('nCino | Field Mappings'!$A9,'nCino | Object Info'!$A:$H,8,FALSE),"(not found)")</f>
        <v>cardholder</v>
      </c>
      <c r="AI9" t="str">
        <f t="shared" si="11"/>
        <v>Last_Name</v>
      </c>
      <c r="AJ9" s="7" t="str">
        <f t="shared" si="12"/>
        <v>n/a</v>
      </c>
      <c r="AK9" s="7" t="str">
        <f t="shared" si="19"/>
        <v>yes</v>
      </c>
      <c r="AL9" s="2" t="str">
        <f t="shared" si="13"/>
        <v>STRING</v>
      </c>
      <c r="AM9" s="7">
        <f t="shared" si="14"/>
        <v>255</v>
      </c>
      <c r="AN9" s="7" t="str">
        <f t="shared" si="15"/>
        <v>n/a</v>
      </c>
      <c r="AO9" s="7" t="str">
        <f t="shared" si="16"/>
        <v>n/a</v>
      </c>
      <c r="AP9" s="7" t="str">
        <f t="shared" si="20"/>
        <v>n/a</v>
      </c>
    </row>
    <row r="10" spans="1:42">
      <c r="A10" s="1" t="s">
        <v>65</v>
      </c>
      <c r="B10" s="1" t="s">
        <v>66</v>
      </c>
      <c r="C10" s="1" t="s">
        <v>123</v>
      </c>
      <c r="D10" s="1" t="s">
        <v>124</v>
      </c>
      <c r="E10" s="1" t="s">
        <v>125</v>
      </c>
      <c r="F10" s="2" t="str">
        <f>IF(OR(ISERROR(VLOOKUP($C10,'DMW | F&amp;L Fields'!$L:$M, 1, FALSE)),IFERROR(INDEX('DMW | F&amp;L Fields'!$C:$C,MATCH($C10,'DMW | F&amp;L Fields'!$L:$L, 0)), "Y") ="Y"),"No", "Yes")</f>
        <v>Yes</v>
      </c>
      <c r="G10" s="1" t="str">
        <f>IFERROR(VLOOKUP($C10,'DMW | F&amp;L Fields'!$L:$M, 2, FALSE),"(not found)")</f>
        <v>This field indicates the level of control of the cardholder.</v>
      </c>
      <c r="H10" s="2" t="str">
        <f t="shared" si="0"/>
        <v>n/a</v>
      </c>
      <c r="I10" s="2" t="s">
        <v>97</v>
      </c>
      <c r="J10" s="1" t="s">
        <v>119</v>
      </c>
      <c r="K10" s="2">
        <v>255</v>
      </c>
      <c r="L10" s="2">
        <v>0</v>
      </c>
      <c r="M10" s="2">
        <v>0</v>
      </c>
      <c r="N10" s="2" t="str">
        <f t="shared" si="1"/>
        <v>picklist|255|0|0</v>
      </c>
      <c r="O10" t="str">
        <f>IFERROR(VLOOKUP('nCino | Field Mappings'!$A10,'nCino | Object Info'!$A:$H,5,FALSE),"(not found)")</f>
        <v>rskcsp_ds_cardholder</v>
      </c>
      <c r="P10" t="str">
        <f t="shared" si="2"/>
        <v>CCS_Level_of_Control__c</v>
      </c>
      <c r="Q10" s="7">
        <f>IFERROR(VLOOKUP($N10,'nCino | BigQuery Type Lookup'!$A:$F,2,FALSE),"(not found)")</f>
        <v>255</v>
      </c>
      <c r="R10" t="str">
        <f>IFERROR(VLOOKUP('nCino | Field Mappings'!$A10,'nCino | Object Info'!$A:$H,6,FALSE),"(not found)")</f>
        <v>rskcsp_ds_cardholder_staging</v>
      </c>
      <c r="S10" t="str">
        <f t="shared" si="3"/>
        <v>CCS_Level_of_Control__c</v>
      </c>
      <c r="T10" s="7" t="str">
        <f t="shared" si="4"/>
        <v>n/a</v>
      </c>
      <c r="U10" s="7" t="str">
        <f t="shared" si="17"/>
        <v>no</v>
      </c>
      <c r="V10" s="2" t="str">
        <f>IFERROR(VLOOKUP($N10,'nCino | BigQuery Type Lookup'!$A:$F,3,FALSE),"(not found)")</f>
        <v>STRING</v>
      </c>
      <c r="W10" s="7">
        <f>IFERROR(VLOOKUP($N10,'nCino | BigQuery Type Lookup'!$A:$F,4,FALSE),"(not found)")</f>
        <v>255</v>
      </c>
      <c r="X10" s="7" t="str">
        <f>IFERROR(VLOOKUP($N10,'nCino | BigQuery Type Lookup'!$A:$F,5,FALSE),"(not found)")</f>
        <v>n/a</v>
      </c>
      <c r="Y10" s="7" t="str">
        <f>IFERROR(VLOOKUP($N10,'nCino | BigQuery Type Lookup'!$A:$F,6,FALSE),"(not found)")</f>
        <v>n/a</v>
      </c>
      <c r="Z10" t="str">
        <f>IFERROR(VLOOKUP('nCino | Field Mappings'!$A10,'nCino | Object Info'!$A:$H,7,FALSE),"(not found)")</f>
        <v>rskcsp_ds_cardholder_curated</v>
      </c>
      <c r="AA10" t="str">
        <f t="shared" si="5"/>
        <v>CCS_Level_of_Control__c</v>
      </c>
      <c r="AB10" s="7" t="str">
        <f t="shared" si="6"/>
        <v>n/a</v>
      </c>
      <c r="AC10" s="7" t="str">
        <f t="shared" si="18"/>
        <v>yes</v>
      </c>
      <c r="AD10" s="2" t="str">
        <f t="shared" si="7"/>
        <v>STRING</v>
      </c>
      <c r="AE10" s="7">
        <f t="shared" si="8"/>
        <v>255</v>
      </c>
      <c r="AF10" s="7" t="str">
        <f t="shared" si="9"/>
        <v>n/a</v>
      </c>
      <c r="AG10" s="7" t="str">
        <f t="shared" si="10"/>
        <v>n/a</v>
      </c>
      <c r="AH10" t="str">
        <f>IFERROR(VLOOKUP('nCino | Field Mappings'!$A10,'nCino | Object Info'!$A:$H,8,FALSE),"(not found)")</f>
        <v>cardholder</v>
      </c>
      <c r="AI10" t="str">
        <f t="shared" si="11"/>
        <v>Level_of_Control</v>
      </c>
      <c r="AJ10" s="7" t="str">
        <f t="shared" si="12"/>
        <v>n/a</v>
      </c>
      <c r="AK10" s="7" t="str">
        <f t="shared" si="19"/>
        <v>yes</v>
      </c>
      <c r="AL10" s="2" t="str">
        <f t="shared" si="13"/>
        <v>STRING</v>
      </c>
      <c r="AM10" s="7">
        <f t="shared" si="14"/>
        <v>255</v>
      </c>
      <c r="AN10" s="7" t="str">
        <f t="shared" si="15"/>
        <v>n/a</v>
      </c>
      <c r="AO10" s="7" t="str">
        <f t="shared" si="16"/>
        <v>n/a</v>
      </c>
      <c r="AP10" s="7" t="str">
        <f t="shared" si="20"/>
        <v>n/a</v>
      </c>
    </row>
    <row r="11" spans="1:42">
      <c r="A11" s="1" t="s">
        <v>65</v>
      </c>
      <c r="B11" s="1" t="s">
        <v>66</v>
      </c>
      <c r="C11" s="1" t="s">
        <v>126</v>
      </c>
      <c r="D11" s="1" t="s">
        <v>68</v>
      </c>
      <c r="E11" s="1" t="s">
        <v>127</v>
      </c>
      <c r="F11" s="2" t="str">
        <f>IF(OR(ISERROR(VLOOKUP($C11,'DMW | F&amp;L Fields'!$L:$M, 1, FALSE)),IFERROR(INDEX('DMW | F&amp;L Fields'!$C:$C,MATCH($C11,'DMW | F&amp;L Fields'!$L:$L, 0)), "Y") ="Y"),"No", "Yes")</f>
        <v>Yes</v>
      </c>
      <c r="G11" s="1" t="str">
        <f>IFERROR(VLOOKUP($C11,'DMW | F&amp;L Fields'!$L:$M, 2, FALSE),"(not found)")</f>
        <v>This field captures the limit (£) of the cardholder.</v>
      </c>
      <c r="H11" s="2" t="str">
        <f t="shared" si="0"/>
        <v>n/a</v>
      </c>
      <c r="I11" s="2" t="s">
        <v>97</v>
      </c>
      <c r="J11" s="1" t="s">
        <v>128</v>
      </c>
      <c r="K11" s="2">
        <v>0</v>
      </c>
      <c r="L11" s="2">
        <v>18</v>
      </c>
      <c r="M11" s="2">
        <v>0</v>
      </c>
      <c r="N11" s="2" t="str">
        <f t="shared" si="1"/>
        <v>currency|0|18|0</v>
      </c>
      <c r="O11" t="str">
        <f>IFERROR(VLOOKUP('nCino | Field Mappings'!$A11,'nCino | Object Info'!$A:$H,5,FALSE),"(not found)")</f>
        <v>rskcsp_ds_cardholder</v>
      </c>
      <c r="P11" t="str">
        <f t="shared" si="2"/>
        <v>CCS_Limit__c</v>
      </c>
      <c r="Q11" s="7">
        <f>IFERROR(VLOOKUP($N11,'nCino | BigQuery Type Lookup'!$A:$F,2,FALSE),"(not found)")</f>
        <v>18</v>
      </c>
      <c r="R11" t="str">
        <f>IFERROR(VLOOKUP('nCino | Field Mappings'!$A11,'nCino | Object Info'!$A:$H,6,FALSE),"(not found)")</f>
        <v>rskcsp_ds_cardholder_staging</v>
      </c>
      <c r="S11" t="str">
        <f t="shared" si="3"/>
        <v>CCS_Limit__c</v>
      </c>
      <c r="T11" s="7" t="str">
        <f t="shared" si="4"/>
        <v>n/a</v>
      </c>
      <c r="U11" s="7" t="str">
        <f t="shared" si="17"/>
        <v>no</v>
      </c>
      <c r="V11" s="2" t="str">
        <f>IFERROR(VLOOKUP($N11,'nCino | BigQuery Type Lookup'!$A:$F,3,FALSE),"(not found)")</f>
        <v>INT64</v>
      </c>
      <c r="W11" s="7" t="str">
        <f>IFERROR(VLOOKUP($N11,'nCino | BigQuery Type Lookup'!$A:$F,4,FALSE),"(not found)")</f>
        <v>n/a</v>
      </c>
      <c r="X11" s="7" t="str">
        <f>IFERROR(VLOOKUP($N11,'nCino | BigQuery Type Lookup'!$A:$F,5,FALSE),"(not found)")</f>
        <v>n/a</v>
      </c>
      <c r="Y11" s="7" t="str">
        <f>IFERROR(VLOOKUP($N11,'nCino | BigQuery Type Lookup'!$A:$F,6,FALSE),"(not found)")</f>
        <v>n/a</v>
      </c>
      <c r="Z11" t="str">
        <f>IFERROR(VLOOKUP('nCino | Field Mappings'!$A11,'nCino | Object Info'!$A:$H,7,FALSE),"(not found)")</f>
        <v>rskcsp_ds_cardholder_curated</v>
      </c>
      <c r="AA11" t="str">
        <f t="shared" si="5"/>
        <v>CCS_Limit__c</v>
      </c>
      <c r="AB11" s="7" t="str">
        <f t="shared" si="6"/>
        <v>n/a</v>
      </c>
      <c r="AC11" s="7" t="str">
        <f t="shared" si="18"/>
        <v>yes</v>
      </c>
      <c r="AD11" s="2" t="str">
        <f t="shared" si="7"/>
        <v>INT64</v>
      </c>
      <c r="AE11" s="7" t="str">
        <f t="shared" si="8"/>
        <v>n/a</v>
      </c>
      <c r="AF11" s="7" t="str">
        <f t="shared" si="9"/>
        <v>n/a</v>
      </c>
      <c r="AG11" s="7" t="str">
        <f t="shared" si="10"/>
        <v>n/a</v>
      </c>
      <c r="AH11" t="str">
        <f>IFERROR(VLOOKUP('nCino | Field Mappings'!$A11,'nCino | Object Info'!$A:$H,8,FALSE),"(not found)")</f>
        <v>cardholder</v>
      </c>
      <c r="AI11" t="str">
        <f t="shared" si="11"/>
        <v>Limit</v>
      </c>
      <c r="AJ11" s="7" t="str">
        <f t="shared" si="12"/>
        <v>n/a</v>
      </c>
      <c r="AK11" s="7" t="str">
        <f t="shared" si="19"/>
        <v>yes</v>
      </c>
      <c r="AL11" s="2" t="str">
        <f t="shared" si="13"/>
        <v>INT64</v>
      </c>
      <c r="AM11" s="7" t="str">
        <f t="shared" si="14"/>
        <v>n/a</v>
      </c>
      <c r="AN11" s="7" t="str">
        <f t="shared" si="15"/>
        <v>n/a</v>
      </c>
      <c r="AO11" s="7" t="str">
        <f t="shared" si="16"/>
        <v>n/a</v>
      </c>
      <c r="AP11" s="7" t="str">
        <f t="shared" si="20"/>
        <v>n/a</v>
      </c>
    </row>
    <row r="12" spans="1:42">
      <c r="A12" s="1" t="s">
        <v>65</v>
      </c>
      <c r="B12" s="1" t="s">
        <v>66</v>
      </c>
      <c r="C12" s="1" t="s">
        <v>129</v>
      </c>
      <c r="D12" s="1" t="s">
        <v>130</v>
      </c>
      <c r="E12" s="1" t="s">
        <v>131</v>
      </c>
      <c r="F12" s="2" t="str">
        <f>IF(OR(ISERROR(VLOOKUP($C12,'DMW | F&amp;L Fields'!$L:$M, 1, FALSE)),IFERROR(INDEX('DMW | F&amp;L Fields'!$C:$C,MATCH($C12,'DMW | F&amp;L Fields'!$L:$L, 0)), "Y") ="Y"),"No", "Yes")</f>
        <v>Yes</v>
      </c>
      <c r="G12" s="1" t="str">
        <f>IFERROR(VLOOKUP($C12,'DMW | F&amp;L Fields'!$L:$M, 2, FALSE),"(not found)")</f>
        <v>This field catpures the mobile number of the cardholder.</v>
      </c>
      <c r="H12" s="2" t="str">
        <f t="shared" si="0"/>
        <v>n/a</v>
      </c>
      <c r="I12" s="2" t="s">
        <v>97</v>
      </c>
      <c r="J12" s="1" t="s">
        <v>132</v>
      </c>
      <c r="K12" s="2">
        <v>40</v>
      </c>
      <c r="L12" s="2">
        <v>0</v>
      </c>
      <c r="M12" s="2">
        <v>0</v>
      </c>
      <c r="N12" s="2" t="str">
        <f t="shared" si="1"/>
        <v>phone|40|0|0</v>
      </c>
      <c r="O12" t="str">
        <f>IFERROR(VLOOKUP('nCino | Field Mappings'!$A12,'nCino | Object Info'!$A:$H,5,FALSE),"(not found)")</f>
        <v>rskcsp_ds_cardholder</v>
      </c>
      <c r="P12" t="str">
        <f t="shared" si="2"/>
        <v>CCS_Mobile_Number__c</v>
      </c>
      <c r="Q12" s="7">
        <f>IFERROR(VLOOKUP($N12,'nCino | BigQuery Type Lookup'!$A:$F,2,FALSE),"(not found)")</f>
        <v>40</v>
      </c>
      <c r="R12" t="str">
        <f>IFERROR(VLOOKUP('nCino | Field Mappings'!$A12,'nCino | Object Info'!$A:$H,6,FALSE),"(not found)")</f>
        <v>rskcsp_ds_cardholder_staging</v>
      </c>
      <c r="S12" t="str">
        <f t="shared" si="3"/>
        <v>CCS_Mobile_Number__c</v>
      </c>
      <c r="T12" s="7" t="str">
        <f t="shared" si="4"/>
        <v>n/a</v>
      </c>
      <c r="U12" s="7" t="str">
        <f t="shared" si="17"/>
        <v>no</v>
      </c>
      <c r="V12" s="2" t="str">
        <f>IFERROR(VLOOKUP($N12,'nCino | BigQuery Type Lookup'!$A:$F,3,FALSE),"(not found)")</f>
        <v>STRING</v>
      </c>
      <c r="W12" s="7">
        <f>IFERROR(VLOOKUP($N12,'nCino | BigQuery Type Lookup'!$A:$F,4,FALSE),"(not found)")</f>
        <v>40</v>
      </c>
      <c r="X12" s="7" t="str">
        <f>IFERROR(VLOOKUP($N12,'nCino | BigQuery Type Lookup'!$A:$F,5,FALSE),"(not found)")</f>
        <v>n/a</v>
      </c>
      <c r="Y12" s="7" t="str">
        <f>IFERROR(VLOOKUP($N12,'nCino | BigQuery Type Lookup'!$A:$F,6,FALSE),"(not found)")</f>
        <v>n/a</v>
      </c>
      <c r="Z12" t="str">
        <f>IFERROR(VLOOKUP('nCino | Field Mappings'!$A12,'nCino | Object Info'!$A:$H,7,FALSE),"(not found)")</f>
        <v>rskcsp_ds_cardholder_curated</v>
      </c>
      <c r="AA12" t="str">
        <f t="shared" si="5"/>
        <v>CCS_Mobile_Number__c</v>
      </c>
      <c r="AB12" s="7" t="str">
        <f t="shared" si="6"/>
        <v>n/a</v>
      </c>
      <c r="AC12" s="7" t="str">
        <f t="shared" si="18"/>
        <v>yes</v>
      </c>
      <c r="AD12" s="2" t="str">
        <f t="shared" si="7"/>
        <v>STRING</v>
      </c>
      <c r="AE12" s="7">
        <f t="shared" si="8"/>
        <v>40</v>
      </c>
      <c r="AF12" s="7" t="str">
        <f t="shared" si="9"/>
        <v>n/a</v>
      </c>
      <c r="AG12" s="7" t="str">
        <f t="shared" si="10"/>
        <v>n/a</v>
      </c>
      <c r="AH12" t="str">
        <f>IFERROR(VLOOKUP('nCino | Field Mappings'!$A12,'nCino | Object Info'!$A:$H,8,FALSE),"(not found)")</f>
        <v>cardholder</v>
      </c>
      <c r="AI12" t="str">
        <f t="shared" si="11"/>
        <v>Mobile_Number</v>
      </c>
      <c r="AJ12" s="7" t="str">
        <f t="shared" si="12"/>
        <v>n/a</v>
      </c>
      <c r="AK12" s="7" t="str">
        <f t="shared" si="19"/>
        <v>yes</v>
      </c>
      <c r="AL12" s="2" t="str">
        <f t="shared" si="13"/>
        <v>STRING</v>
      </c>
      <c r="AM12" s="7">
        <f t="shared" si="14"/>
        <v>40</v>
      </c>
      <c r="AN12" s="7" t="str">
        <f t="shared" si="15"/>
        <v>n/a</v>
      </c>
      <c r="AO12" s="7" t="str">
        <f t="shared" si="16"/>
        <v>n/a</v>
      </c>
      <c r="AP12" s="7" t="str">
        <f t="shared" si="20"/>
        <v>n/a</v>
      </c>
    </row>
    <row r="13" spans="1:42">
      <c r="A13" s="1" t="s">
        <v>65</v>
      </c>
      <c r="B13" s="1" t="s">
        <v>66</v>
      </c>
      <c r="C13" s="1" t="s">
        <v>133</v>
      </c>
      <c r="D13" s="1" t="s">
        <v>134</v>
      </c>
      <c r="E13" s="1" t="s">
        <v>135</v>
      </c>
      <c r="F13" s="2" t="str">
        <f>IF(OR(ISERROR(VLOOKUP($C13,'DMW | F&amp;L Fields'!$L:$M, 1, FALSE)),IFERROR(INDEX('DMW | F&amp;L Fields'!$C:$C,MATCH($C13,'DMW | F&amp;L Fields'!$L:$L, 0)), "Y") ="Y"),"No", "Yes")</f>
        <v>Yes</v>
      </c>
      <c r="G13" s="1">
        <f>IFERROR(VLOOKUP($C13,'DMW | F&amp;L Fields'!$L:$M, 2, FALSE),"(not found)")</f>
        <v>0</v>
      </c>
      <c r="H13" s="2" t="str">
        <f t="shared" si="0"/>
        <v>n/a</v>
      </c>
      <c r="I13" s="2" t="s">
        <v>97</v>
      </c>
      <c r="J13" s="1" t="s">
        <v>98</v>
      </c>
      <c r="K13" s="2">
        <v>0</v>
      </c>
      <c r="L13" s="2">
        <v>18</v>
      </c>
      <c r="M13" s="2">
        <v>0</v>
      </c>
      <c r="N13" s="2" t="str">
        <f t="shared" si="1"/>
        <v>double|0|18|0</v>
      </c>
      <c r="O13" t="str">
        <f>IFERROR(VLOOKUP('nCino | Field Mappings'!$A13,'nCino | Object Info'!$A:$H,5,FALSE),"(not found)")</f>
        <v>rskcsp_ds_cardholder</v>
      </c>
      <c r="P13" t="str">
        <f t="shared" si="2"/>
        <v>CCS_Number_of_Cards__c</v>
      </c>
      <c r="Q13" s="7">
        <f>IFERROR(VLOOKUP($N13,'nCino | BigQuery Type Lookup'!$A:$F,2,FALSE),"(not found)")</f>
        <v>18</v>
      </c>
      <c r="R13" t="str">
        <f>IFERROR(VLOOKUP('nCino | Field Mappings'!$A13,'nCino | Object Info'!$A:$H,6,FALSE),"(not found)")</f>
        <v>rskcsp_ds_cardholder_staging</v>
      </c>
      <c r="S13" t="str">
        <f t="shared" si="3"/>
        <v>CCS_Number_of_Cards__c</v>
      </c>
      <c r="T13" s="7" t="str">
        <f t="shared" si="4"/>
        <v>n/a</v>
      </c>
      <c r="U13" s="7" t="str">
        <f t="shared" si="17"/>
        <v>no</v>
      </c>
      <c r="V13" s="2" t="str">
        <f>IFERROR(VLOOKUP($N13,'nCino | BigQuery Type Lookup'!$A:$F,3,FALSE),"(not found)")</f>
        <v>INT64</v>
      </c>
      <c r="W13" s="7" t="str">
        <f>IFERROR(VLOOKUP($N13,'nCino | BigQuery Type Lookup'!$A:$F,4,FALSE),"(not found)")</f>
        <v>n/a</v>
      </c>
      <c r="X13" s="7" t="str">
        <f>IFERROR(VLOOKUP($N13,'nCino | BigQuery Type Lookup'!$A:$F,5,FALSE),"(not found)")</f>
        <v>n/a</v>
      </c>
      <c r="Y13" s="7" t="str">
        <f>IFERROR(VLOOKUP($N13,'nCino | BigQuery Type Lookup'!$A:$F,6,FALSE),"(not found)")</f>
        <v>n/a</v>
      </c>
      <c r="Z13" t="str">
        <f>IFERROR(VLOOKUP('nCino | Field Mappings'!$A13,'nCino | Object Info'!$A:$H,7,FALSE),"(not found)")</f>
        <v>rskcsp_ds_cardholder_curated</v>
      </c>
      <c r="AA13" t="str">
        <f t="shared" si="5"/>
        <v>CCS_Number_of_Cards__c</v>
      </c>
      <c r="AB13" s="7" t="str">
        <f t="shared" si="6"/>
        <v>n/a</v>
      </c>
      <c r="AC13" s="7" t="str">
        <f t="shared" si="18"/>
        <v>yes</v>
      </c>
      <c r="AD13" s="2" t="str">
        <f t="shared" si="7"/>
        <v>INT64</v>
      </c>
      <c r="AE13" s="7" t="str">
        <f t="shared" si="8"/>
        <v>n/a</v>
      </c>
      <c r="AF13" s="7" t="str">
        <f t="shared" si="9"/>
        <v>n/a</v>
      </c>
      <c r="AG13" s="7" t="str">
        <f t="shared" si="10"/>
        <v>n/a</v>
      </c>
      <c r="AH13" t="str">
        <f>IFERROR(VLOOKUP('nCino | Field Mappings'!$A13,'nCino | Object Info'!$A:$H,8,FALSE),"(not found)")</f>
        <v>cardholder</v>
      </c>
      <c r="AI13" t="str">
        <f t="shared" si="11"/>
        <v>Number_of_Cards</v>
      </c>
      <c r="AJ13" s="7" t="str">
        <f t="shared" si="12"/>
        <v>n/a</v>
      </c>
      <c r="AK13" s="7" t="str">
        <f t="shared" si="19"/>
        <v>yes</v>
      </c>
      <c r="AL13" s="2" t="str">
        <f t="shared" si="13"/>
        <v>INT64</v>
      </c>
      <c r="AM13" s="7" t="str">
        <f t="shared" si="14"/>
        <v>n/a</v>
      </c>
      <c r="AN13" s="7" t="str">
        <f t="shared" si="15"/>
        <v>n/a</v>
      </c>
      <c r="AO13" s="7" t="str">
        <f t="shared" si="16"/>
        <v>n/a</v>
      </c>
      <c r="AP13" s="7" t="str">
        <f t="shared" si="20"/>
        <v>n/a</v>
      </c>
    </row>
    <row r="14" spans="1:42">
      <c r="A14" s="1" t="s">
        <v>65</v>
      </c>
      <c r="B14" s="1" t="s">
        <v>66</v>
      </c>
      <c r="C14" s="1" t="s">
        <v>136</v>
      </c>
      <c r="D14" s="1" t="s">
        <v>137</v>
      </c>
      <c r="E14" s="1" t="s">
        <v>138</v>
      </c>
      <c r="F14" s="2" t="str">
        <f>IF(OR(ISERROR(VLOOKUP($C14,'DMW | F&amp;L Fields'!$L:$M, 1, FALSE)),IFERROR(INDEX('DMW | F&amp;L Fields'!$C:$C,MATCH($C14,'DMW | F&amp;L Fields'!$L:$L, 0)), "Y") ="Y"),"No", "Yes")</f>
        <v>Yes</v>
      </c>
      <c r="G14" s="1" t="str">
        <f>IFERROR(VLOOKUP($C14,'DMW | F&amp;L Fields'!$L:$M, 2, FALSE),"(not found)")</f>
        <v>This field captures the title of the cardholder.</v>
      </c>
      <c r="H14" s="2" t="str">
        <f t="shared" si="0"/>
        <v>n/a</v>
      </c>
      <c r="I14" s="2" t="s">
        <v>97</v>
      </c>
      <c r="J14" s="1" t="s">
        <v>119</v>
      </c>
      <c r="K14" s="2">
        <v>255</v>
      </c>
      <c r="L14" s="2">
        <v>0</v>
      </c>
      <c r="M14" s="2">
        <v>0</v>
      </c>
      <c r="N14" s="2" t="str">
        <f t="shared" si="1"/>
        <v>picklist|255|0|0</v>
      </c>
      <c r="O14" t="str">
        <f>IFERROR(VLOOKUP('nCino | Field Mappings'!$A14,'nCino | Object Info'!$A:$H,5,FALSE),"(not found)")</f>
        <v>rskcsp_ds_cardholder</v>
      </c>
      <c r="P14" t="str">
        <f t="shared" si="2"/>
        <v>CCS_Title__c</v>
      </c>
      <c r="Q14" s="7">
        <f>IFERROR(VLOOKUP($N14,'nCino | BigQuery Type Lookup'!$A:$F,2,FALSE),"(not found)")</f>
        <v>255</v>
      </c>
      <c r="R14" t="str">
        <f>IFERROR(VLOOKUP('nCino | Field Mappings'!$A14,'nCino | Object Info'!$A:$H,6,FALSE),"(not found)")</f>
        <v>rskcsp_ds_cardholder_staging</v>
      </c>
      <c r="S14" t="str">
        <f t="shared" si="3"/>
        <v>CCS_Title__c</v>
      </c>
      <c r="T14" s="7" t="str">
        <f t="shared" si="4"/>
        <v>n/a</v>
      </c>
      <c r="U14" s="7" t="str">
        <f t="shared" si="17"/>
        <v>no</v>
      </c>
      <c r="V14" s="2" t="str">
        <f>IFERROR(VLOOKUP($N14,'nCino | BigQuery Type Lookup'!$A:$F,3,FALSE),"(not found)")</f>
        <v>STRING</v>
      </c>
      <c r="W14" s="7">
        <f>IFERROR(VLOOKUP($N14,'nCino | BigQuery Type Lookup'!$A:$F,4,FALSE),"(not found)")</f>
        <v>255</v>
      </c>
      <c r="X14" s="7" t="str">
        <f>IFERROR(VLOOKUP($N14,'nCino | BigQuery Type Lookup'!$A:$F,5,FALSE),"(not found)")</f>
        <v>n/a</v>
      </c>
      <c r="Y14" s="7" t="str">
        <f>IFERROR(VLOOKUP($N14,'nCino | BigQuery Type Lookup'!$A:$F,6,FALSE),"(not found)")</f>
        <v>n/a</v>
      </c>
      <c r="Z14" t="str">
        <f>IFERROR(VLOOKUP('nCino | Field Mappings'!$A14,'nCino | Object Info'!$A:$H,7,FALSE),"(not found)")</f>
        <v>rskcsp_ds_cardholder_curated</v>
      </c>
      <c r="AA14" t="str">
        <f t="shared" si="5"/>
        <v>CCS_Title__c</v>
      </c>
      <c r="AB14" s="7" t="str">
        <f t="shared" si="6"/>
        <v>n/a</v>
      </c>
      <c r="AC14" s="7" t="str">
        <f t="shared" si="18"/>
        <v>yes</v>
      </c>
      <c r="AD14" s="2" t="str">
        <f t="shared" si="7"/>
        <v>STRING</v>
      </c>
      <c r="AE14" s="7">
        <f t="shared" si="8"/>
        <v>255</v>
      </c>
      <c r="AF14" s="7" t="str">
        <f t="shared" si="9"/>
        <v>n/a</v>
      </c>
      <c r="AG14" s="7" t="str">
        <f t="shared" si="10"/>
        <v>n/a</v>
      </c>
      <c r="AH14" t="str">
        <f>IFERROR(VLOOKUP('nCino | Field Mappings'!$A14,'nCino | Object Info'!$A:$H,8,FALSE),"(not found)")</f>
        <v>cardholder</v>
      </c>
      <c r="AI14" t="str">
        <f t="shared" si="11"/>
        <v>Title</v>
      </c>
      <c r="AJ14" s="7" t="str">
        <f t="shared" si="12"/>
        <v>n/a</v>
      </c>
      <c r="AK14" s="7" t="str">
        <f t="shared" si="19"/>
        <v>yes</v>
      </c>
      <c r="AL14" s="2" t="str">
        <f t="shared" si="13"/>
        <v>STRING</v>
      </c>
      <c r="AM14" s="7">
        <f t="shared" si="14"/>
        <v>255</v>
      </c>
      <c r="AN14" s="7" t="str">
        <f t="shared" si="15"/>
        <v>n/a</v>
      </c>
      <c r="AO14" s="7" t="str">
        <f t="shared" si="16"/>
        <v>n/a</v>
      </c>
      <c r="AP14" s="7" t="str">
        <f t="shared" si="20"/>
        <v>n/a</v>
      </c>
    </row>
    <row r="15" spans="1:42">
      <c r="A15" s="1" t="s">
        <v>65</v>
      </c>
      <c r="B15" s="1" t="s">
        <v>66</v>
      </c>
      <c r="C15" s="1" t="s">
        <v>139</v>
      </c>
      <c r="D15" s="1" t="s">
        <v>140</v>
      </c>
      <c r="E15" s="1" t="s">
        <v>141</v>
      </c>
      <c r="F15" s="2" t="str">
        <f>IF(OR(ISERROR(VLOOKUP($C15,'DMW | F&amp;L Fields'!$L:$M, 1, FALSE)),IFERROR(INDEX('DMW | F&amp;L Fields'!$C:$C,MATCH($C15,'DMW | F&amp;L Fields'!$L:$L, 0)), "Y") ="Y"),"No", "Yes")</f>
        <v>No</v>
      </c>
      <c r="G15" s="1" t="str">
        <f>IFERROR(VLOOKUP($C15,'DMW | F&amp;L Fields'!$L:$M, 2, FALSE),"(not found)")</f>
        <v>(not found)</v>
      </c>
      <c r="H15" s="2" t="str">
        <f t="shared" si="0"/>
        <v>Foreign</v>
      </c>
      <c r="I15" s="2" t="s">
        <v>97</v>
      </c>
      <c r="J15" s="1" t="s">
        <v>142</v>
      </c>
      <c r="K15" s="2">
        <v>18</v>
      </c>
      <c r="L15" s="2">
        <v>0</v>
      </c>
      <c r="M15" s="2">
        <v>0</v>
      </c>
      <c r="N15" s="2" t="str">
        <f t="shared" si="1"/>
        <v>reference(PartnerNetworkConnection)|18|0|0</v>
      </c>
      <c r="O15" t="str">
        <f>IFERROR(VLOOKUP('nCino | Field Mappings'!$A15,'nCino | Object Info'!$A:$H,5,FALSE),"(not found)")</f>
        <v>rskcsp_ds_cardholder</v>
      </c>
      <c r="P15" t="str">
        <f t="shared" si="2"/>
        <v>ConnectionReceivedId</v>
      </c>
      <c r="Q15" s="7">
        <f>IFERROR(VLOOKUP($N15,'nCino | BigQuery Type Lookup'!$A:$F,2,FALSE),"(not found)")</f>
        <v>18</v>
      </c>
    </row>
    <row r="16" spans="1:42">
      <c r="A16" s="1" t="s">
        <v>65</v>
      </c>
      <c r="B16" s="1" t="s">
        <v>66</v>
      </c>
      <c r="C16" s="1" t="s">
        <v>143</v>
      </c>
      <c r="D16" s="1" t="s">
        <v>144</v>
      </c>
      <c r="E16" s="1" t="s">
        <v>145</v>
      </c>
      <c r="F16" s="2" t="str">
        <f>IF(OR(ISERROR(VLOOKUP($C16,'DMW | F&amp;L Fields'!$L:$M, 1, FALSE)),IFERROR(INDEX('DMW | F&amp;L Fields'!$C:$C,MATCH($C16,'DMW | F&amp;L Fields'!$L:$L, 0)), "Y") ="Y"),"No", "Yes")</f>
        <v>No</v>
      </c>
      <c r="G16" s="1" t="str">
        <f>IFERROR(VLOOKUP($C16,'DMW | F&amp;L Fields'!$L:$M, 2, FALSE),"(not found)")</f>
        <v>(not found)</v>
      </c>
      <c r="H16" s="2" t="str">
        <f t="shared" si="0"/>
        <v>Foreign</v>
      </c>
      <c r="I16" s="2" t="s">
        <v>97</v>
      </c>
      <c r="J16" s="1" t="s">
        <v>142</v>
      </c>
      <c r="K16" s="2">
        <v>18</v>
      </c>
      <c r="L16" s="2">
        <v>0</v>
      </c>
      <c r="M16" s="2">
        <v>0</v>
      </c>
      <c r="N16" s="2" t="str">
        <f t="shared" si="1"/>
        <v>reference(PartnerNetworkConnection)|18|0|0</v>
      </c>
      <c r="O16" t="str">
        <f>IFERROR(VLOOKUP('nCino | Field Mappings'!$A16,'nCino | Object Info'!$A:$H,5,FALSE),"(not found)")</f>
        <v>rskcsp_ds_cardholder</v>
      </c>
      <c r="P16" t="str">
        <f t="shared" si="2"/>
        <v>ConnectionSentId</v>
      </c>
      <c r="Q16" s="7">
        <f>IFERROR(VLOOKUP($N16,'nCino | BigQuery Type Lookup'!$A:$F,2,FALSE),"(not found)")</f>
        <v>18</v>
      </c>
    </row>
    <row r="17" spans="1:42">
      <c r="A17" s="1" t="s">
        <v>65</v>
      </c>
      <c r="B17" s="1" t="s">
        <v>66</v>
      </c>
      <c r="C17" s="1" t="s">
        <v>146</v>
      </c>
      <c r="D17" s="1" t="s">
        <v>147</v>
      </c>
      <c r="E17" s="1" t="s">
        <v>148</v>
      </c>
      <c r="F17" s="2" t="str">
        <f>IF(OR(ISERROR(VLOOKUP($C17,'DMW | F&amp;L Fields'!$L:$M, 1, FALSE)),IFERROR(INDEX('DMW | F&amp;L Fields'!$C:$C,MATCH($C17,'DMW | F&amp;L Fields'!$L:$L, 0)), "Y") ="Y"),"No", "Yes")</f>
        <v>Yes</v>
      </c>
      <c r="G17" s="1" t="str">
        <f>IFERROR(VLOOKUP($C17,'DMW | F&amp;L Fields'!$L:$M, 2, FALSE),"(not found)")</f>
        <v>Record created by user.</v>
      </c>
      <c r="H17" s="2" t="str">
        <f t="shared" si="0"/>
        <v>Foreign</v>
      </c>
      <c r="I17" s="2" t="s">
        <v>110</v>
      </c>
      <c r="J17" s="1" t="s">
        <v>149</v>
      </c>
      <c r="K17" s="2">
        <v>18</v>
      </c>
      <c r="L17" s="2">
        <v>0</v>
      </c>
      <c r="M17" s="2">
        <v>0</v>
      </c>
      <c r="N17" s="2" t="str">
        <f t="shared" si="1"/>
        <v>reference(User)|18|0|0</v>
      </c>
      <c r="O17" t="str">
        <f>IFERROR(VLOOKUP('nCino | Field Mappings'!$A17,'nCino | Object Info'!$A:$H,5,FALSE),"(not found)")</f>
        <v>rskcsp_ds_cardholder</v>
      </c>
      <c r="P17" t="str">
        <f t="shared" si="2"/>
        <v>CreatedById</v>
      </c>
      <c r="Q17" s="7">
        <f>IFERROR(VLOOKUP($N17,'nCino | BigQuery Type Lookup'!$A:$F,2,FALSE),"(not found)")</f>
        <v>18</v>
      </c>
      <c r="R17" t="str">
        <f>IFERROR(VLOOKUP('nCino | Field Mappings'!$A17,'nCino | Object Info'!$A:$H,6,FALSE),"(not found)")</f>
        <v>rskcsp_ds_cardholder_staging</v>
      </c>
      <c r="S17" t="str">
        <f t="shared" si="3"/>
        <v>CreatedById</v>
      </c>
      <c r="T17" s="7" t="str">
        <f t="shared" si="4"/>
        <v>Foreign</v>
      </c>
      <c r="U17" s="7" t="str">
        <f t="shared" ref="U17:U20" si="21">IF($T17="Primary", "yes", "no")</f>
        <v>no</v>
      </c>
      <c r="V17" s="2" t="str">
        <f>IFERROR(VLOOKUP($N17,'nCino | BigQuery Type Lookup'!$A:$F,3,FALSE),"(not found)")</f>
        <v>STRING</v>
      </c>
      <c r="W17" s="7">
        <f>IFERROR(VLOOKUP($N17,'nCino | BigQuery Type Lookup'!$A:$F,4,FALSE),"(not found)")</f>
        <v>18</v>
      </c>
      <c r="X17" s="7" t="str">
        <f>IFERROR(VLOOKUP($N17,'nCino | BigQuery Type Lookup'!$A:$F,5,FALSE),"(not found)")</f>
        <v>n/a</v>
      </c>
      <c r="Y17" s="7" t="str">
        <f>IFERROR(VLOOKUP($N17,'nCino | BigQuery Type Lookup'!$A:$F,6,FALSE),"(not found)")</f>
        <v>n/a</v>
      </c>
      <c r="Z17" t="str">
        <f>IFERROR(VLOOKUP('nCino | Field Mappings'!$A17,'nCino | Object Info'!$A:$H,7,FALSE),"(not found)")</f>
        <v>rskcsp_ds_cardholder_curated</v>
      </c>
      <c r="AA17" t="str">
        <f t="shared" si="5"/>
        <v>CreatedById</v>
      </c>
      <c r="AB17" s="7" t="str">
        <f t="shared" si="6"/>
        <v>Foreign</v>
      </c>
      <c r="AC17" s="7" t="str">
        <f t="shared" si="6"/>
        <v>no</v>
      </c>
      <c r="AD17" s="2" t="str">
        <f t="shared" si="7"/>
        <v>STRING</v>
      </c>
      <c r="AE17" s="7">
        <f t="shared" si="8"/>
        <v>18</v>
      </c>
      <c r="AF17" s="7" t="str">
        <f t="shared" si="9"/>
        <v>n/a</v>
      </c>
      <c r="AG17" s="7" t="str">
        <f t="shared" si="10"/>
        <v>n/a</v>
      </c>
      <c r="AH17" t="str">
        <f>IFERROR(VLOOKUP('nCino | Field Mappings'!$A17,'nCino | Object Info'!$A:$H,8,FALSE),"(not found)")</f>
        <v>cardholder</v>
      </c>
      <c r="AI17" t="str">
        <f t="shared" si="11"/>
        <v>CreatedById</v>
      </c>
      <c r="AJ17" s="7" t="str">
        <f t="shared" si="12"/>
        <v>Foreign</v>
      </c>
      <c r="AK17" s="7" t="str">
        <f t="shared" ref="AK17:AK20" si="22">AC17</f>
        <v>no</v>
      </c>
      <c r="AL17" s="2" t="str">
        <f t="shared" si="13"/>
        <v>STRING</v>
      </c>
      <c r="AM17" s="7">
        <f t="shared" si="14"/>
        <v>18</v>
      </c>
      <c r="AN17" s="7" t="str">
        <f t="shared" si="15"/>
        <v>n/a</v>
      </c>
      <c r="AO17" s="7" t="str">
        <f t="shared" si="16"/>
        <v>n/a</v>
      </c>
      <c r="AP17" s="7" t="str">
        <f t="shared" ref="AP17:AP20" si="23">IF(AL17="ARRAY", "CHECK MAX ELEMENTS", "n/a")</f>
        <v>n/a</v>
      </c>
    </row>
    <row r="18" spans="1:42">
      <c r="A18" s="1" t="s">
        <v>65</v>
      </c>
      <c r="B18" s="1" t="s">
        <v>66</v>
      </c>
      <c r="C18" s="1" t="s">
        <v>150</v>
      </c>
      <c r="D18" s="1" t="s">
        <v>151</v>
      </c>
      <c r="E18" s="1" t="s">
        <v>152</v>
      </c>
      <c r="F18" s="2" t="str">
        <f>IF(OR(ISERROR(VLOOKUP($C18,'DMW | F&amp;L Fields'!$L:$M, 1, FALSE)),IFERROR(INDEX('DMW | F&amp;L Fields'!$C:$C,MATCH($C18,'DMW | F&amp;L Fields'!$L:$L, 0)), "Y") ="Y"),"No", "Yes")</f>
        <v>Yes</v>
      </c>
      <c r="G18" s="1" t="str">
        <f>IFERROR(VLOOKUP($C18,'DMW | F&amp;L Fields'!$L:$M, 2, FALSE),"(not found)")</f>
        <v>Record created date.</v>
      </c>
      <c r="H18" s="2" t="str">
        <f t="shared" si="0"/>
        <v>n/a</v>
      </c>
      <c r="I18" s="2" t="s">
        <v>110</v>
      </c>
      <c r="J18" s="1" t="s">
        <v>153</v>
      </c>
      <c r="K18" s="2">
        <v>0</v>
      </c>
      <c r="L18" s="2">
        <v>0</v>
      </c>
      <c r="M18" s="2">
        <v>0</v>
      </c>
      <c r="N18" s="2" t="str">
        <f t="shared" si="1"/>
        <v>datetime|0|0|0</v>
      </c>
      <c r="O18" t="str">
        <f>IFERROR(VLOOKUP('nCino | Field Mappings'!$A18,'nCino | Object Info'!$A:$H,5,FALSE),"(not found)")</f>
        <v>rskcsp_ds_cardholder</v>
      </c>
      <c r="P18" t="str">
        <f t="shared" si="2"/>
        <v>CreatedDate</v>
      </c>
      <c r="Q18" s="7">
        <f>IFERROR(VLOOKUP($N18,'nCino | BigQuery Type Lookup'!$A:$F,2,FALSE),"(not found)")</f>
        <v>14</v>
      </c>
      <c r="R18" t="str">
        <f>IFERROR(VLOOKUP('nCino | Field Mappings'!$A18,'nCino | Object Info'!$A:$H,6,FALSE),"(not found)")</f>
        <v>rskcsp_ds_cardholder_staging</v>
      </c>
      <c r="S18" t="str">
        <f t="shared" si="3"/>
        <v>CreatedDate</v>
      </c>
      <c r="T18" s="7" t="str">
        <f t="shared" si="4"/>
        <v>n/a</v>
      </c>
      <c r="U18" s="7" t="str">
        <f t="shared" si="21"/>
        <v>no</v>
      </c>
      <c r="V18" s="2" t="str">
        <f>IFERROR(VLOOKUP($N18,'nCino | BigQuery Type Lookup'!$A:$F,3,FALSE),"(not found)")</f>
        <v>DATETIME</v>
      </c>
      <c r="W18" s="7" t="str">
        <f>IFERROR(VLOOKUP($N18,'nCino | BigQuery Type Lookup'!$A:$F,4,FALSE),"(not found)")</f>
        <v>n/a</v>
      </c>
      <c r="X18" s="7" t="str">
        <f>IFERROR(VLOOKUP($N18,'nCino | BigQuery Type Lookup'!$A:$F,5,FALSE),"(not found)")</f>
        <v>n/a</v>
      </c>
      <c r="Y18" s="7" t="str">
        <f>IFERROR(VLOOKUP($N18,'nCino | BigQuery Type Lookup'!$A:$F,6,FALSE),"(not found)")</f>
        <v>n/a</v>
      </c>
      <c r="Z18" t="str">
        <f>IFERROR(VLOOKUP('nCino | Field Mappings'!$A18,'nCino | Object Info'!$A:$H,7,FALSE),"(not found)")</f>
        <v>rskcsp_ds_cardholder_curated</v>
      </c>
      <c r="AA18" t="str">
        <f t="shared" si="5"/>
        <v>CreatedDate</v>
      </c>
      <c r="AB18" s="7" t="str">
        <f t="shared" si="6"/>
        <v>n/a</v>
      </c>
      <c r="AC18" s="7" t="str">
        <f t="shared" si="6"/>
        <v>no</v>
      </c>
      <c r="AD18" s="2" t="str">
        <f t="shared" si="7"/>
        <v>DATETIME</v>
      </c>
      <c r="AE18" s="7" t="str">
        <f t="shared" si="8"/>
        <v>n/a</v>
      </c>
      <c r="AF18" s="7" t="str">
        <f t="shared" si="9"/>
        <v>n/a</v>
      </c>
      <c r="AG18" s="7" t="str">
        <f t="shared" si="10"/>
        <v>n/a</v>
      </c>
      <c r="AH18" t="str">
        <f>IFERROR(VLOOKUP('nCino | Field Mappings'!$A18,'nCino | Object Info'!$A:$H,8,FALSE),"(not found)")</f>
        <v>cardholder</v>
      </c>
      <c r="AI18" t="str">
        <f t="shared" si="11"/>
        <v>CreatedDate</v>
      </c>
      <c r="AJ18" s="7" t="str">
        <f t="shared" si="12"/>
        <v>n/a</v>
      </c>
      <c r="AK18" s="7" t="str">
        <f t="shared" si="22"/>
        <v>no</v>
      </c>
      <c r="AL18" s="2" t="str">
        <f t="shared" si="13"/>
        <v>DATETIME</v>
      </c>
      <c r="AM18" s="7" t="str">
        <f t="shared" si="14"/>
        <v>n/a</v>
      </c>
      <c r="AN18" s="7" t="str">
        <f t="shared" si="15"/>
        <v>n/a</v>
      </c>
      <c r="AO18" s="7" t="str">
        <f t="shared" si="16"/>
        <v>n/a</v>
      </c>
      <c r="AP18" s="7" t="str">
        <f t="shared" si="23"/>
        <v>n/a</v>
      </c>
    </row>
    <row r="19" spans="1:42">
      <c r="A19" s="1" t="s">
        <v>65</v>
      </c>
      <c r="B19" s="1" t="s">
        <v>66</v>
      </c>
      <c r="C19" s="1" t="s">
        <v>154</v>
      </c>
      <c r="D19" s="1" t="s">
        <v>155</v>
      </c>
      <c r="E19" s="1" t="s">
        <v>156</v>
      </c>
      <c r="F19" s="2" t="str">
        <f>IF(OR(ISERROR(VLOOKUP($C19,'DMW | F&amp;L Fields'!$L:$M, 1, FALSE)),IFERROR(INDEX('DMW | F&amp;L Fields'!$C:$C,MATCH($C19,'DMW | F&amp;L Fields'!$L:$L, 0)), "Y") ="Y"),"No", "Yes")</f>
        <v>Yes</v>
      </c>
      <c r="G19" s="1" t="str">
        <f>IFERROR(VLOOKUP($C19,'DMW | F&amp;L Fields'!$L:$M, 2, FALSE),"(not found)")</f>
        <v>This is a picklist field that allows the user to select the applicable currency (e.g. GBP, EU, etc.)</v>
      </c>
      <c r="H19" s="2" t="str">
        <f t="shared" si="0"/>
        <v>n/a</v>
      </c>
      <c r="I19" s="2" t="s">
        <v>97</v>
      </c>
      <c r="J19" s="1" t="s">
        <v>119</v>
      </c>
      <c r="K19" s="2">
        <v>3</v>
      </c>
      <c r="L19" s="2">
        <v>0</v>
      </c>
      <c r="M19" s="2">
        <v>0</v>
      </c>
      <c r="N19" s="2" t="str">
        <f t="shared" si="1"/>
        <v>picklist|3|0|0</v>
      </c>
      <c r="O19" t="str">
        <f>IFERROR(VLOOKUP('nCino | Field Mappings'!$A19,'nCino | Object Info'!$A:$H,5,FALSE),"(not found)")</f>
        <v>rskcsp_ds_cardholder</v>
      </c>
      <c r="P19" t="str">
        <f t="shared" si="2"/>
        <v>CurrencyIsoCode</v>
      </c>
      <c r="Q19" s="7">
        <f>IFERROR(VLOOKUP($N19,'nCino | BigQuery Type Lookup'!$A:$F,2,FALSE),"(not found)")</f>
        <v>3</v>
      </c>
      <c r="R19" t="str">
        <f>IFERROR(VLOOKUP('nCino | Field Mappings'!$A19,'nCino | Object Info'!$A:$H,6,FALSE),"(not found)")</f>
        <v>rskcsp_ds_cardholder_staging</v>
      </c>
      <c r="S19" t="str">
        <f t="shared" si="3"/>
        <v>CurrencyIsoCode</v>
      </c>
      <c r="T19" s="7" t="str">
        <f t="shared" si="4"/>
        <v>n/a</v>
      </c>
      <c r="U19" s="7" t="str">
        <f t="shared" si="21"/>
        <v>no</v>
      </c>
      <c r="V19" s="2" t="str">
        <f>IFERROR(VLOOKUP($N19,'nCino | BigQuery Type Lookup'!$A:$F,3,FALSE),"(not found)")</f>
        <v>STRING</v>
      </c>
      <c r="W19" s="7">
        <f>IFERROR(VLOOKUP($N19,'nCino | BigQuery Type Lookup'!$A:$F,4,FALSE),"(not found)")</f>
        <v>3</v>
      </c>
      <c r="X19" s="7" t="str">
        <f>IFERROR(VLOOKUP($N19,'nCino | BigQuery Type Lookup'!$A:$F,5,FALSE),"(not found)")</f>
        <v>n/a</v>
      </c>
      <c r="Y19" s="7" t="str">
        <f>IFERROR(VLOOKUP($N19,'nCino | BigQuery Type Lookup'!$A:$F,6,FALSE),"(not found)")</f>
        <v>n/a</v>
      </c>
      <c r="Z19" t="str">
        <f>IFERROR(VLOOKUP('nCino | Field Mappings'!$A19,'nCino | Object Info'!$A:$H,7,FALSE),"(not found)")</f>
        <v>rskcsp_ds_cardholder_curated</v>
      </c>
      <c r="AA19" t="str">
        <f t="shared" si="5"/>
        <v>CurrencyIsoCode</v>
      </c>
      <c r="AB19" s="7" t="str">
        <f t="shared" si="6"/>
        <v>n/a</v>
      </c>
      <c r="AC19" s="7" t="str">
        <f t="shared" si="6"/>
        <v>yes</v>
      </c>
      <c r="AD19" s="2" t="str">
        <f t="shared" si="7"/>
        <v>STRING</v>
      </c>
      <c r="AE19" s="7">
        <f t="shared" si="8"/>
        <v>3</v>
      </c>
      <c r="AF19" s="7" t="str">
        <f t="shared" si="9"/>
        <v>n/a</v>
      </c>
      <c r="AG19" s="7" t="str">
        <f t="shared" si="10"/>
        <v>n/a</v>
      </c>
      <c r="AH19" t="str">
        <f>IFERROR(VLOOKUP('nCino | Field Mappings'!$A19,'nCino | Object Info'!$A:$H,8,FALSE),"(not found)")</f>
        <v>cardholder</v>
      </c>
      <c r="AI19" t="str">
        <f t="shared" si="11"/>
        <v>CurrencyIsoCode</v>
      </c>
      <c r="AJ19" s="7" t="str">
        <f t="shared" si="12"/>
        <v>n/a</v>
      </c>
      <c r="AK19" s="7" t="str">
        <f t="shared" si="22"/>
        <v>yes</v>
      </c>
      <c r="AL19" s="2" t="str">
        <f t="shared" si="13"/>
        <v>STRING</v>
      </c>
      <c r="AM19" s="7">
        <f t="shared" si="14"/>
        <v>3</v>
      </c>
      <c r="AN19" s="7" t="str">
        <f t="shared" si="15"/>
        <v>n/a</v>
      </c>
      <c r="AO19" s="7" t="str">
        <f t="shared" si="16"/>
        <v>n/a</v>
      </c>
      <c r="AP19" s="7" t="str">
        <f t="shared" si="23"/>
        <v>n/a</v>
      </c>
    </row>
    <row r="20" spans="1:42">
      <c r="A20" s="1" t="s">
        <v>65</v>
      </c>
      <c r="B20" s="1" t="s">
        <v>66</v>
      </c>
      <c r="C20" s="1" t="s">
        <v>157</v>
      </c>
      <c r="D20" s="1" t="s">
        <v>158</v>
      </c>
      <c r="E20" s="1" t="s">
        <v>159</v>
      </c>
      <c r="F20" s="2" t="str">
        <f>IF(OR(ISERROR(VLOOKUP($C20,'DMW | F&amp;L Fields'!$L:$M, 1, FALSE)),IFERROR(INDEX('DMW | F&amp;L Fields'!$C:$C,MATCH($C20,'DMW | F&amp;L Fields'!$L:$L, 0)), "Y") ="Y"),"No", "Yes")</f>
        <v>Yes</v>
      </c>
      <c r="G20" s="1" t="str">
        <f>IFERROR(VLOOKUP($C20,'DMW | F&amp;L Fields'!$L:$M, 2, FALSE),"(not found)")</f>
        <v>Id</v>
      </c>
      <c r="H20" s="2" t="str">
        <f t="shared" si="0"/>
        <v>Primary</v>
      </c>
      <c r="I20" s="2" t="s">
        <v>110</v>
      </c>
      <c r="J20" s="1" t="s">
        <v>160</v>
      </c>
      <c r="K20" s="2">
        <v>18</v>
      </c>
      <c r="L20" s="2">
        <v>0</v>
      </c>
      <c r="M20" s="2">
        <v>0</v>
      </c>
      <c r="N20" s="2" t="str">
        <f t="shared" si="1"/>
        <v>id|18|0|0</v>
      </c>
      <c r="O20" t="str">
        <f>IFERROR(VLOOKUP('nCino | Field Mappings'!$A20,'nCino | Object Info'!$A:$H,5,FALSE),"(not found)")</f>
        <v>rskcsp_ds_cardholder</v>
      </c>
      <c r="P20" t="str">
        <f t="shared" si="2"/>
        <v>Id</v>
      </c>
      <c r="Q20" s="7">
        <f>IFERROR(VLOOKUP($N20,'nCino | BigQuery Type Lookup'!$A:$F,2,FALSE),"(not found)")</f>
        <v>18</v>
      </c>
      <c r="R20" t="str">
        <f>IFERROR(VLOOKUP('nCino | Field Mappings'!$A20,'nCino | Object Info'!$A:$H,6,FALSE),"(not found)")</f>
        <v>rskcsp_ds_cardholder_staging</v>
      </c>
      <c r="S20" t="str">
        <f t="shared" si="3"/>
        <v>Id</v>
      </c>
      <c r="T20" s="7" t="str">
        <f t="shared" si="4"/>
        <v>Primary</v>
      </c>
      <c r="U20" s="7" t="str">
        <f t="shared" si="21"/>
        <v>yes</v>
      </c>
      <c r="V20" s="2" t="str">
        <f>IFERROR(VLOOKUP($N20,'nCino | BigQuery Type Lookup'!$A:$F,3,FALSE),"(not found)")</f>
        <v>STRING</v>
      </c>
      <c r="W20" s="7">
        <f>IFERROR(VLOOKUP($N20,'nCino | BigQuery Type Lookup'!$A:$F,4,FALSE),"(not found)")</f>
        <v>18</v>
      </c>
      <c r="X20" s="7" t="str">
        <f>IFERROR(VLOOKUP($N20,'nCino | BigQuery Type Lookup'!$A:$F,5,FALSE),"(not found)")</f>
        <v>n/a</v>
      </c>
      <c r="Y20" s="7" t="str">
        <f>IFERROR(VLOOKUP($N20,'nCino | BigQuery Type Lookup'!$A:$F,6,FALSE),"(not found)")</f>
        <v>n/a</v>
      </c>
      <c r="Z20" t="str">
        <f>IFERROR(VLOOKUP('nCino | Field Mappings'!$A20,'nCino | Object Info'!$A:$H,7,FALSE),"(not found)")</f>
        <v>rskcsp_ds_cardholder_curated</v>
      </c>
      <c r="AA20" t="str">
        <f t="shared" si="5"/>
        <v>Id</v>
      </c>
      <c r="AB20" s="7" t="str">
        <f t="shared" si="6"/>
        <v>Primary</v>
      </c>
      <c r="AC20" s="7" t="str">
        <f t="shared" si="6"/>
        <v>no</v>
      </c>
      <c r="AD20" s="2" t="str">
        <f t="shared" si="7"/>
        <v>STRING</v>
      </c>
      <c r="AE20" s="7">
        <f t="shared" si="8"/>
        <v>18</v>
      </c>
      <c r="AF20" s="7" t="str">
        <f t="shared" si="9"/>
        <v>n/a</v>
      </c>
      <c r="AG20" s="7" t="str">
        <f t="shared" si="10"/>
        <v>n/a</v>
      </c>
      <c r="AH20" t="str">
        <f>IFERROR(VLOOKUP('nCino | Field Mappings'!$A20,'nCino | Object Info'!$A:$H,8,FALSE),"(not found)")</f>
        <v>cardholder</v>
      </c>
      <c r="AI20" t="str">
        <f t="shared" si="11"/>
        <v>Id</v>
      </c>
      <c r="AJ20" s="7" t="str">
        <f t="shared" si="12"/>
        <v>Primary</v>
      </c>
      <c r="AK20" s="7" t="str">
        <f t="shared" si="22"/>
        <v>no</v>
      </c>
      <c r="AL20" s="2" t="str">
        <f t="shared" si="13"/>
        <v>STRING</v>
      </c>
      <c r="AM20" s="7">
        <f t="shared" si="14"/>
        <v>18</v>
      </c>
      <c r="AN20" s="7" t="str">
        <f t="shared" si="15"/>
        <v>n/a</v>
      </c>
      <c r="AO20" s="7" t="str">
        <f t="shared" si="16"/>
        <v>n/a</v>
      </c>
      <c r="AP20" s="7" t="str">
        <f t="shared" si="23"/>
        <v>n/a</v>
      </c>
    </row>
    <row r="21" spans="1:42">
      <c r="A21" s="1" t="s">
        <v>65</v>
      </c>
      <c r="B21" s="1" t="s">
        <v>66</v>
      </c>
      <c r="C21" s="1" t="s">
        <v>161</v>
      </c>
      <c r="D21" s="1" t="s">
        <v>162</v>
      </c>
      <c r="E21" s="1" t="s">
        <v>163</v>
      </c>
      <c r="F21" s="2" t="str">
        <f>IF(OR(ISERROR(VLOOKUP($C21,'DMW | F&amp;L Fields'!$L:$M, 1, FALSE)),IFERROR(INDEX('DMW | F&amp;L Fields'!$C:$C,MATCH($C21,'DMW | F&amp;L Fields'!$L:$L, 0)), "Y") ="Y"),"No", "Yes")</f>
        <v>No</v>
      </c>
      <c r="G21" s="1" t="str">
        <f>IFERROR(VLOOKUP($C21,'DMW | F&amp;L Fields'!$L:$M, 2, FALSE),"(not found)")</f>
        <v>(not found)</v>
      </c>
      <c r="H21" s="2" t="str">
        <f t="shared" si="0"/>
        <v>n/a</v>
      </c>
      <c r="I21" s="2" t="s">
        <v>110</v>
      </c>
      <c r="J21" s="1" t="s">
        <v>164</v>
      </c>
      <c r="K21" s="2">
        <v>0</v>
      </c>
      <c r="L21" s="2">
        <v>0</v>
      </c>
      <c r="M21" s="2">
        <v>0</v>
      </c>
      <c r="N21" s="2" t="str">
        <f t="shared" si="1"/>
        <v>boolean|0|0|0</v>
      </c>
      <c r="O21" t="str">
        <f>IFERROR(VLOOKUP('nCino | Field Mappings'!$A21,'nCino | Object Info'!$A:$H,5,FALSE),"(not found)")</f>
        <v>rskcsp_ds_cardholder</v>
      </c>
      <c r="P21" t="str">
        <f t="shared" si="2"/>
        <v>IsDeleted</v>
      </c>
      <c r="Q21" s="7">
        <f>IFERROR(VLOOKUP($N21,'nCino | BigQuery Type Lookup'!$A:$F,2,FALSE),"(not found)")</f>
        <v>1</v>
      </c>
    </row>
    <row r="22" spans="1:42">
      <c r="A22" s="1" t="s">
        <v>65</v>
      </c>
      <c r="B22" s="1" t="s">
        <v>66</v>
      </c>
      <c r="C22" s="1" t="s">
        <v>165</v>
      </c>
      <c r="D22" s="1" t="s">
        <v>166</v>
      </c>
      <c r="E22" s="1" t="s">
        <v>167</v>
      </c>
      <c r="F22" s="2" t="str">
        <f>IF(OR(ISERROR(VLOOKUP($C22,'DMW | F&amp;L Fields'!$L:$M, 1, FALSE)),IFERROR(INDEX('DMW | F&amp;L Fields'!$C:$C,MATCH($C22,'DMW | F&amp;L Fields'!$L:$L, 0)), "Y") ="Y"),"No", "Yes")</f>
        <v>No</v>
      </c>
      <c r="G22" s="1" t="str">
        <f>IFERROR(VLOOKUP($C22,'DMW | F&amp;L Fields'!$L:$M, 2, FALSE),"(not found)")</f>
        <v>(not found)</v>
      </c>
      <c r="H22" s="2" t="str">
        <f t="shared" si="0"/>
        <v>n/a</v>
      </c>
      <c r="I22" s="2" t="s">
        <v>97</v>
      </c>
      <c r="J22" s="1" t="s">
        <v>102</v>
      </c>
      <c r="K22" s="2">
        <v>0</v>
      </c>
      <c r="L22" s="2">
        <v>0</v>
      </c>
      <c r="M22" s="2">
        <v>0</v>
      </c>
      <c r="N22" s="2" t="str">
        <f t="shared" si="1"/>
        <v>date|0|0|0</v>
      </c>
      <c r="O22" t="str">
        <f>IFERROR(VLOOKUP('nCino | Field Mappings'!$A22,'nCino | Object Info'!$A:$H,5,FALSE),"(not found)")</f>
        <v>rskcsp_ds_cardholder</v>
      </c>
      <c r="P22" t="str">
        <f t="shared" si="2"/>
        <v>LastActivityDate</v>
      </c>
      <c r="Q22" s="7">
        <f>IFERROR(VLOOKUP($N22,'nCino | BigQuery Type Lookup'!$A:$F,2,FALSE),"(not found)")</f>
        <v>8</v>
      </c>
    </row>
    <row r="23" spans="1:42">
      <c r="A23" s="1" t="s">
        <v>65</v>
      </c>
      <c r="B23" s="1" t="s">
        <v>66</v>
      </c>
      <c r="C23" s="1" t="s">
        <v>168</v>
      </c>
      <c r="D23" s="1" t="s">
        <v>169</v>
      </c>
      <c r="E23" s="1" t="s">
        <v>170</v>
      </c>
      <c r="F23" s="2" t="str">
        <f>IF(OR(ISERROR(VLOOKUP($C23,'DMW | F&amp;L Fields'!$L:$M, 1, FALSE)),IFERROR(INDEX('DMW | F&amp;L Fields'!$C:$C,MATCH($C23,'DMW | F&amp;L Fields'!$L:$L, 0)), "Y") ="Y"),"No", "Yes")</f>
        <v>Yes</v>
      </c>
      <c r="G23" s="1" t="str">
        <f>IFERROR(VLOOKUP($C23,'DMW | F&amp;L Fields'!$L:$M, 2, FALSE),"(not found)")</f>
        <v>Last modified by user.</v>
      </c>
      <c r="H23" s="2" t="str">
        <f t="shared" si="0"/>
        <v>Foreign</v>
      </c>
      <c r="I23" s="2" t="s">
        <v>110</v>
      </c>
      <c r="J23" s="1" t="s">
        <v>149</v>
      </c>
      <c r="K23" s="2">
        <v>18</v>
      </c>
      <c r="L23" s="2">
        <v>0</v>
      </c>
      <c r="M23" s="2">
        <v>0</v>
      </c>
      <c r="N23" s="2" t="str">
        <f t="shared" si="1"/>
        <v>reference(User)|18|0|0</v>
      </c>
      <c r="O23" t="str">
        <f>IFERROR(VLOOKUP('nCino | Field Mappings'!$A23,'nCino | Object Info'!$A:$H,5,FALSE),"(not found)")</f>
        <v>rskcsp_ds_cardholder</v>
      </c>
      <c r="P23" t="str">
        <f t="shared" si="2"/>
        <v>LastModifiedById</v>
      </c>
      <c r="Q23" s="7">
        <f>IFERROR(VLOOKUP($N23,'nCino | BigQuery Type Lookup'!$A:$F,2,FALSE),"(not found)")</f>
        <v>18</v>
      </c>
      <c r="R23" t="str">
        <f>IFERROR(VLOOKUP('nCino | Field Mappings'!$A23,'nCino | Object Info'!$A:$H,6,FALSE),"(not found)")</f>
        <v>rskcsp_ds_cardholder_staging</v>
      </c>
      <c r="S23" t="str">
        <f t="shared" si="3"/>
        <v>LastModifiedById</v>
      </c>
      <c r="T23" s="7" t="str">
        <f t="shared" si="4"/>
        <v>Foreign</v>
      </c>
      <c r="U23" s="7" t="str">
        <f t="shared" ref="U23:U24" si="24">IF($T23="Primary", "yes", "no")</f>
        <v>no</v>
      </c>
      <c r="V23" s="2" t="str">
        <f>IFERROR(VLOOKUP($N23,'nCino | BigQuery Type Lookup'!$A:$F,3,FALSE),"(not found)")</f>
        <v>STRING</v>
      </c>
      <c r="W23" s="7">
        <f>IFERROR(VLOOKUP($N23,'nCino | BigQuery Type Lookup'!$A:$F,4,FALSE),"(not found)")</f>
        <v>18</v>
      </c>
      <c r="X23" s="7" t="str">
        <f>IFERROR(VLOOKUP($N23,'nCino | BigQuery Type Lookup'!$A:$F,5,FALSE),"(not found)")</f>
        <v>n/a</v>
      </c>
      <c r="Y23" s="7" t="str">
        <f>IFERROR(VLOOKUP($N23,'nCino | BigQuery Type Lookup'!$A:$F,6,FALSE),"(not found)")</f>
        <v>n/a</v>
      </c>
      <c r="Z23" t="str">
        <f>IFERROR(VLOOKUP('nCino | Field Mappings'!$A23,'nCino | Object Info'!$A:$H,7,FALSE),"(not found)")</f>
        <v>rskcsp_ds_cardholder_curated</v>
      </c>
      <c r="AA23" t="str">
        <f t="shared" si="5"/>
        <v>LastModifiedById</v>
      </c>
      <c r="AB23" s="7" t="str">
        <f t="shared" si="6"/>
        <v>Foreign</v>
      </c>
      <c r="AC23" s="7" t="str">
        <f t="shared" si="6"/>
        <v>no</v>
      </c>
      <c r="AD23" s="2" t="str">
        <f t="shared" si="7"/>
        <v>STRING</v>
      </c>
      <c r="AE23" s="7">
        <f t="shared" si="8"/>
        <v>18</v>
      </c>
      <c r="AF23" s="7" t="str">
        <f t="shared" si="9"/>
        <v>n/a</v>
      </c>
      <c r="AG23" s="7" t="str">
        <f t="shared" si="10"/>
        <v>n/a</v>
      </c>
      <c r="AH23" t="str">
        <f>IFERROR(VLOOKUP('nCino | Field Mappings'!$A23,'nCino | Object Info'!$A:$H,8,FALSE),"(not found)")</f>
        <v>cardholder</v>
      </c>
      <c r="AI23" t="str">
        <f t="shared" si="11"/>
        <v>LastModifiedById</v>
      </c>
      <c r="AJ23" s="7" t="str">
        <f t="shared" si="12"/>
        <v>Foreign</v>
      </c>
      <c r="AK23" s="7" t="str">
        <f t="shared" ref="AK23:AK24" si="25">AC23</f>
        <v>no</v>
      </c>
      <c r="AL23" s="2" t="str">
        <f t="shared" si="13"/>
        <v>STRING</v>
      </c>
      <c r="AM23" s="7">
        <f t="shared" si="14"/>
        <v>18</v>
      </c>
      <c r="AN23" s="7" t="str">
        <f t="shared" si="15"/>
        <v>n/a</v>
      </c>
      <c r="AO23" s="7" t="str">
        <f t="shared" si="16"/>
        <v>n/a</v>
      </c>
      <c r="AP23" s="7" t="str">
        <f t="shared" ref="AP23:AP24" si="26">IF(AL23="ARRAY", "CHECK MAX ELEMENTS", "n/a")</f>
        <v>n/a</v>
      </c>
    </row>
    <row r="24" spans="1:42">
      <c r="A24" s="1" t="s">
        <v>65</v>
      </c>
      <c r="B24" s="1" t="s">
        <v>66</v>
      </c>
      <c r="C24" s="1" t="s">
        <v>171</v>
      </c>
      <c r="D24" s="1" t="s">
        <v>172</v>
      </c>
      <c r="E24" s="1" t="s">
        <v>173</v>
      </c>
      <c r="F24" s="2" t="str">
        <f>IF(OR(ISERROR(VLOOKUP($C24,'DMW | F&amp;L Fields'!$L:$M, 1, FALSE)),IFERROR(INDEX('DMW | F&amp;L Fields'!$C:$C,MATCH($C24,'DMW | F&amp;L Fields'!$L:$L, 0)), "Y") ="Y"),"No", "Yes")</f>
        <v>Yes</v>
      </c>
      <c r="G24" s="1" t="str">
        <f>IFERROR(VLOOKUP($C24,'DMW | F&amp;L Fields'!$L:$M, 2, FALSE),"(not found)")</f>
        <v>Last modified date.</v>
      </c>
      <c r="H24" s="2" t="str">
        <f t="shared" si="0"/>
        <v>n/a</v>
      </c>
      <c r="I24" s="2" t="s">
        <v>110</v>
      </c>
      <c r="J24" s="1" t="s">
        <v>153</v>
      </c>
      <c r="K24" s="2">
        <v>0</v>
      </c>
      <c r="L24" s="2">
        <v>0</v>
      </c>
      <c r="M24" s="2">
        <v>0</v>
      </c>
      <c r="N24" s="2" t="str">
        <f t="shared" si="1"/>
        <v>datetime|0|0|0</v>
      </c>
      <c r="O24" t="str">
        <f>IFERROR(VLOOKUP('nCino | Field Mappings'!$A24,'nCino | Object Info'!$A:$H,5,FALSE),"(not found)")</f>
        <v>rskcsp_ds_cardholder</v>
      </c>
      <c r="P24" t="str">
        <f t="shared" si="2"/>
        <v>LastModifiedDate</v>
      </c>
      <c r="Q24" s="7">
        <f>IFERROR(VLOOKUP($N24,'nCino | BigQuery Type Lookup'!$A:$F,2,FALSE),"(not found)")</f>
        <v>14</v>
      </c>
      <c r="R24" t="str">
        <f>IFERROR(VLOOKUP('nCino | Field Mappings'!$A24,'nCino | Object Info'!$A:$H,6,FALSE),"(not found)")</f>
        <v>rskcsp_ds_cardholder_staging</v>
      </c>
      <c r="S24" t="str">
        <f t="shared" si="3"/>
        <v>LastModifiedDate</v>
      </c>
      <c r="T24" s="7" t="str">
        <f t="shared" si="4"/>
        <v>n/a</v>
      </c>
      <c r="U24" s="7" t="str">
        <f t="shared" si="24"/>
        <v>no</v>
      </c>
      <c r="V24" s="2" t="str">
        <f>IFERROR(VLOOKUP($N24,'nCino | BigQuery Type Lookup'!$A:$F,3,FALSE),"(not found)")</f>
        <v>DATETIME</v>
      </c>
      <c r="W24" s="7" t="str">
        <f>IFERROR(VLOOKUP($N24,'nCino | BigQuery Type Lookup'!$A:$F,4,FALSE),"(not found)")</f>
        <v>n/a</v>
      </c>
      <c r="X24" s="7" t="str">
        <f>IFERROR(VLOOKUP($N24,'nCino | BigQuery Type Lookup'!$A:$F,5,FALSE),"(not found)")</f>
        <v>n/a</v>
      </c>
      <c r="Y24" s="7" t="str">
        <f>IFERROR(VLOOKUP($N24,'nCino | BigQuery Type Lookup'!$A:$F,6,FALSE),"(not found)")</f>
        <v>n/a</v>
      </c>
      <c r="Z24" t="str">
        <f>IFERROR(VLOOKUP('nCino | Field Mappings'!$A24,'nCino | Object Info'!$A:$H,7,FALSE),"(not found)")</f>
        <v>rskcsp_ds_cardholder_curated</v>
      </c>
      <c r="AA24" t="str">
        <f t="shared" si="5"/>
        <v>LastModifiedDate</v>
      </c>
      <c r="AB24" s="7" t="str">
        <f t="shared" si="6"/>
        <v>n/a</v>
      </c>
      <c r="AC24" s="7" t="str">
        <f t="shared" si="6"/>
        <v>no</v>
      </c>
      <c r="AD24" s="2" t="str">
        <f t="shared" si="7"/>
        <v>DATETIME</v>
      </c>
      <c r="AE24" s="7" t="str">
        <f t="shared" si="8"/>
        <v>n/a</v>
      </c>
      <c r="AF24" s="7" t="str">
        <f t="shared" si="9"/>
        <v>n/a</v>
      </c>
      <c r="AG24" s="7" t="str">
        <f t="shared" si="10"/>
        <v>n/a</v>
      </c>
      <c r="AH24" t="str">
        <f>IFERROR(VLOOKUP('nCino | Field Mappings'!$A24,'nCino | Object Info'!$A:$H,8,FALSE),"(not found)")</f>
        <v>cardholder</v>
      </c>
      <c r="AI24" t="str">
        <f t="shared" si="11"/>
        <v>LastModifiedDate</v>
      </c>
      <c r="AJ24" s="7" t="str">
        <f t="shared" si="12"/>
        <v>n/a</v>
      </c>
      <c r="AK24" s="7" t="str">
        <f t="shared" si="25"/>
        <v>no</v>
      </c>
      <c r="AL24" s="2" t="str">
        <f t="shared" si="13"/>
        <v>DATETIME</v>
      </c>
      <c r="AM24" s="7" t="str">
        <f t="shared" si="14"/>
        <v>n/a</v>
      </c>
      <c r="AN24" s="7" t="str">
        <f t="shared" si="15"/>
        <v>n/a</v>
      </c>
      <c r="AO24" s="7" t="str">
        <f t="shared" si="16"/>
        <v>n/a</v>
      </c>
      <c r="AP24" s="7" t="str">
        <f t="shared" si="26"/>
        <v>n/a</v>
      </c>
    </row>
    <row r="25" spans="1:42">
      <c r="A25" s="1" t="s">
        <v>65</v>
      </c>
      <c r="B25" s="1" t="s">
        <v>66</v>
      </c>
      <c r="C25" s="1" t="s">
        <v>174</v>
      </c>
      <c r="D25" s="1" t="s">
        <v>175</v>
      </c>
      <c r="E25" s="1" t="s">
        <v>176</v>
      </c>
      <c r="F25" s="2" t="str">
        <f>IF(OR(ISERROR(VLOOKUP($C25,'DMW | F&amp;L Fields'!$L:$M, 1, FALSE)),IFERROR(INDEX('DMW | F&amp;L Fields'!$C:$C,MATCH($C25,'DMW | F&amp;L Fields'!$L:$L, 0)), "Y") ="Y"),"No", "Yes")</f>
        <v>No</v>
      </c>
      <c r="G25" s="1" t="str">
        <f>IFERROR(VLOOKUP($C25,'DMW | F&amp;L Fields'!$L:$M, 2, FALSE),"(not found)")</f>
        <v>(not found)</v>
      </c>
      <c r="H25" s="2" t="str">
        <f t="shared" si="0"/>
        <v>n/a</v>
      </c>
      <c r="I25" s="2" t="s">
        <v>97</v>
      </c>
      <c r="J25" s="1" t="s">
        <v>153</v>
      </c>
      <c r="K25" s="2">
        <v>0</v>
      </c>
      <c r="L25" s="2">
        <v>0</v>
      </c>
      <c r="M25" s="2">
        <v>0</v>
      </c>
      <c r="N25" s="2" t="str">
        <f t="shared" si="1"/>
        <v>datetime|0|0|0</v>
      </c>
      <c r="O25" t="str">
        <f>IFERROR(VLOOKUP('nCino | Field Mappings'!$A25,'nCino | Object Info'!$A:$H,5,FALSE),"(not found)")</f>
        <v>rskcsp_ds_cardholder</v>
      </c>
      <c r="P25" t="str">
        <f t="shared" si="2"/>
        <v>LastReferencedDate</v>
      </c>
      <c r="Q25" s="7">
        <f>IFERROR(VLOOKUP($N25,'nCino | BigQuery Type Lookup'!$A:$F,2,FALSE),"(not found)")</f>
        <v>14</v>
      </c>
    </row>
    <row r="26" spans="1:42">
      <c r="A26" s="1" t="s">
        <v>65</v>
      </c>
      <c r="B26" s="1" t="s">
        <v>66</v>
      </c>
      <c r="C26" s="1" t="s">
        <v>177</v>
      </c>
      <c r="D26" s="1" t="s">
        <v>178</v>
      </c>
      <c r="E26" s="1" t="s">
        <v>179</v>
      </c>
      <c r="F26" s="2" t="str">
        <f>IF(OR(ISERROR(VLOOKUP($C26,'DMW | F&amp;L Fields'!$L:$M, 1, FALSE)),IFERROR(INDEX('DMW | F&amp;L Fields'!$C:$C,MATCH($C26,'DMW | F&amp;L Fields'!$L:$L, 0)), "Y") ="Y"),"No", "Yes")</f>
        <v>No</v>
      </c>
      <c r="G26" s="1" t="str">
        <f>IFERROR(VLOOKUP($C26,'DMW | F&amp;L Fields'!$L:$M, 2, FALSE),"(not found)")</f>
        <v>(not found)</v>
      </c>
      <c r="H26" s="2" t="str">
        <f t="shared" si="0"/>
        <v>n/a</v>
      </c>
      <c r="I26" s="2" t="s">
        <v>97</v>
      </c>
      <c r="J26" s="1" t="s">
        <v>153</v>
      </c>
      <c r="K26" s="2">
        <v>0</v>
      </c>
      <c r="L26" s="2">
        <v>0</v>
      </c>
      <c r="M26" s="2">
        <v>0</v>
      </c>
      <c r="N26" s="2" t="str">
        <f t="shared" si="1"/>
        <v>datetime|0|0|0</v>
      </c>
      <c r="O26" t="str">
        <f>IFERROR(VLOOKUP('nCino | Field Mappings'!$A26,'nCino | Object Info'!$A:$H,5,FALSE),"(not found)")</f>
        <v>rskcsp_ds_cardholder</v>
      </c>
      <c r="P26" t="str">
        <f t="shared" si="2"/>
        <v>LastViewedDate</v>
      </c>
      <c r="Q26" s="7">
        <f>IFERROR(VLOOKUP($N26,'nCino | BigQuery Type Lookup'!$A:$F,2,FALSE),"(not found)")</f>
        <v>14</v>
      </c>
    </row>
    <row r="27" spans="1:42">
      <c r="A27" s="1" t="s">
        <v>65</v>
      </c>
      <c r="B27" s="1" t="s">
        <v>66</v>
      </c>
      <c r="C27" s="1" t="s">
        <v>180</v>
      </c>
      <c r="D27" s="1" t="s">
        <v>2</v>
      </c>
      <c r="E27" s="1" t="s">
        <v>114</v>
      </c>
      <c r="F27" s="2" t="str">
        <f>IF(OR(ISERROR(VLOOKUP($C27,'DMW | F&amp;L Fields'!$L:$M, 1, FALSE)),IFERROR(INDEX('DMW | F&amp;L Fields'!$C:$C,MATCH($C27,'DMW | F&amp;L Fields'!$L:$L, 0)), "Y") ="Y"),"No", "Yes")</f>
        <v>Yes</v>
      </c>
      <c r="G27" s="1" t="str">
        <f>IFERROR(VLOOKUP($C27,'DMW | F&amp;L Fields'!$L:$M, 2, FALSE),"(not found)")</f>
        <v>Auto number</v>
      </c>
      <c r="H27" s="2" t="str">
        <f t="shared" si="0"/>
        <v>n/a</v>
      </c>
      <c r="I27" s="2" t="s">
        <v>110</v>
      </c>
      <c r="J27" s="1" t="s">
        <v>115</v>
      </c>
      <c r="K27" s="2">
        <v>80</v>
      </c>
      <c r="L27" s="2">
        <v>0</v>
      </c>
      <c r="M27" s="2">
        <v>0</v>
      </c>
      <c r="N27" s="2" t="str">
        <f t="shared" si="1"/>
        <v>string|80|0|0</v>
      </c>
      <c r="O27" t="str">
        <f>IFERROR(VLOOKUP('nCino | Field Mappings'!$A27,'nCino | Object Info'!$A:$H,5,FALSE),"(not found)")</f>
        <v>rskcsp_ds_cardholder</v>
      </c>
      <c r="P27" t="str">
        <f t="shared" si="2"/>
        <v>Name</v>
      </c>
      <c r="Q27" s="7">
        <f>IFERROR(VLOOKUP($N27,'nCino | BigQuery Type Lookup'!$A:$F,2,FALSE),"(not found)")</f>
        <v>80</v>
      </c>
      <c r="R27" t="str">
        <f>IFERROR(VLOOKUP('nCino | Field Mappings'!$A27,'nCino | Object Info'!$A:$H,6,FALSE),"(not found)")</f>
        <v>rskcsp_ds_cardholder_staging</v>
      </c>
      <c r="S27" t="str">
        <f t="shared" si="3"/>
        <v>Name</v>
      </c>
      <c r="T27" s="7" t="str">
        <f t="shared" si="4"/>
        <v>n/a</v>
      </c>
      <c r="U27" s="7" t="str">
        <f t="shared" ref="U27" si="27">IF($T27="Primary", "yes", "no")</f>
        <v>no</v>
      </c>
      <c r="V27" s="2" t="str">
        <f>IFERROR(VLOOKUP($N27,'nCino | BigQuery Type Lookup'!$A:$F,3,FALSE),"(not found)")</f>
        <v>STRING</v>
      </c>
      <c r="W27" s="7">
        <f>IFERROR(VLOOKUP($N27,'nCino | BigQuery Type Lookup'!$A:$F,4,FALSE),"(not found)")</f>
        <v>80</v>
      </c>
      <c r="X27" s="7" t="str">
        <f>IFERROR(VLOOKUP($N27,'nCino | BigQuery Type Lookup'!$A:$F,5,FALSE),"(not found)")</f>
        <v>n/a</v>
      </c>
      <c r="Y27" s="7" t="str">
        <f>IFERROR(VLOOKUP($N27,'nCino | BigQuery Type Lookup'!$A:$F,6,FALSE),"(not found)")</f>
        <v>n/a</v>
      </c>
      <c r="Z27" t="str">
        <f>IFERROR(VLOOKUP('nCino | Field Mappings'!$A27,'nCino | Object Info'!$A:$H,7,FALSE),"(not found)")</f>
        <v>rskcsp_ds_cardholder_curated</v>
      </c>
      <c r="AA27" t="str">
        <f t="shared" si="5"/>
        <v>Name</v>
      </c>
      <c r="AB27" s="7" t="str">
        <f t="shared" si="6"/>
        <v>n/a</v>
      </c>
      <c r="AC27" s="7" t="str">
        <f t="shared" si="6"/>
        <v>no</v>
      </c>
      <c r="AD27" s="2" t="str">
        <f t="shared" si="7"/>
        <v>STRING</v>
      </c>
      <c r="AE27" s="7">
        <f t="shared" si="8"/>
        <v>80</v>
      </c>
      <c r="AF27" s="7" t="str">
        <f t="shared" si="9"/>
        <v>n/a</v>
      </c>
      <c r="AG27" s="7" t="str">
        <f t="shared" si="10"/>
        <v>n/a</v>
      </c>
      <c r="AH27" t="str">
        <f>IFERROR(VLOOKUP('nCino | Field Mappings'!$A27,'nCino | Object Info'!$A:$H,8,FALSE),"(not found)")</f>
        <v>cardholder</v>
      </c>
      <c r="AI27" t="str">
        <f t="shared" si="11"/>
        <v>Name</v>
      </c>
      <c r="AJ27" s="7" t="str">
        <f t="shared" si="12"/>
        <v>n/a</v>
      </c>
      <c r="AK27" s="7" t="str">
        <f>AC27</f>
        <v>no</v>
      </c>
      <c r="AL27" s="2" t="str">
        <f t="shared" si="13"/>
        <v>STRING</v>
      </c>
      <c r="AM27" s="7">
        <f t="shared" si="14"/>
        <v>80</v>
      </c>
      <c r="AN27" s="7" t="str">
        <f t="shared" si="15"/>
        <v>n/a</v>
      </c>
      <c r="AO27" s="7" t="str">
        <f t="shared" si="16"/>
        <v>n/a</v>
      </c>
      <c r="AP27" s="7" t="str">
        <f>IF(AL27="ARRAY", "CHECK MAX ELEMENTS", "n/a")</f>
        <v>n/a</v>
      </c>
    </row>
    <row r="28" spans="1:42">
      <c r="A28" s="1" t="s">
        <v>65</v>
      </c>
      <c r="B28" s="1" t="s">
        <v>66</v>
      </c>
      <c r="C28" s="1" t="s">
        <v>181</v>
      </c>
      <c r="D28" s="1" t="s">
        <v>182</v>
      </c>
      <c r="E28" s="1" t="s">
        <v>183</v>
      </c>
      <c r="F28" s="2" t="str">
        <f>IF(OR(ISERROR(VLOOKUP($C28,'DMW | F&amp;L Fields'!$L:$M, 1, FALSE)),IFERROR(INDEX('DMW | F&amp;L Fields'!$C:$C,MATCH($C28,'DMW | F&amp;L Fields'!$L:$L, 0)), "Y") ="Y"),"No", "Yes")</f>
        <v>No</v>
      </c>
      <c r="G28" s="1" t="str">
        <f>IFERROR(VLOOKUP($C28,'DMW | F&amp;L Fields'!$L:$M, 2, FALSE),"(not found)")</f>
        <v>(not found)</v>
      </c>
      <c r="H28" s="2" t="str">
        <f t="shared" si="0"/>
        <v>n/a</v>
      </c>
      <c r="I28" s="2" t="s">
        <v>110</v>
      </c>
      <c r="J28" s="1" t="s">
        <v>153</v>
      </c>
      <c r="K28" s="2">
        <v>0</v>
      </c>
      <c r="L28" s="2">
        <v>0</v>
      </c>
      <c r="M28" s="2">
        <v>0</v>
      </c>
      <c r="N28" s="2" t="str">
        <f t="shared" si="1"/>
        <v>datetime|0|0|0</v>
      </c>
      <c r="O28" t="str">
        <f>IFERROR(VLOOKUP('nCino | Field Mappings'!$A28,'nCino | Object Info'!$A:$H,5,FALSE),"(not found)")</f>
        <v>rskcsp_ds_cardholder</v>
      </c>
      <c r="P28" t="str">
        <f t="shared" si="2"/>
        <v>SystemModstamp</v>
      </c>
      <c r="Q28" s="7">
        <f>IFERROR(VLOOKUP($N28,'nCino | BigQuery Type Lookup'!$A:$F,2,FALSE),"(not found)")</f>
        <v>14</v>
      </c>
    </row>
    <row r="29" spans="1:42">
      <c r="A29" s="1" t="s">
        <v>68</v>
      </c>
      <c r="B29" s="1" t="s">
        <v>69</v>
      </c>
      <c r="C29" s="1" t="s">
        <v>184</v>
      </c>
      <c r="D29" s="1" t="s">
        <v>185</v>
      </c>
      <c r="E29" s="1" t="s">
        <v>186</v>
      </c>
      <c r="F29" s="2" t="str">
        <f>IF(OR(ISERROR(VLOOKUP($C29,'DMW | F&amp;L Fields'!$L:$M, 1, FALSE)),IFERROR(INDEX('DMW | F&amp;L Fields'!$C:$C,MATCH($C29,'DMW | F&amp;L Fields'!$L:$L, 0)), "Y") ="Y"),"No", "Yes")</f>
        <v>Yes</v>
      </c>
      <c r="G29" s="1">
        <f>IFERROR(VLOOKUP($C29,'DMW | F&amp;L Fields'!$L:$M, 2, FALSE),"(not found)")</f>
        <v>0</v>
      </c>
      <c r="H29" s="2" t="str">
        <f t="shared" si="0"/>
        <v>n/a</v>
      </c>
      <c r="I29" s="2" t="s">
        <v>97</v>
      </c>
      <c r="J29" s="1" t="s">
        <v>128</v>
      </c>
      <c r="K29" s="2">
        <v>0</v>
      </c>
      <c r="L29" s="2">
        <v>18</v>
      </c>
      <c r="M29" s="2">
        <v>2</v>
      </c>
      <c r="N29" s="2" t="str">
        <f t="shared" si="1"/>
        <v>currency|0|18|2</v>
      </c>
      <c r="O29" t="str">
        <f>IFERROR(VLOOKUP('nCino | Field Mappings'!$A29,'nCino | Object Info'!$A:$H,5,FALSE),"(not found)")</f>
        <v>rskcsp_ds_limit</v>
      </c>
      <c r="P29" t="str">
        <f t="shared" si="2"/>
        <v>CCS_Amount__c</v>
      </c>
      <c r="Q29" s="7">
        <f>IFERROR(VLOOKUP($N29,'nCino | BigQuery Type Lookup'!$A:$F,2,FALSE),"(not found)")</f>
        <v>21</v>
      </c>
      <c r="R29" t="str">
        <f>IFERROR(VLOOKUP('nCino | Field Mappings'!$A29,'nCino | Object Info'!$A:$H,6,FALSE),"(not found)")</f>
        <v>rskcsp_ds_limit_staging</v>
      </c>
      <c r="S29" t="str">
        <f t="shared" si="3"/>
        <v>CCS_Amount__c</v>
      </c>
      <c r="T29" s="7" t="str">
        <f t="shared" si="4"/>
        <v>n/a</v>
      </c>
      <c r="U29" s="7" t="str">
        <f t="shared" ref="U29:U37" si="28">IF($T29="Primary", "yes", "no")</f>
        <v>no</v>
      </c>
      <c r="V29" s="2" t="str">
        <f>IFERROR(VLOOKUP($N29,'nCino | BigQuery Type Lookup'!$A:$F,3,FALSE),"(not found)")</f>
        <v>NUMERIC</v>
      </c>
      <c r="W29" s="7" t="str">
        <f>IFERROR(VLOOKUP($N29,'nCino | BigQuery Type Lookup'!$A:$F,4,FALSE),"(not found)")</f>
        <v>n/a</v>
      </c>
      <c r="X29" s="7">
        <f>IFERROR(VLOOKUP($N29,'nCino | BigQuery Type Lookup'!$A:$F,5,FALSE),"(not found)")</f>
        <v>18</v>
      </c>
      <c r="Y29" s="7">
        <f>IFERROR(VLOOKUP($N29,'nCino | BigQuery Type Lookup'!$A:$F,6,FALSE),"(not found)")</f>
        <v>2</v>
      </c>
      <c r="Z29" t="str">
        <f>IFERROR(VLOOKUP('nCino | Field Mappings'!$A29,'nCino | Object Info'!$A:$H,7,FALSE),"(not found)")</f>
        <v>rskcsp_ds_limit_curated</v>
      </c>
      <c r="AA29" t="str">
        <f t="shared" si="5"/>
        <v>CCS_Amount__c</v>
      </c>
      <c r="AB29" s="7" t="str">
        <f t="shared" si="6"/>
        <v>n/a</v>
      </c>
      <c r="AC29" s="7" t="str">
        <f t="shared" si="6"/>
        <v>yes</v>
      </c>
      <c r="AD29" s="2" t="str">
        <f t="shared" si="7"/>
        <v>NUMERIC</v>
      </c>
      <c r="AE29" s="7" t="str">
        <f t="shared" si="8"/>
        <v>n/a</v>
      </c>
      <c r="AF29" s="7">
        <f t="shared" si="9"/>
        <v>18</v>
      </c>
      <c r="AG29" s="7">
        <f t="shared" si="10"/>
        <v>2</v>
      </c>
      <c r="AH29" t="str">
        <f>IFERROR(VLOOKUP('nCino | Field Mappings'!$A29,'nCino | Object Info'!$A:$H,8,FALSE),"(not found)")</f>
        <v>limit</v>
      </c>
      <c r="AI29" t="str">
        <f t="shared" si="11"/>
        <v>Amount</v>
      </c>
      <c r="AJ29" s="7" t="str">
        <f t="shared" si="12"/>
        <v>n/a</v>
      </c>
      <c r="AK29" s="7" t="str">
        <f t="shared" ref="AK29:AK37" si="29">AC29</f>
        <v>yes</v>
      </c>
      <c r="AL29" s="2" t="str">
        <f t="shared" si="13"/>
        <v>NUMERIC</v>
      </c>
      <c r="AM29" s="7" t="str">
        <f t="shared" si="14"/>
        <v>n/a</v>
      </c>
      <c r="AN29" s="7">
        <f t="shared" si="15"/>
        <v>18</v>
      </c>
      <c r="AO29" s="7">
        <f t="shared" si="16"/>
        <v>2</v>
      </c>
      <c r="AP29" s="7" t="str">
        <f t="shared" ref="AP29:AP37" si="30">IF(AL29="ARRAY", "CHECK MAX ELEMENTS", "n/a")</f>
        <v>n/a</v>
      </c>
    </row>
    <row r="30" spans="1:42">
      <c r="A30" s="1" t="s">
        <v>68</v>
      </c>
      <c r="B30" s="1" t="s">
        <v>69</v>
      </c>
      <c r="C30" s="1" t="s">
        <v>187</v>
      </c>
      <c r="D30" s="1" t="s">
        <v>188</v>
      </c>
      <c r="E30" s="1" t="s">
        <v>189</v>
      </c>
      <c r="F30" s="2" t="str">
        <f>IF(OR(ISERROR(VLOOKUP($C30,'DMW | F&amp;L Fields'!$L:$M, 1, FALSE)),IFERROR(INDEX('DMW | F&amp;L Fields'!$C:$C,MATCH($C30,'DMW | F&amp;L Fields'!$L:$L, 0)), "Y") ="Y"),"No", "Yes")</f>
        <v>Yes</v>
      </c>
      <c r="G30" s="1">
        <f>IFERROR(VLOOKUP($C30,'DMW | F&amp;L Fields'!$L:$M, 2, FALSE),"(not found)")</f>
        <v>0</v>
      </c>
      <c r="H30" s="2" t="str">
        <f t="shared" si="0"/>
        <v>n/a</v>
      </c>
      <c r="I30" s="2" t="s">
        <v>97</v>
      </c>
      <c r="J30" s="1" t="s">
        <v>128</v>
      </c>
      <c r="K30" s="2">
        <v>0</v>
      </c>
      <c r="L30" s="2">
        <v>18</v>
      </c>
      <c r="M30" s="2">
        <v>2</v>
      </c>
      <c r="N30" s="2" t="str">
        <f t="shared" si="1"/>
        <v>currency|0|18|2</v>
      </c>
      <c r="O30" t="str">
        <f>IFERROR(VLOOKUP('nCino | Field Mappings'!$A30,'nCino | Object Info'!$A:$H,5,FALSE),"(not found)")</f>
        <v>rskcsp_ds_limit</v>
      </c>
      <c r="P30" t="str">
        <f t="shared" si="2"/>
        <v>CCS_Current_Limit__c</v>
      </c>
      <c r="Q30" s="7">
        <f>IFERROR(VLOOKUP($N30,'nCino | BigQuery Type Lookup'!$A:$F,2,FALSE),"(not found)")</f>
        <v>21</v>
      </c>
      <c r="R30" t="str">
        <f>IFERROR(VLOOKUP('nCino | Field Mappings'!$A30,'nCino | Object Info'!$A:$H,6,FALSE),"(not found)")</f>
        <v>rskcsp_ds_limit_staging</v>
      </c>
      <c r="S30" t="str">
        <f t="shared" si="3"/>
        <v>CCS_Current_Limit__c</v>
      </c>
      <c r="T30" s="7" t="str">
        <f t="shared" si="4"/>
        <v>n/a</v>
      </c>
      <c r="U30" s="7" t="str">
        <f t="shared" si="28"/>
        <v>no</v>
      </c>
      <c r="V30" s="2" t="str">
        <f>IFERROR(VLOOKUP($N30,'nCino | BigQuery Type Lookup'!$A:$F,3,FALSE),"(not found)")</f>
        <v>NUMERIC</v>
      </c>
      <c r="W30" s="7" t="str">
        <f>IFERROR(VLOOKUP($N30,'nCino | BigQuery Type Lookup'!$A:$F,4,FALSE),"(not found)")</f>
        <v>n/a</v>
      </c>
      <c r="X30" s="7">
        <f>IFERROR(VLOOKUP($N30,'nCino | BigQuery Type Lookup'!$A:$F,5,FALSE),"(not found)")</f>
        <v>18</v>
      </c>
      <c r="Y30" s="7">
        <f>IFERROR(VLOOKUP($N30,'nCino | BigQuery Type Lookup'!$A:$F,6,FALSE),"(not found)")</f>
        <v>2</v>
      </c>
      <c r="Z30" t="str">
        <f>IFERROR(VLOOKUP('nCino | Field Mappings'!$A30,'nCino | Object Info'!$A:$H,7,FALSE),"(not found)")</f>
        <v>rskcsp_ds_limit_curated</v>
      </c>
      <c r="AA30" t="str">
        <f t="shared" si="5"/>
        <v>CCS_Current_Limit__c</v>
      </c>
      <c r="AB30" s="7" t="str">
        <f t="shared" si="6"/>
        <v>n/a</v>
      </c>
      <c r="AC30" s="7" t="str">
        <f t="shared" si="6"/>
        <v>yes</v>
      </c>
      <c r="AD30" s="2" t="str">
        <f t="shared" si="7"/>
        <v>NUMERIC</v>
      </c>
      <c r="AE30" s="7" t="str">
        <f t="shared" si="8"/>
        <v>n/a</v>
      </c>
      <c r="AF30" s="7">
        <f t="shared" si="9"/>
        <v>18</v>
      </c>
      <c r="AG30" s="7">
        <f t="shared" si="10"/>
        <v>2</v>
      </c>
      <c r="AH30" t="str">
        <f>IFERROR(VLOOKUP('nCino | Field Mappings'!$A30,'nCino | Object Info'!$A:$H,8,FALSE),"(not found)")</f>
        <v>limit</v>
      </c>
      <c r="AI30" t="str">
        <f t="shared" si="11"/>
        <v>Current_Limit</v>
      </c>
      <c r="AJ30" s="7" t="str">
        <f t="shared" si="12"/>
        <v>n/a</v>
      </c>
      <c r="AK30" s="7" t="str">
        <f t="shared" si="29"/>
        <v>yes</v>
      </c>
      <c r="AL30" s="2" t="str">
        <f t="shared" si="13"/>
        <v>NUMERIC</v>
      </c>
      <c r="AM30" s="7" t="str">
        <f t="shared" si="14"/>
        <v>n/a</v>
      </c>
      <c r="AN30" s="7">
        <f t="shared" si="15"/>
        <v>18</v>
      </c>
      <c r="AO30" s="7">
        <f t="shared" si="16"/>
        <v>2</v>
      </c>
      <c r="AP30" s="7" t="str">
        <f t="shared" si="30"/>
        <v>n/a</v>
      </c>
    </row>
    <row r="31" spans="1:42">
      <c r="A31" s="1" t="s">
        <v>68</v>
      </c>
      <c r="B31" s="1" t="s">
        <v>69</v>
      </c>
      <c r="C31" s="1" t="s">
        <v>190</v>
      </c>
      <c r="D31" s="1" t="s">
        <v>191</v>
      </c>
      <c r="E31" s="1" t="s">
        <v>192</v>
      </c>
      <c r="F31" s="2" t="str">
        <f>IF(OR(ISERROR(VLOOKUP($C31,'DMW | F&amp;L Fields'!$L:$M, 1, FALSE)),IFERROR(INDEX('DMW | F&amp;L Fields'!$C:$C,MATCH($C31,'DMW | F&amp;L Fields'!$L:$L, 0)), "Y") ="Y"),"No", "Yes")</f>
        <v>Yes</v>
      </c>
      <c r="G31" s="1">
        <f>IFERROR(VLOOKUP($C31,'DMW | F&amp;L Fields'!$L:$M, 2, FALSE),"(not found)")</f>
        <v>0</v>
      </c>
      <c r="H31" s="2" t="str">
        <f t="shared" si="0"/>
        <v>n/a</v>
      </c>
      <c r="I31" s="2" t="s">
        <v>97</v>
      </c>
      <c r="J31" s="1" t="s">
        <v>102</v>
      </c>
      <c r="K31" s="2">
        <v>0</v>
      </c>
      <c r="L31" s="2">
        <v>0</v>
      </c>
      <c r="M31" s="2">
        <v>0</v>
      </c>
      <c r="N31" s="2" t="str">
        <f t="shared" si="1"/>
        <v>date|0|0|0</v>
      </c>
      <c r="O31" t="str">
        <f>IFERROR(VLOOKUP('nCino | Field Mappings'!$A31,'nCino | Object Info'!$A:$H,5,FALSE),"(not found)")</f>
        <v>rskcsp_ds_limit</v>
      </c>
      <c r="P31" t="str">
        <f t="shared" si="2"/>
        <v>CCS_Expiry_Date__c</v>
      </c>
      <c r="Q31" s="7">
        <f>IFERROR(VLOOKUP($N31,'nCino | BigQuery Type Lookup'!$A:$F,2,FALSE),"(not found)")</f>
        <v>8</v>
      </c>
      <c r="R31" t="str">
        <f>IFERROR(VLOOKUP('nCino | Field Mappings'!$A31,'nCino | Object Info'!$A:$H,6,FALSE),"(not found)")</f>
        <v>rskcsp_ds_limit_staging</v>
      </c>
      <c r="S31" t="str">
        <f t="shared" si="3"/>
        <v>CCS_Expiry_Date__c</v>
      </c>
      <c r="T31" s="7" t="str">
        <f t="shared" si="4"/>
        <v>n/a</v>
      </c>
      <c r="U31" s="7" t="str">
        <f t="shared" si="28"/>
        <v>no</v>
      </c>
      <c r="V31" s="2" t="str">
        <f>IFERROR(VLOOKUP($N31,'nCino | BigQuery Type Lookup'!$A:$F,3,FALSE),"(not found)")</f>
        <v>DATE</v>
      </c>
      <c r="W31" s="7" t="str">
        <f>IFERROR(VLOOKUP($N31,'nCino | BigQuery Type Lookup'!$A:$F,4,FALSE),"(not found)")</f>
        <v>n/a</v>
      </c>
      <c r="X31" s="7" t="str">
        <f>IFERROR(VLOOKUP($N31,'nCino | BigQuery Type Lookup'!$A:$F,5,FALSE),"(not found)")</f>
        <v>n/a</v>
      </c>
      <c r="Y31" s="7" t="str">
        <f>IFERROR(VLOOKUP($N31,'nCino | BigQuery Type Lookup'!$A:$F,6,FALSE),"(not found)")</f>
        <v>n/a</v>
      </c>
      <c r="Z31" t="str">
        <f>IFERROR(VLOOKUP('nCino | Field Mappings'!$A31,'nCino | Object Info'!$A:$H,7,FALSE),"(not found)")</f>
        <v>rskcsp_ds_limit_curated</v>
      </c>
      <c r="AA31" t="str">
        <f t="shared" si="5"/>
        <v>CCS_Expiry_Date__c</v>
      </c>
      <c r="AB31" s="7" t="str">
        <f t="shared" si="6"/>
        <v>n/a</v>
      </c>
      <c r="AC31" s="7" t="str">
        <f t="shared" si="6"/>
        <v>yes</v>
      </c>
      <c r="AD31" s="2" t="str">
        <f t="shared" si="7"/>
        <v>DATE</v>
      </c>
      <c r="AE31" s="7" t="str">
        <f t="shared" si="8"/>
        <v>n/a</v>
      </c>
      <c r="AF31" s="7" t="str">
        <f t="shared" si="9"/>
        <v>n/a</v>
      </c>
      <c r="AG31" s="7" t="str">
        <f t="shared" si="10"/>
        <v>n/a</v>
      </c>
      <c r="AH31" t="str">
        <f>IFERROR(VLOOKUP('nCino | Field Mappings'!$A31,'nCino | Object Info'!$A:$H,8,FALSE),"(not found)")</f>
        <v>limit</v>
      </c>
      <c r="AI31" t="str">
        <f t="shared" si="11"/>
        <v>Expiry_Date</v>
      </c>
      <c r="AJ31" s="7" t="str">
        <f t="shared" si="12"/>
        <v>n/a</v>
      </c>
      <c r="AK31" s="7" t="str">
        <f t="shared" si="29"/>
        <v>yes</v>
      </c>
      <c r="AL31" s="2" t="str">
        <f t="shared" si="13"/>
        <v>DATE</v>
      </c>
      <c r="AM31" s="7" t="str">
        <f t="shared" si="14"/>
        <v>n/a</v>
      </c>
      <c r="AN31" s="7" t="str">
        <f t="shared" si="15"/>
        <v>n/a</v>
      </c>
      <c r="AO31" s="7" t="str">
        <f t="shared" si="16"/>
        <v>n/a</v>
      </c>
      <c r="AP31" s="7" t="str">
        <f t="shared" si="30"/>
        <v>n/a</v>
      </c>
    </row>
    <row r="32" spans="1:42">
      <c r="A32" s="1" t="s">
        <v>68</v>
      </c>
      <c r="B32" s="1" t="s">
        <v>69</v>
      </c>
      <c r="C32" s="1" t="s">
        <v>193</v>
      </c>
      <c r="D32" s="1" t="s">
        <v>194</v>
      </c>
      <c r="E32" s="1" t="s">
        <v>50</v>
      </c>
      <c r="F32" s="2" t="str">
        <f>IF(OR(ISERROR(VLOOKUP($C32,'DMW | F&amp;L Fields'!$L:$M, 1, FALSE)),IFERROR(INDEX('DMW | F&amp;L Fields'!$C:$C,MATCH($C32,'DMW | F&amp;L Fields'!$L:$L, 0)), "Y") ="Y"),"No", "Yes")</f>
        <v>Yes</v>
      </c>
      <c r="G32" s="1">
        <f>IFERROR(VLOOKUP($C32,'DMW | F&amp;L Fields'!$L:$M, 2, FALSE),"(not found)")</f>
        <v>0</v>
      </c>
      <c r="H32" s="2" t="str">
        <f t="shared" si="0"/>
        <v>Foreign</v>
      </c>
      <c r="I32" s="2" t="s">
        <v>110</v>
      </c>
      <c r="J32" s="1" t="s">
        <v>111</v>
      </c>
      <c r="K32" s="2">
        <v>18</v>
      </c>
      <c r="L32" s="2">
        <v>0</v>
      </c>
      <c r="M32" s="2">
        <v>0</v>
      </c>
      <c r="N32" s="2" t="str">
        <f t="shared" si="1"/>
        <v>reference(LLC_BI__Loan__c)|18|0|0</v>
      </c>
      <c r="O32" t="str">
        <f>IFERROR(VLOOKUP('nCino | Field Mappings'!$A32,'nCino | Object Info'!$A:$H,5,FALSE),"(not found)")</f>
        <v>rskcsp_ds_limit</v>
      </c>
      <c r="P32" t="str">
        <f t="shared" si="2"/>
        <v>CCS_Facility__c</v>
      </c>
      <c r="Q32" s="7">
        <f>IFERROR(VLOOKUP($N32,'nCino | BigQuery Type Lookup'!$A:$F,2,FALSE),"(not found)")</f>
        <v>18</v>
      </c>
      <c r="R32" t="str">
        <f>IFERROR(VLOOKUP('nCino | Field Mappings'!$A32,'nCino | Object Info'!$A:$H,6,FALSE),"(not found)")</f>
        <v>rskcsp_ds_limit_staging</v>
      </c>
      <c r="S32" t="str">
        <f t="shared" si="3"/>
        <v>CCS_Facility__c</v>
      </c>
      <c r="T32" s="7" t="str">
        <f t="shared" si="4"/>
        <v>Foreign</v>
      </c>
      <c r="U32" s="7" t="str">
        <f t="shared" si="28"/>
        <v>no</v>
      </c>
      <c r="V32" s="2" t="str">
        <f>IFERROR(VLOOKUP($N32,'nCino | BigQuery Type Lookup'!$A:$F,3,FALSE),"(not found)")</f>
        <v>STRING</v>
      </c>
      <c r="W32" s="7">
        <f>IFERROR(VLOOKUP($N32,'nCino | BigQuery Type Lookup'!$A:$F,4,FALSE),"(not found)")</f>
        <v>18</v>
      </c>
      <c r="X32" s="7" t="str">
        <f>IFERROR(VLOOKUP($N32,'nCino | BigQuery Type Lookup'!$A:$F,5,FALSE),"(not found)")</f>
        <v>n/a</v>
      </c>
      <c r="Y32" s="7" t="str">
        <f>IFERROR(VLOOKUP($N32,'nCino | BigQuery Type Lookup'!$A:$F,6,FALSE),"(not found)")</f>
        <v>n/a</v>
      </c>
      <c r="Z32" t="str">
        <f>IFERROR(VLOOKUP('nCino | Field Mappings'!$A32,'nCino | Object Info'!$A:$H,7,FALSE),"(not found)")</f>
        <v>rskcsp_ds_limit_curated</v>
      </c>
      <c r="AA32" t="str">
        <f t="shared" si="5"/>
        <v>CCS_Facility__c</v>
      </c>
      <c r="AB32" s="7" t="str">
        <f t="shared" si="6"/>
        <v>Foreign</v>
      </c>
      <c r="AC32" s="7" t="str">
        <f t="shared" si="6"/>
        <v>no</v>
      </c>
      <c r="AD32" s="2" t="str">
        <f t="shared" si="7"/>
        <v>STRING</v>
      </c>
      <c r="AE32" s="7">
        <f t="shared" si="8"/>
        <v>18</v>
      </c>
      <c r="AF32" s="7" t="str">
        <f t="shared" si="9"/>
        <v>n/a</v>
      </c>
      <c r="AG32" s="7" t="str">
        <f t="shared" si="10"/>
        <v>n/a</v>
      </c>
      <c r="AH32" t="str">
        <f>IFERROR(VLOOKUP('nCino | Field Mappings'!$A32,'nCino | Object Info'!$A:$H,8,FALSE),"(not found)")</f>
        <v>limit</v>
      </c>
      <c r="AI32" t="str">
        <f t="shared" si="11"/>
        <v>Facility</v>
      </c>
      <c r="AJ32" s="7" t="str">
        <f t="shared" si="12"/>
        <v>Foreign</v>
      </c>
      <c r="AK32" s="7" t="str">
        <f t="shared" si="29"/>
        <v>no</v>
      </c>
      <c r="AL32" s="2" t="str">
        <f t="shared" si="13"/>
        <v>STRING</v>
      </c>
      <c r="AM32" s="7">
        <f t="shared" si="14"/>
        <v>18</v>
      </c>
      <c r="AN32" s="7" t="str">
        <f t="shared" si="15"/>
        <v>n/a</v>
      </c>
      <c r="AO32" s="7" t="str">
        <f t="shared" si="16"/>
        <v>n/a</v>
      </c>
      <c r="AP32" s="7" t="str">
        <f t="shared" si="30"/>
        <v>n/a</v>
      </c>
    </row>
    <row r="33" spans="1:42">
      <c r="A33" s="1" t="s">
        <v>68</v>
      </c>
      <c r="B33" s="1" t="s">
        <v>69</v>
      </c>
      <c r="C33" s="1" t="s">
        <v>195</v>
      </c>
      <c r="D33" s="1" t="s">
        <v>196</v>
      </c>
      <c r="E33" s="1" t="s">
        <v>197</v>
      </c>
      <c r="F33" s="2" t="str">
        <f>IF(OR(ISERROR(VLOOKUP($C33,'DMW | F&amp;L Fields'!$L:$M, 1, FALSE)),IFERROR(INDEX('DMW | F&amp;L Fields'!$C:$C,MATCH($C33,'DMW | F&amp;L Fields'!$L:$L, 0)), "Y") ="Y"),"No", "Yes")</f>
        <v>Yes</v>
      </c>
      <c r="G33" s="1">
        <f>IFERROR(VLOOKUP($C33,'DMW | F&amp;L Fields'!$L:$M, 2, FALSE),"(not found)")</f>
        <v>0</v>
      </c>
      <c r="H33" s="2" t="str">
        <f t="shared" si="0"/>
        <v>n/a</v>
      </c>
      <c r="I33" s="2" t="s">
        <v>97</v>
      </c>
      <c r="J33" s="1" t="s">
        <v>119</v>
      </c>
      <c r="K33" s="2">
        <v>255</v>
      </c>
      <c r="L33" s="2">
        <v>0</v>
      </c>
      <c r="M33" s="2">
        <v>0</v>
      </c>
      <c r="N33" s="2" t="str">
        <f t="shared" si="1"/>
        <v>picklist|255|0|0</v>
      </c>
      <c r="O33" t="str">
        <f>IFERROR(VLOOKUP('nCino | Field Mappings'!$A33,'nCino | Object Info'!$A:$H,5,FALSE),"(not found)")</f>
        <v>rskcsp_ds_limit</v>
      </c>
      <c r="P33" t="str">
        <f t="shared" si="2"/>
        <v>CCS_Is_this_a_Temporary_Amendment__c</v>
      </c>
      <c r="Q33" s="7">
        <f>IFERROR(VLOOKUP($N33,'nCino | BigQuery Type Lookup'!$A:$F,2,FALSE),"(not found)")</f>
        <v>255</v>
      </c>
      <c r="R33" t="str">
        <f>IFERROR(VLOOKUP('nCino | Field Mappings'!$A33,'nCino | Object Info'!$A:$H,6,FALSE),"(not found)")</f>
        <v>rskcsp_ds_limit_staging</v>
      </c>
      <c r="S33" t="str">
        <f t="shared" si="3"/>
        <v>CCS_Is_this_a_Temporary_Amendment__c</v>
      </c>
      <c r="T33" s="7" t="str">
        <f t="shared" si="4"/>
        <v>n/a</v>
      </c>
      <c r="U33" s="7" t="str">
        <f t="shared" si="28"/>
        <v>no</v>
      </c>
      <c r="V33" s="2" t="str">
        <f>IFERROR(VLOOKUP($N33,'nCino | BigQuery Type Lookup'!$A:$F,3,FALSE),"(not found)")</f>
        <v>STRING</v>
      </c>
      <c r="W33" s="7">
        <f>IFERROR(VLOOKUP($N33,'nCino | BigQuery Type Lookup'!$A:$F,4,FALSE),"(not found)")</f>
        <v>255</v>
      </c>
      <c r="X33" s="7" t="str">
        <f>IFERROR(VLOOKUP($N33,'nCino | BigQuery Type Lookup'!$A:$F,5,FALSE),"(not found)")</f>
        <v>n/a</v>
      </c>
      <c r="Y33" s="7" t="str">
        <f>IFERROR(VLOOKUP($N33,'nCino | BigQuery Type Lookup'!$A:$F,6,FALSE),"(not found)")</f>
        <v>n/a</v>
      </c>
      <c r="Z33" t="str">
        <f>IFERROR(VLOOKUP('nCino | Field Mappings'!$A33,'nCino | Object Info'!$A:$H,7,FALSE),"(not found)")</f>
        <v>rskcsp_ds_limit_curated</v>
      </c>
      <c r="AA33" t="str">
        <f t="shared" si="5"/>
        <v>CCS_Is_this_a_Temporary_Amendment__c</v>
      </c>
      <c r="AB33" s="7" t="str">
        <f t="shared" si="6"/>
        <v>n/a</v>
      </c>
      <c r="AC33" s="7" t="str">
        <f t="shared" si="6"/>
        <v>yes</v>
      </c>
      <c r="AD33" s="2" t="str">
        <f t="shared" si="7"/>
        <v>STRING</v>
      </c>
      <c r="AE33" s="7">
        <f t="shared" si="8"/>
        <v>255</v>
      </c>
      <c r="AF33" s="7" t="str">
        <f t="shared" si="9"/>
        <v>n/a</v>
      </c>
      <c r="AG33" s="7" t="str">
        <f t="shared" si="10"/>
        <v>n/a</v>
      </c>
      <c r="AH33" t="str">
        <f>IFERROR(VLOOKUP('nCino | Field Mappings'!$A33,'nCino | Object Info'!$A:$H,8,FALSE),"(not found)")</f>
        <v>limit</v>
      </c>
      <c r="AI33" t="str">
        <f t="shared" si="11"/>
        <v>Is_this_a_Temporary_Amendment</v>
      </c>
      <c r="AJ33" s="7" t="str">
        <f t="shared" si="12"/>
        <v>n/a</v>
      </c>
      <c r="AK33" s="7" t="str">
        <f t="shared" si="29"/>
        <v>yes</v>
      </c>
      <c r="AL33" s="2" t="str">
        <f t="shared" si="13"/>
        <v>STRING</v>
      </c>
      <c r="AM33" s="7">
        <f t="shared" si="14"/>
        <v>255</v>
      </c>
      <c r="AN33" s="7" t="str">
        <f t="shared" si="15"/>
        <v>n/a</v>
      </c>
      <c r="AO33" s="7" t="str">
        <f t="shared" si="16"/>
        <v>n/a</v>
      </c>
      <c r="AP33" s="7" t="str">
        <f t="shared" si="30"/>
        <v>n/a</v>
      </c>
    </row>
    <row r="34" spans="1:42">
      <c r="A34" s="1" t="s">
        <v>68</v>
      </c>
      <c r="B34" s="1" t="s">
        <v>69</v>
      </c>
      <c r="C34" s="1" t="s">
        <v>198</v>
      </c>
      <c r="D34" s="1" t="s">
        <v>199</v>
      </c>
      <c r="E34" s="1" t="s">
        <v>200</v>
      </c>
      <c r="F34" s="2" t="str">
        <f>IF(OR(ISERROR(VLOOKUP($C34,'DMW | F&amp;L Fields'!$L:$M, 1, FALSE)),IFERROR(INDEX('DMW | F&amp;L Fields'!$C:$C,MATCH($C34,'DMW | F&amp;L Fields'!$L:$L, 0)), "Y") ="Y"),"No", "Yes")</f>
        <v>Yes</v>
      </c>
      <c r="G34" s="1">
        <f>IFERROR(VLOOKUP($C34,'DMW | F&amp;L Fields'!$L:$M, 2, FALSE),"(not found)")</f>
        <v>0</v>
      </c>
      <c r="H34" s="2" t="str">
        <f t="shared" si="0"/>
        <v>n/a</v>
      </c>
      <c r="I34" s="2" t="s">
        <v>97</v>
      </c>
      <c r="J34" s="1" t="s">
        <v>128</v>
      </c>
      <c r="K34" s="2">
        <v>0</v>
      </c>
      <c r="L34" s="2">
        <v>18</v>
      </c>
      <c r="M34" s="2">
        <v>2</v>
      </c>
      <c r="N34" s="2" t="str">
        <f t="shared" si="1"/>
        <v>currency|0|18|2</v>
      </c>
      <c r="O34" t="str">
        <f>IFERROR(VLOOKUP('nCino | Field Mappings'!$A34,'nCino | Object Info'!$A:$H,5,FALSE),"(not found)")</f>
        <v>rskcsp_ds_limit</v>
      </c>
      <c r="P34" t="str">
        <f t="shared" si="2"/>
        <v>CCS_Proposed_Limit__c</v>
      </c>
      <c r="Q34" s="7">
        <f>IFERROR(VLOOKUP($N34,'nCino | BigQuery Type Lookup'!$A:$F,2,FALSE),"(not found)")</f>
        <v>21</v>
      </c>
      <c r="R34" t="str">
        <f>IFERROR(VLOOKUP('nCino | Field Mappings'!$A34,'nCino | Object Info'!$A:$H,6,FALSE),"(not found)")</f>
        <v>rskcsp_ds_limit_staging</v>
      </c>
      <c r="S34" t="str">
        <f t="shared" si="3"/>
        <v>CCS_Proposed_Limit__c</v>
      </c>
      <c r="T34" s="7" t="str">
        <f t="shared" si="4"/>
        <v>n/a</v>
      </c>
      <c r="U34" s="7" t="str">
        <f t="shared" si="28"/>
        <v>no</v>
      </c>
      <c r="V34" s="2" t="str">
        <f>IFERROR(VLOOKUP($N34,'nCino | BigQuery Type Lookup'!$A:$F,3,FALSE),"(not found)")</f>
        <v>NUMERIC</v>
      </c>
      <c r="W34" s="7" t="str">
        <f>IFERROR(VLOOKUP($N34,'nCino | BigQuery Type Lookup'!$A:$F,4,FALSE),"(not found)")</f>
        <v>n/a</v>
      </c>
      <c r="X34" s="7">
        <f>IFERROR(VLOOKUP($N34,'nCino | BigQuery Type Lookup'!$A:$F,5,FALSE),"(not found)")</f>
        <v>18</v>
      </c>
      <c r="Y34" s="7">
        <f>IFERROR(VLOOKUP($N34,'nCino | BigQuery Type Lookup'!$A:$F,6,FALSE),"(not found)")</f>
        <v>2</v>
      </c>
      <c r="Z34" t="str">
        <f>IFERROR(VLOOKUP('nCino | Field Mappings'!$A34,'nCino | Object Info'!$A:$H,7,FALSE),"(not found)")</f>
        <v>rskcsp_ds_limit_curated</v>
      </c>
      <c r="AA34" t="str">
        <f t="shared" si="5"/>
        <v>CCS_Proposed_Limit__c</v>
      </c>
      <c r="AB34" s="7" t="str">
        <f t="shared" si="6"/>
        <v>n/a</v>
      </c>
      <c r="AC34" s="7" t="str">
        <f t="shared" si="6"/>
        <v>yes</v>
      </c>
      <c r="AD34" s="2" t="str">
        <f t="shared" si="7"/>
        <v>NUMERIC</v>
      </c>
      <c r="AE34" s="7" t="str">
        <f t="shared" si="8"/>
        <v>n/a</v>
      </c>
      <c r="AF34" s="7">
        <f t="shared" si="9"/>
        <v>18</v>
      </c>
      <c r="AG34" s="7">
        <f t="shared" si="10"/>
        <v>2</v>
      </c>
      <c r="AH34" t="str">
        <f>IFERROR(VLOOKUP('nCino | Field Mappings'!$A34,'nCino | Object Info'!$A:$H,8,FALSE),"(not found)")</f>
        <v>limit</v>
      </c>
      <c r="AI34" t="str">
        <f t="shared" si="11"/>
        <v>Proposed_Limit</v>
      </c>
      <c r="AJ34" s="7" t="str">
        <f t="shared" si="12"/>
        <v>n/a</v>
      </c>
      <c r="AK34" s="7" t="str">
        <f t="shared" si="29"/>
        <v>yes</v>
      </c>
      <c r="AL34" s="2" t="str">
        <f t="shared" si="13"/>
        <v>NUMERIC</v>
      </c>
      <c r="AM34" s="7" t="str">
        <f t="shared" si="14"/>
        <v>n/a</v>
      </c>
      <c r="AN34" s="7">
        <f t="shared" si="15"/>
        <v>18</v>
      </c>
      <c r="AO34" s="7">
        <f t="shared" si="16"/>
        <v>2</v>
      </c>
      <c r="AP34" s="7" t="str">
        <f t="shared" si="30"/>
        <v>n/a</v>
      </c>
    </row>
    <row r="35" spans="1:42">
      <c r="A35" s="1" t="s">
        <v>68</v>
      </c>
      <c r="B35" s="1" t="s">
        <v>69</v>
      </c>
      <c r="C35" s="1" t="s">
        <v>201</v>
      </c>
      <c r="D35" s="1" t="s">
        <v>202</v>
      </c>
      <c r="E35" s="1" t="s">
        <v>203</v>
      </c>
      <c r="F35" s="2" t="str">
        <f>IF(OR(ISERROR(VLOOKUP($C35,'DMW | F&amp;L Fields'!$L:$M, 1, FALSE)),IFERROR(INDEX('DMW | F&amp;L Fields'!$C:$C,MATCH($C35,'DMW | F&amp;L Fields'!$L:$L, 0)), "Y") ="Y"),"No", "Yes")</f>
        <v>Yes</v>
      </c>
      <c r="G35" s="1">
        <f>IFERROR(VLOOKUP($C35,'DMW | F&amp;L Fields'!$L:$M, 2, FALSE),"(not found)")</f>
        <v>0</v>
      </c>
      <c r="H35" s="2" t="str">
        <f t="shared" si="0"/>
        <v>n/a</v>
      </c>
      <c r="I35" s="2" t="s">
        <v>97</v>
      </c>
      <c r="J35" s="1" t="s">
        <v>102</v>
      </c>
      <c r="K35" s="2">
        <v>0</v>
      </c>
      <c r="L35" s="2">
        <v>0</v>
      </c>
      <c r="M35" s="2">
        <v>0</v>
      </c>
      <c r="N35" s="2" t="str">
        <f t="shared" si="1"/>
        <v>date|0|0|0</v>
      </c>
      <c r="O35" t="str">
        <f>IFERROR(VLOOKUP('nCino | Field Mappings'!$A35,'nCino | Object Info'!$A:$H,5,FALSE),"(not found)")</f>
        <v>rskcsp_ds_limit</v>
      </c>
      <c r="P35" t="str">
        <f t="shared" si="2"/>
        <v>CCS_Start_Date__c</v>
      </c>
      <c r="Q35" s="7">
        <f>IFERROR(VLOOKUP($N35,'nCino | BigQuery Type Lookup'!$A:$F,2,FALSE),"(not found)")</f>
        <v>8</v>
      </c>
      <c r="R35" t="str">
        <f>IFERROR(VLOOKUP('nCino | Field Mappings'!$A35,'nCino | Object Info'!$A:$H,6,FALSE),"(not found)")</f>
        <v>rskcsp_ds_limit_staging</v>
      </c>
      <c r="S35" t="str">
        <f t="shared" si="3"/>
        <v>CCS_Start_Date__c</v>
      </c>
      <c r="T35" s="7" t="str">
        <f t="shared" si="4"/>
        <v>n/a</v>
      </c>
      <c r="U35" s="7" t="str">
        <f t="shared" si="28"/>
        <v>no</v>
      </c>
      <c r="V35" s="2" t="str">
        <f>IFERROR(VLOOKUP($N35,'nCino | BigQuery Type Lookup'!$A:$F,3,FALSE),"(not found)")</f>
        <v>DATE</v>
      </c>
      <c r="W35" s="7" t="str">
        <f>IFERROR(VLOOKUP($N35,'nCino | BigQuery Type Lookup'!$A:$F,4,FALSE),"(not found)")</f>
        <v>n/a</v>
      </c>
      <c r="X35" s="7" t="str">
        <f>IFERROR(VLOOKUP($N35,'nCino | BigQuery Type Lookup'!$A:$F,5,FALSE),"(not found)")</f>
        <v>n/a</v>
      </c>
      <c r="Y35" s="7" t="str">
        <f>IFERROR(VLOOKUP($N35,'nCino | BigQuery Type Lookup'!$A:$F,6,FALSE),"(not found)")</f>
        <v>n/a</v>
      </c>
      <c r="Z35" t="str">
        <f>IFERROR(VLOOKUP('nCino | Field Mappings'!$A35,'nCino | Object Info'!$A:$H,7,FALSE),"(not found)")</f>
        <v>rskcsp_ds_limit_curated</v>
      </c>
      <c r="AA35" t="str">
        <f t="shared" si="5"/>
        <v>CCS_Start_Date__c</v>
      </c>
      <c r="AB35" s="7" t="str">
        <f t="shared" si="6"/>
        <v>n/a</v>
      </c>
      <c r="AC35" s="7" t="str">
        <f t="shared" si="6"/>
        <v>yes</v>
      </c>
      <c r="AD35" s="2" t="str">
        <f t="shared" si="7"/>
        <v>DATE</v>
      </c>
      <c r="AE35" s="7" t="str">
        <f t="shared" si="8"/>
        <v>n/a</v>
      </c>
      <c r="AF35" s="7" t="str">
        <f t="shared" si="9"/>
        <v>n/a</v>
      </c>
      <c r="AG35" s="7" t="str">
        <f t="shared" si="10"/>
        <v>n/a</v>
      </c>
      <c r="AH35" t="str">
        <f>IFERROR(VLOOKUP('nCino | Field Mappings'!$A35,'nCino | Object Info'!$A:$H,8,FALSE),"(not found)")</f>
        <v>limit</v>
      </c>
      <c r="AI35" t="str">
        <f t="shared" si="11"/>
        <v>Start_Date</v>
      </c>
      <c r="AJ35" s="7" t="str">
        <f t="shared" si="12"/>
        <v>n/a</v>
      </c>
      <c r="AK35" s="7" t="str">
        <f t="shared" si="29"/>
        <v>yes</v>
      </c>
      <c r="AL35" s="2" t="str">
        <f t="shared" si="13"/>
        <v>DATE</v>
      </c>
      <c r="AM35" s="7" t="str">
        <f t="shared" si="14"/>
        <v>n/a</v>
      </c>
      <c r="AN35" s="7" t="str">
        <f t="shared" si="15"/>
        <v>n/a</v>
      </c>
      <c r="AO35" s="7" t="str">
        <f t="shared" si="16"/>
        <v>n/a</v>
      </c>
      <c r="AP35" s="7" t="str">
        <f t="shared" si="30"/>
        <v>n/a</v>
      </c>
    </row>
    <row r="36" spans="1:42">
      <c r="A36" s="1" t="s">
        <v>68</v>
      </c>
      <c r="B36" s="1" t="s">
        <v>69</v>
      </c>
      <c r="C36" s="1" t="s">
        <v>204</v>
      </c>
      <c r="D36" s="1" t="s">
        <v>205</v>
      </c>
      <c r="E36" s="1" t="s">
        <v>206</v>
      </c>
      <c r="F36" s="2" t="str">
        <f>IF(OR(ISERROR(VLOOKUP($C36,'DMW | F&amp;L Fields'!$L:$M, 1, FALSE)),IFERROR(INDEX('DMW | F&amp;L Fields'!$C:$C,MATCH($C36,'DMW | F&amp;L Fields'!$L:$L, 0)), "Y") ="Y"),"No", "Yes")</f>
        <v>Yes</v>
      </c>
      <c r="G36" s="1">
        <f>IFERROR(VLOOKUP($C36,'DMW | F&amp;L Fields'!$L:$M, 2, FALSE),"(not found)")</f>
        <v>0</v>
      </c>
      <c r="H36" s="2" t="str">
        <f t="shared" si="0"/>
        <v>n/a</v>
      </c>
      <c r="I36" s="2" t="s">
        <v>97</v>
      </c>
      <c r="J36" s="1" t="s">
        <v>115</v>
      </c>
      <c r="K36" s="2">
        <v>30</v>
      </c>
      <c r="L36" s="2">
        <v>0</v>
      </c>
      <c r="M36" s="2">
        <v>0</v>
      </c>
      <c r="N36" s="2" t="str">
        <f t="shared" si="1"/>
        <v>string|30|0|0</v>
      </c>
      <c r="O36" t="str">
        <f>IFERROR(VLOOKUP('nCino | Field Mappings'!$A36,'nCino | Object Info'!$A:$H,5,FALSE),"(not found)")</f>
        <v>rskcsp_ds_limit</v>
      </c>
      <c r="P36" t="str">
        <f t="shared" si="2"/>
        <v>CCS_Tenor__c</v>
      </c>
      <c r="Q36" s="7">
        <f>IFERROR(VLOOKUP($N36,'nCino | BigQuery Type Lookup'!$A:$F,2,FALSE),"(not found)")</f>
        <v>30</v>
      </c>
      <c r="R36" t="str">
        <f>IFERROR(VLOOKUP('nCino | Field Mappings'!$A36,'nCino | Object Info'!$A:$H,6,FALSE),"(not found)")</f>
        <v>rskcsp_ds_limit_staging</v>
      </c>
      <c r="S36" t="str">
        <f t="shared" si="3"/>
        <v>CCS_Tenor__c</v>
      </c>
      <c r="T36" s="7" t="str">
        <f t="shared" si="4"/>
        <v>n/a</v>
      </c>
      <c r="U36" s="7" t="str">
        <f t="shared" si="28"/>
        <v>no</v>
      </c>
      <c r="V36" s="2" t="str">
        <f>IFERROR(VLOOKUP($N36,'nCino | BigQuery Type Lookup'!$A:$F,3,FALSE),"(not found)")</f>
        <v>STRING</v>
      </c>
      <c r="W36" s="7">
        <f>IFERROR(VLOOKUP($N36,'nCino | BigQuery Type Lookup'!$A:$F,4,FALSE),"(not found)")</f>
        <v>30</v>
      </c>
      <c r="X36" s="7" t="str">
        <f>IFERROR(VLOOKUP($N36,'nCino | BigQuery Type Lookup'!$A:$F,5,FALSE),"(not found)")</f>
        <v>n/a</v>
      </c>
      <c r="Y36" s="7" t="str">
        <f>IFERROR(VLOOKUP($N36,'nCino | BigQuery Type Lookup'!$A:$F,6,FALSE),"(not found)")</f>
        <v>n/a</v>
      </c>
      <c r="Z36" t="str">
        <f>IFERROR(VLOOKUP('nCino | Field Mappings'!$A36,'nCino | Object Info'!$A:$H,7,FALSE),"(not found)")</f>
        <v>rskcsp_ds_limit_curated</v>
      </c>
      <c r="AA36" t="str">
        <f t="shared" si="5"/>
        <v>CCS_Tenor__c</v>
      </c>
      <c r="AB36" s="7" t="str">
        <f t="shared" si="6"/>
        <v>n/a</v>
      </c>
      <c r="AC36" s="7" t="str">
        <f t="shared" si="6"/>
        <v>yes</v>
      </c>
      <c r="AD36" s="2" t="str">
        <f t="shared" si="7"/>
        <v>STRING</v>
      </c>
      <c r="AE36" s="7">
        <f t="shared" si="8"/>
        <v>30</v>
      </c>
      <c r="AF36" s="7" t="str">
        <f t="shared" si="9"/>
        <v>n/a</v>
      </c>
      <c r="AG36" s="7" t="str">
        <f t="shared" si="10"/>
        <v>n/a</v>
      </c>
      <c r="AH36" t="str">
        <f>IFERROR(VLOOKUP('nCino | Field Mappings'!$A36,'nCino | Object Info'!$A:$H,8,FALSE),"(not found)")</f>
        <v>limit</v>
      </c>
      <c r="AI36" t="str">
        <f t="shared" si="11"/>
        <v>Tenor</v>
      </c>
      <c r="AJ36" s="7" t="str">
        <f t="shared" si="12"/>
        <v>n/a</v>
      </c>
      <c r="AK36" s="7" t="str">
        <f t="shared" si="29"/>
        <v>yes</v>
      </c>
      <c r="AL36" s="2" t="str">
        <f t="shared" si="13"/>
        <v>STRING</v>
      </c>
      <c r="AM36" s="7">
        <f t="shared" si="14"/>
        <v>30</v>
      </c>
      <c r="AN36" s="7" t="str">
        <f t="shared" si="15"/>
        <v>n/a</v>
      </c>
      <c r="AO36" s="7" t="str">
        <f t="shared" si="16"/>
        <v>n/a</v>
      </c>
      <c r="AP36" s="7" t="str">
        <f t="shared" si="30"/>
        <v>n/a</v>
      </c>
    </row>
    <row r="37" spans="1:42">
      <c r="A37" s="1" t="s">
        <v>68</v>
      </c>
      <c r="B37" s="1" t="s">
        <v>69</v>
      </c>
      <c r="C37" s="1" t="s">
        <v>207</v>
      </c>
      <c r="D37" s="1" t="s">
        <v>208</v>
      </c>
      <c r="E37" s="1" t="s">
        <v>209</v>
      </c>
      <c r="F37" s="2" t="str">
        <f>IF(OR(ISERROR(VLOOKUP($C37,'DMW | F&amp;L Fields'!$L:$M, 1, FALSE)),IFERROR(INDEX('DMW | F&amp;L Fields'!$C:$C,MATCH($C37,'DMW | F&amp;L Fields'!$L:$L, 0)), "Y") ="Y"),"No", "Yes")</f>
        <v>Yes</v>
      </c>
      <c r="G37" s="1">
        <f>IFERROR(VLOOKUP($C37,'DMW | F&amp;L Fields'!$L:$M, 2, FALSE),"(not found)")</f>
        <v>0</v>
      </c>
      <c r="H37" s="2" t="str">
        <f t="shared" si="0"/>
        <v>n/a</v>
      </c>
      <c r="I37" s="2" t="s">
        <v>97</v>
      </c>
      <c r="J37" s="1" t="s">
        <v>128</v>
      </c>
      <c r="K37" s="2">
        <v>0</v>
      </c>
      <c r="L37" s="2">
        <v>18</v>
      </c>
      <c r="M37" s="2">
        <v>2</v>
      </c>
      <c r="N37" s="2" t="str">
        <f t="shared" si="1"/>
        <v>currency|0|18|2</v>
      </c>
      <c r="O37" t="str">
        <f>IFERROR(VLOOKUP('nCino | Field Mappings'!$A37,'nCino | Object Info'!$A:$H,5,FALSE),"(not found)")</f>
        <v>rskcsp_ds_limit</v>
      </c>
      <c r="P37" t="str">
        <f t="shared" si="2"/>
        <v>CCS_Utilisation__c</v>
      </c>
      <c r="Q37" s="7">
        <f>IFERROR(VLOOKUP($N37,'nCino | BigQuery Type Lookup'!$A:$F,2,FALSE),"(not found)")</f>
        <v>21</v>
      </c>
      <c r="R37" t="str">
        <f>IFERROR(VLOOKUP('nCino | Field Mappings'!$A37,'nCino | Object Info'!$A:$H,6,FALSE),"(not found)")</f>
        <v>rskcsp_ds_limit_staging</v>
      </c>
      <c r="S37" t="str">
        <f t="shared" si="3"/>
        <v>CCS_Utilisation__c</v>
      </c>
      <c r="T37" s="7" t="str">
        <f t="shared" si="4"/>
        <v>n/a</v>
      </c>
      <c r="U37" s="7" t="str">
        <f t="shared" si="28"/>
        <v>no</v>
      </c>
      <c r="V37" s="2" t="str">
        <f>IFERROR(VLOOKUP($N37,'nCino | BigQuery Type Lookup'!$A:$F,3,FALSE),"(not found)")</f>
        <v>NUMERIC</v>
      </c>
      <c r="W37" s="7" t="str">
        <f>IFERROR(VLOOKUP($N37,'nCino | BigQuery Type Lookup'!$A:$F,4,FALSE),"(not found)")</f>
        <v>n/a</v>
      </c>
      <c r="X37" s="7">
        <f>IFERROR(VLOOKUP($N37,'nCino | BigQuery Type Lookup'!$A:$F,5,FALSE),"(not found)")</f>
        <v>18</v>
      </c>
      <c r="Y37" s="7">
        <f>IFERROR(VLOOKUP($N37,'nCino | BigQuery Type Lookup'!$A:$F,6,FALSE),"(not found)")</f>
        <v>2</v>
      </c>
      <c r="Z37" t="str">
        <f>IFERROR(VLOOKUP('nCino | Field Mappings'!$A37,'nCino | Object Info'!$A:$H,7,FALSE),"(not found)")</f>
        <v>rskcsp_ds_limit_curated</v>
      </c>
      <c r="AA37" t="str">
        <f t="shared" si="5"/>
        <v>CCS_Utilisation__c</v>
      </c>
      <c r="AB37" s="7" t="str">
        <f t="shared" si="6"/>
        <v>n/a</v>
      </c>
      <c r="AC37" s="7" t="str">
        <f t="shared" si="6"/>
        <v>yes</v>
      </c>
      <c r="AD37" s="2" t="str">
        <f t="shared" si="7"/>
        <v>NUMERIC</v>
      </c>
      <c r="AE37" s="7" t="str">
        <f t="shared" si="8"/>
        <v>n/a</v>
      </c>
      <c r="AF37" s="7">
        <f t="shared" si="9"/>
        <v>18</v>
      </c>
      <c r="AG37" s="7">
        <f t="shared" si="10"/>
        <v>2</v>
      </c>
      <c r="AH37" t="str">
        <f>IFERROR(VLOOKUP('nCino | Field Mappings'!$A37,'nCino | Object Info'!$A:$H,8,FALSE),"(not found)")</f>
        <v>limit</v>
      </c>
      <c r="AI37" t="str">
        <f t="shared" si="11"/>
        <v>Utilisation</v>
      </c>
      <c r="AJ37" s="7" t="str">
        <f t="shared" si="12"/>
        <v>n/a</v>
      </c>
      <c r="AK37" s="7" t="str">
        <f t="shared" si="29"/>
        <v>yes</v>
      </c>
      <c r="AL37" s="2" t="str">
        <f t="shared" si="13"/>
        <v>NUMERIC</v>
      </c>
      <c r="AM37" s="7" t="str">
        <f t="shared" si="14"/>
        <v>n/a</v>
      </c>
      <c r="AN37" s="7">
        <f t="shared" si="15"/>
        <v>18</v>
      </c>
      <c r="AO37" s="7">
        <f t="shared" si="16"/>
        <v>2</v>
      </c>
      <c r="AP37" s="7" t="str">
        <f t="shared" si="30"/>
        <v>n/a</v>
      </c>
    </row>
    <row r="38" spans="1:42">
      <c r="A38" s="1" t="s">
        <v>68</v>
      </c>
      <c r="B38" s="1" t="s">
        <v>69</v>
      </c>
      <c r="C38" s="1" t="s">
        <v>210</v>
      </c>
      <c r="D38" s="1" t="s">
        <v>140</v>
      </c>
      <c r="E38" s="1" t="s">
        <v>141</v>
      </c>
      <c r="F38" s="2" t="str">
        <f>IF(OR(ISERROR(VLOOKUP($C38,'DMW | F&amp;L Fields'!$L:$M, 1, FALSE)),IFERROR(INDEX('DMW | F&amp;L Fields'!$C:$C,MATCH($C38,'DMW | F&amp;L Fields'!$L:$L, 0)), "Y") ="Y"),"No", "Yes")</f>
        <v>No</v>
      </c>
      <c r="G38" s="1" t="str">
        <f>IFERROR(VLOOKUP($C38,'DMW | F&amp;L Fields'!$L:$M, 2, FALSE),"(not found)")</f>
        <v>(not found)</v>
      </c>
      <c r="H38" s="2" t="str">
        <f t="shared" si="0"/>
        <v>Foreign</v>
      </c>
      <c r="I38" s="2" t="s">
        <v>97</v>
      </c>
      <c r="J38" s="1" t="s">
        <v>142</v>
      </c>
      <c r="K38" s="2">
        <v>18</v>
      </c>
      <c r="L38" s="2">
        <v>0</v>
      </c>
      <c r="M38" s="2">
        <v>0</v>
      </c>
      <c r="N38" s="2" t="str">
        <f t="shared" si="1"/>
        <v>reference(PartnerNetworkConnection)|18|0|0</v>
      </c>
      <c r="O38" t="str">
        <f>IFERROR(VLOOKUP('nCino | Field Mappings'!$A38,'nCino | Object Info'!$A:$H,5,FALSE),"(not found)")</f>
        <v>rskcsp_ds_limit</v>
      </c>
      <c r="P38" t="str">
        <f t="shared" si="2"/>
        <v>ConnectionReceivedId</v>
      </c>
      <c r="Q38" s="7">
        <f>IFERROR(VLOOKUP($N38,'nCino | BigQuery Type Lookup'!$A:$F,2,FALSE),"(not found)")</f>
        <v>18</v>
      </c>
    </row>
    <row r="39" spans="1:42">
      <c r="A39" s="1" t="s">
        <v>68</v>
      </c>
      <c r="B39" s="1" t="s">
        <v>69</v>
      </c>
      <c r="C39" s="1" t="s">
        <v>211</v>
      </c>
      <c r="D39" s="1" t="s">
        <v>144</v>
      </c>
      <c r="E39" s="1" t="s">
        <v>145</v>
      </c>
      <c r="F39" s="2" t="str">
        <f>IF(OR(ISERROR(VLOOKUP($C39,'DMW | F&amp;L Fields'!$L:$M, 1, FALSE)),IFERROR(INDEX('DMW | F&amp;L Fields'!$C:$C,MATCH($C39,'DMW | F&amp;L Fields'!$L:$L, 0)), "Y") ="Y"),"No", "Yes")</f>
        <v>No</v>
      </c>
      <c r="G39" s="1" t="str">
        <f>IFERROR(VLOOKUP($C39,'DMW | F&amp;L Fields'!$L:$M, 2, FALSE),"(not found)")</f>
        <v>(not found)</v>
      </c>
      <c r="H39" s="2" t="str">
        <f t="shared" si="0"/>
        <v>Foreign</v>
      </c>
      <c r="I39" s="2" t="s">
        <v>97</v>
      </c>
      <c r="J39" s="1" t="s">
        <v>142</v>
      </c>
      <c r="K39" s="2">
        <v>18</v>
      </c>
      <c r="L39" s="2">
        <v>0</v>
      </c>
      <c r="M39" s="2">
        <v>0</v>
      </c>
      <c r="N39" s="2" t="str">
        <f t="shared" si="1"/>
        <v>reference(PartnerNetworkConnection)|18|0|0</v>
      </c>
      <c r="O39" t="str">
        <f>IFERROR(VLOOKUP('nCino | Field Mappings'!$A39,'nCino | Object Info'!$A:$H,5,FALSE),"(not found)")</f>
        <v>rskcsp_ds_limit</v>
      </c>
      <c r="P39" t="str">
        <f t="shared" si="2"/>
        <v>ConnectionSentId</v>
      </c>
      <c r="Q39" s="7">
        <f>IFERROR(VLOOKUP($N39,'nCino | BigQuery Type Lookup'!$A:$F,2,FALSE),"(not found)")</f>
        <v>18</v>
      </c>
    </row>
    <row r="40" spans="1:42">
      <c r="A40" s="1" t="s">
        <v>68</v>
      </c>
      <c r="B40" s="1" t="s">
        <v>69</v>
      </c>
      <c r="C40" s="1" t="s">
        <v>212</v>
      </c>
      <c r="D40" s="1" t="s">
        <v>147</v>
      </c>
      <c r="E40" s="1" t="s">
        <v>148</v>
      </c>
      <c r="F40" s="2" t="str">
        <f>IF(OR(ISERROR(VLOOKUP($C40,'DMW | F&amp;L Fields'!$L:$M, 1, FALSE)),IFERROR(INDEX('DMW | F&amp;L Fields'!$C:$C,MATCH($C40,'DMW | F&amp;L Fields'!$L:$L, 0)), "Y") ="Y"),"No", "Yes")</f>
        <v>Yes</v>
      </c>
      <c r="G40" s="1" t="str">
        <f>IFERROR(VLOOKUP($C40,'DMW | F&amp;L Fields'!$L:$M, 2, FALSE),"(not found)")</f>
        <v>Record created by user.</v>
      </c>
      <c r="H40" s="2" t="str">
        <f t="shared" si="0"/>
        <v>Foreign</v>
      </c>
      <c r="I40" s="2" t="s">
        <v>110</v>
      </c>
      <c r="J40" s="1" t="s">
        <v>149</v>
      </c>
      <c r="K40" s="2">
        <v>18</v>
      </c>
      <c r="L40" s="2">
        <v>0</v>
      </c>
      <c r="M40" s="2">
        <v>0</v>
      </c>
      <c r="N40" s="2" t="str">
        <f t="shared" si="1"/>
        <v>reference(User)|18|0|0</v>
      </c>
      <c r="O40" t="str">
        <f>IFERROR(VLOOKUP('nCino | Field Mappings'!$A40,'nCino | Object Info'!$A:$H,5,FALSE),"(not found)")</f>
        <v>rskcsp_ds_limit</v>
      </c>
      <c r="P40" t="str">
        <f t="shared" si="2"/>
        <v>CreatedById</v>
      </c>
      <c r="Q40" s="7">
        <f>IFERROR(VLOOKUP($N40,'nCino | BigQuery Type Lookup'!$A:$F,2,FALSE),"(not found)")</f>
        <v>18</v>
      </c>
      <c r="R40" t="str">
        <f>IFERROR(VLOOKUP('nCino | Field Mappings'!$A40,'nCino | Object Info'!$A:$H,6,FALSE),"(not found)")</f>
        <v>rskcsp_ds_limit_staging</v>
      </c>
      <c r="S40" t="str">
        <f t="shared" si="3"/>
        <v>CreatedById</v>
      </c>
      <c r="T40" s="7" t="str">
        <f t="shared" si="4"/>
        <v>Foreign</v>
      </c>
      <c r="U40" s="7" t="str">
        <f t="shared" ref="U40:U43" si="31">IF($T40="Primary", "yes", "no")</f>
        <v>no</v>
      </c>
      <c r="V40" s="2" t="str">
        <f>IFERROR(VLOOKUP($N40,'nCino | BigQuery Type Lookup'!$A:$F,3,FALSE),"(not found)")</f>
        <v>STRING</v>
      </c>
      <c r="W40" s="7">
        <f>IFERROR(VLOOKUP($N40,'nCino | BigQuery Type Lookup'!$A:$F,4,FALSE),"(not found)")</f>
        <v>18</v>
      </c>
      <c r="X40" s="7" t="str">
        <f>IFERROR(VLOOKUP($N40,'nCino | BigQuery Type Lookup'!$A:$F,5,FALSE),"(not found)")</f>
        <v>n/a</v>
      </c>
      <c r="Y40" s="7" t="str">
        <f>IFERROR(VLOOKUP($N40,'nCino | BigQuery Type Lookup'!$A:$F,6,FALSE),"(not found)")</f>
        <v>n/a</v>
      </c>
      <c r="Z40" t="str">
        <f>IFERROR(VLOOKUP('nCino | Field Mappings'!$A40,'nCino | Object Info'!$A:$H,7,FALSE),"(not found)")</f>
        <v>rskcsp_ds_limit_curated</v>
      </c>
      <c r="AA40" t="str">
        <f t="shared" si="5"/>
        <v>CreatedById</v>
      </c>
      <c r="AB40" s="7" t="str">
        <f t="shared" si="6"/>
        <v>Foreign</v>
      </c>
      <c r="AC40" s="7" t="str">
        <f t="shared" si="6"/>
        <v>no</v>
      </c>
      <c r="AD40" s="2" t="str">
        <f t="shared" si="7"/>
        <v>STRING</v>
      </c>
      <c r="AE40" s="7">
        <f t="shared" si="8"/>
        <v>18</v>
      </c>
      <c r="AF40" s="7" t="str">
        <f t="shared" si="9"/>
        <v>n/a</v>
      </c>
      <c r="AG40" s="7" t="str">
        <f t="shared" si="10"/>
        <v>n/a</v>
      </c>
      <c r="AH40" t="str">
        <f>IFERROR(VLOOKUP('nCino | Field Mappings'!$A40,'nCino | Object Info'!$A:$H,8,FALSE),"(not found)")</f>
        <v>limit</v>
      </c>
      <c r="AI40" t="str">
        <f t="shared" si="11"/>
        <v>CreatedById</v>
      </c>
      <c r="AJ40" s="7" t="str">
        <f t="shared" si="12"/>
        <v>Foreign</v>
      </c>
      <c r="AK40" s="7" t="str">
        <f t="shared" ref="AK40:AK43" si="32">AC40</f>
        <v>no</v>
      </c>
      <c r="AL40" s="2" t="str">
        <f t="shared" si="13"/>
        <v>STRING</v>
      </c>
      <c r="AM40" s="7">
        <f t="shared" si="14"/>
        <v>18</v>
      </c>
      <c r="AN40" s="7" t="str">
        <f t="shared" si="15"/>
        <v>n/a</v>
      </c>
      <c r="AO40" s="7" t="str">
        <f t="shared" si="16"/>
        <v>n/a</v>
      </c>
      <c r="AP40" s="7" t="str">
        <f t="shared" ref="AP40:AP43" si="33">IF(AL40="ARRAY", "CHECK MAX ELEMENTS", "n/a")</f>
        <v>n/a</v>
      </c>
    </row>
    <row r="41" spans="1:42">
      <c r="A41" s="1" t="s">
        <v>68</v>
      </c>
      <c r="B41" s="1" t="s">
        <v>69</v>
      </c>
      <c r="C41" s="1" t="s">
        <v>213</v>
      </c>
      <c r="D41" s="1" t="s">
        <v>151</v>
      </c>
      <c r="E41" s="1" t="s">
        <v>152</v>
      </c>
      <c r="F41" s="2" t="str">
        <f>IF(OR(ISERROR(VLOOKUP($C41,'DMW | F&amp;L Fields'!$L:$M, 1, FALSE)),IFERROR(INDEX('DMW | F&amp;L Fields'!$C:$C,MATCH($C41,'DMW | F&amp;L Fields'!$L:$L, 0)), "Y") ="Y"),"No", "Yes")</f>
        <v>Yes</v>
      </c>
      <c r="G41" s="1" t="str">
        <f>IFERROR(VLOOKUP($C41,'DMW | F&amp;L Fields'!$L:$M, 2, FALSE),"(not found)")</f>
        <v>Record created date.</v>
      </c>
      <c r="H41" s="2" t="str">
        <f t="shared" si="0"/>
        <v>n/a</v>
      </c>
      <c r="I41" s="2" t="s">
        <v>110</v>
      </c>
      <c r="J41" s="1" t="s">
        <v>153</v>
      </c>
      <c r="K41" s="2">
        <v>0</v>
      </c>
      <c r="L41" s="2">
        <v>0</v>
      </c>
      <c r="M41" s="2">
        <v>0</v>
      </c>
      <c r="N41" s="2" t="str">
        <f t="shared" si="1"/>
        <v>datetime|0|0|0</v>
      </c>
      <c r="O41" t="str">
        <f>IFERROR(VLOOKUP('nCino | Field Mappings'!$A41,'nCino | Object Info'!$A:$H,5,FALSE),"(not found)")</f>
        <v>rskcsp_ds_limit</v>
      </c>
      <c r="P41" t="str">
        <f t="shared" si="2"/>
        <v>CreatedDate</v>
      </c>
      <c r="Q41" s="7">
        <f>IFERROR(VLOOKUP($N41,'nCino | BigQuery Type Lookup'!$A:$F,2,FALSE),"(not found)")</f>
        <v>14</v>
      </c>
      <c r="R41" t="str">
        <f>IFERROR(VLOOKUP('nCino | Field Mappings'!$A41,'nCino | Object Info'!$A:$H,6,FALSE),"(not found)")</f>
        <v>rskcsp_ds_limit_staging</v>
      </c>
      <c r="S41" t="str">
        <f t="shared" si="3"/>
        <v>CreatedDate</v>
      </c>
      <c r="T41" s="7" t="str">
        <f t="shared" si="4"/>
        <v>n/a</v>
      </c>
      <c r="U41" s="7" t="str">
        <f t="shared" si="31"/>
        <v>no</v>
      </c>
      <c r="V41" s="2" t="str">
        <f>IFERROR(VLOOKUP($N41,'nCino | BigQuery Type Lookup'!$A:$F,3,FALSE),"(not found)")</f>
        <v>DATETIME</v>
      </c>
      <c r="W41" s="7" t="str">
        <f>IFERROR(VLOOKUP($N41,'nCino | BigQuery Type Lookup'!$A:$F,4,FALSE),"(not found)")</f>
        <v>n/a</v>
      </c>
      <c r="X41" s="7" t="str">
        <f>IFERROR(VLOOKUP($N41,'nCino | BigQuery Type Lookup'!$A:$F,5,FALSE),"(not found)")</f>
        <v>n/a</v>
      </c>
      <c r="Y41" s="7" t="str">
        <f>IFERROR(VLOOKUP($N41,'nCino | BigQuery Type Lookup'!$A:$F,6,FALSE),"(not found)")</f>
        <v>n/a</v>
      </c>
      <c r="Z41" t="str">
        <f>IFERROR(VLOOKUP('nCino | Field Mappings'!$A41,'nCino | Object Info'!$A:$H,7,FALSE),"(not found)")</f>
        <v>rskcsp_ds_limit_curated</v>
      </c>
      <c r="AA41" t="str">
        <f t="shared" si="5"/>
        <v>CreatedDate</v>
      </c>
      <c r="AB41" s="7" t="str">
        <f t="shared" si="6"/>
        <v>n/a</v>
      </c>
      <c r="AC41" s="7" t="str">
        <f t="shared" si="6"/>
        <v>no</v>
      </c>
      <c r="AD41" s="2" t="str">
        <f t="shared" si="7"/>
        <v>DATETIME</v>
      </c>
      <c r="AE41" s="7" t="str">
        <f t="shared" si="8"/>
        <v>n/a</v>
      </c>
      <c r="AF41" s="7" t="str">
        <f t="shared" si="9"/>
        <v>n/a</v>
      </c>
      <c r="AG41" s="7" t="str">
        <f t="shared" si="10"/>
        <v>n/a</v>
      </c>
      <c r="AH41" t="str">
        <f>IFERROR(VLOOKUP('nCino | Field Mappings'!$A41,'nCino | Object Info'!$A:$H,8,FALSE),"(not found)")</f>
        <v>limit</v>
      </c>
      <c r="AI41" t="str">
        <f t="shared" si="11"/>
        <v>CreatedDate</v>
      </c>
      <c r="AJ41" s="7" t="str">
        <f t="shared" si="12"/>
        <v>n/a</v>
      </c>
      <c r="AK41" s="7" t="str">
        <f t="shared" si="32"/>
        <v>no</v>
      </c>
      <c r="AL41" s="2" t="str">
        <f t="shared" si="13"/>
        <v>DATETIME</v>
      </c>
      <c r="AM41" s="7" t="str">
        <f t="shared" si="14"/>
        <v>n/a</v>
      </c>
      <c r="AN41" s="7" t="str">
        <f t="shared" si="15"/>
        <v>n/a</v>
      </c>
      <c r="AO41" s="7" t="str">
        <f t="shared" si="16"/>
        <v>n/a</v>
      </c>
      <c r="AP41" s="7" t="str">
        <f t="shared" si="33"/>
        <v>n/a</v>
      </c>
    </row>
    <row r="42" spans="1:42">
      <c r="A42" s="1" t="s">
        <v>68</v>
      </c>
      <c r="B42" s="1" t="s">
        <v>69</v>
      </c>
      <c r="C42" s="1" t="s">
        <v>214</v>
      </c>
      <c r="D42" s="1" t="s">
        <v>155</v>
      </c>
      <c r="E42" s="1" t="s">
        <v>156</v>
      </c>
      <c r="F42" s="2" t="str">
        <f>IF(OR(ISERROR(VLOOKUP($C42,'DMW | F&amp;L Fields'!$L:$M, 1, FALSE)),IFERROR(INDEX('DMW | F&amp;L Fields'!$C:$C,MATCH($C42,'DMW | F&amp;L Fields'!$L:$L, 0)), "Y") ="Y"),"No", "Yes")</f>
        <v>Yes</v>
      </c>
      <c r="G42" s="1" t="str">
        <f>IFERROR(VLOOKUP($C42,'DMW | F&amp;L Fields'!$L:$M, 2, FALSE),"(not found)")</f>
        <v>This is a picklist field that allows the user to select the applicable currency (e.g. GBP, EU, etc.)</v>
      </c>
      <c r="H42" s="2" t="str">
        <f t="shared" si="0"/>
        <v>n/a</v>
      </c>
      <c r="I42" s="2" t="s">
        <v>97</v>
      </c>
      <c r="J42" s="1" t="s">
        <v>119</v>
      </c>
      <c r="K42" s="2">
        <v>3</v>
      </c>
      <c r="L42" s="2">
        <v>0</v>
      </c>
      <c r="M42" s="2">
        <v>0</v>
      </c>
      <c r="N42" s="2" t="str">
        <f t="shared" si="1"/>
        <v>picklist|3|0|0</v>
      </c>
      <c r="O42" t="str">
        <f>IFERROR(VLOOKUP('nCino | Field Mappings'!$A42,'nCino | Object Info'!$A:$H,5,FALSE),"(not found)")</f>
        <v>rskcsp_ds_limit</v>
      </c>
      <c r="P42" t="str">
        <f t="shared" si="2"/>
        <v>CurrencyIsoCode</v>
      </c>
      <c r="Q42" s="7">
        <f>IFERROR(VLOOKUP($N42,'nCino | BigQuery Type Lookup'!$A:$F,2,FALSE),"(not found)")</f>
        <v>3</v>
      </c>
      <c r="R42" t="str">
        <f>IFERROR(VLOOKUP('nCino | Field Mappings'!$A42,'nCino | Object Info'!$A:$H,6,FALSE),"(not found)")</f>
        <v>rskcsp_ds_limit_staging</v>
      </c>
      <c r="S42" t="str">
        <f t="shared" si="3"/>
        <v>CurrencyIsoCode</v>
      </c>
      <c r="T42" s="7" t="str">
        <f t="shared" si="4"/>
        <v>n/a</v>
      </c>
      <c r="U42" s="7" t="str">
        <f t="shared" si="31"/>
        <v>no</v>
      </c>
      <c r="V42" s="2" t="str">
        <f>IFERROR(VLOOKUP($N42,'nCino | BigQuery Type Lookup'!$A:$F,3,FALSE),"(not found)")</f>
        <v>STRING</v>
      </c>
      <c r="W42" s="7">
        <f>IFERROR(VLOOKUP($N42,'nCino | BigQuery Type Lookup'!$A:$F,4,FALSE),"(not found)")</f>
        <v>3</v>
      </c>
      <c r="X42" s="7" t="str">
        <f>IFERROR(VLOOKUP($N42,'nCino | BigQuery Type Lookup'!$A:$F,5,FALSE),"(not found)")</f>
        <v>n/a</v>
      </c>
      <c r="Y42" s="7" t="str">
        <f>IFERROR(VLOOKUP($N42,'nCino | BigQuery Type Lookup'!$A:$F,6,FALSE),"(not found)")</f>
        <v>n/a</v>
      </c>
      <c r="Z42" t="str">
        <f>IFERROR(VLOOKUP('nCino | Field Mappings'!$A42,'nCino | Object Info'!$A:$H,7,FALSE),"(not found)")</f>
        <v>rskcsp_ds_limit_curated</v>
      </c>
      <c r="AA42" t="str">
        <f t="shared" si="5"/>
        <v>CurrencyIsoCode</v>
      </c>
      <c r="AB42" s="7" t="str">
        <f t="shared" si="6"/>
        <v>n/a</v>
      </c>
      <c r="AC42" s="7" t="str">
        <f t="shared" si="6"/>
        <v>yes</v>
      </c>
      <c r="AD42" s="2" t="str">
        <f t="shared" si="7"/>
        <v>STRING</v>
      </c>
      <c r="AE42" s="7">
        <f t="shared" si="8"/>
        <v>3</v>
      </c>
      <c r="AF42" s="7" t="str">
        <f t="shared" si="9"/>
        <v>n/a</v>
      </c>
      <c r="AG42" s="7" t="str">
        <f t="shared" si="10"/>
        <v>n/a</v>
      </c>
      <c r="AH42" t="str">
        <f>IFERROR(VLOOKUP('nCino | Field Mappings'!$A42,'nCino | Object Info'!$A:$H,8,FALSE),"(not found)")</f>
        <v>limit</v>
      </c>
      <c r="AI42" t="str">
        <f t="shared" si="11"/>
        <v>CurrencyIsoCode</v>
      </c>
      <c r="AJ42" s="7" t="str">
        <f t="shared" si="12"/>
        <v>n/a</v>
      </c>
      <c r="AK42" s="7" t="str">
        <f t="shared" si="32"/>
        <v>yes</v>
      </c>
      <c r="AL42" s="2" t="str">
        <f t="shared" si="13"/>
        <v>STRING</v>
      </c>
      <c r="AM42" s="7">
        <f t="shared" si="14"/>
        <v>3</v>
      </c>
      <c r="AN42" s="7" t="str">
        <f t="shared" si="15"/>
        <v>n/a</v>
      </c>
      <c r="AO42" s="7" t="str">
        <f t="shared" si="16"/>
        <v>n/a</v>
      </c>
      <c r="AP42" s="7" t="str">
        <f t="shared" si="33"/>
        <v>n/a</v>
      </c>
    </row>
    <row r="43" spans="1:42">
      <c r="A43" s="1" t="s">
        <v>68</v>
      </c>
      <c r="B43" s="1" t="s">
        <v>69</v>
      </c>
      <c r="C43" s="1" t="s">
        <v>215</v>
      </c>
      <c r="D43" s="1" t="s">
        <v>158</v>
      </c>
      <c r="E43" s="1" t="s">
        <v>159</v>
      </c>
      <c r="F43" s="2" t="str">
        <f>IF(OR(ISERROR(VLOOKUP($C43,'DMW | F&amp;L Fields'!$L:$M, 1, FALSE)),IFERROR(INDEX('DMW | F&amp;L Fields'!$C:$C,MATCH($C43,'DMW | F&amp;L Fields'!$L:$L, 0)), "Y") ="Y"),"No", "Yes")</f>
        <v>Yes</v>
      </c>
      <c r="G43" s="1" t="str">
        <f>IFERROR(VLOOKUP($C43,'DMW | F&amp;L Fields'!$L:$M, 2, FALSE),"(not found)")</f>
        <v>Id</v>
      </c>
      <c r="H43" s="2" t="str">
        <f t="shared" si="0"/>
        <v>Primary</v>
      </c>
      <c r="I43" s="2" t="s">
        <v>110</v>
      </c>
      <c r="J43" s="1" t="s">
        <v>160</v>
      </c>
      <c r="K43" s="2">
        <v>18</v>
      </c>
      <c r="L43" s="2">
        <v>0</v>
      </c>
      <c r="M43" s="2">
        <v>0</v>
      </c>
      <c r="N43" s="2" t="str">
        <f t="shared" si="1"/>
        <v>id|18|0|0</v>
      </c>
      <c r="O43" t="str">
        <f>IFERROR(VLOOKUP('nCino | Field Mappings'!$A43,'nCino | Object Info'!$A:$H,5,FALSE),"(not found)")</f>
        <v>rskcsp_ds_limit</v>
      </c>
      <c r="P43" t="str">
        <f t="shared" si="2"/>
        <v>Id</v>
      </c>
      <c r="Q43" s="7">
        <f>IFERROR(VLOOKUP($N43,'nCino | BigQuery Type Lookup'!$A:$F,2,FALSE),"(not found)")</f>
        <v>18</v>
      </c>
      <c r="R43" t="str">
        <f>IFERROR(VLOOKUP('nCino | Field Mappings'!$A43,'nCino | Object Info'!$A:$H,6,FALSE),"(not found)")</f>
        <v>rskcsp_ds_limit_staging</v>
      </c>
      <c r="S43" t="str">
        <f t="shared" si="3"/>
        <v>Id</v>
      </c>
      <c r="T43" s="7" t="str">
        <f t="shared" si="4"/>
        <v>Primary</v>
      </c>
      <c r="U43" s="7" t="str">
        <f t="shared" si="31"/>
        <v>yes</v>
      </c>
      <c r="V43" s="2" t="str">
        <f>IFERROR(VLOOKUP($N43,'nCino | BigQuery Type Lookup'!$A:$F,3,FALSE),"(not found)")</f>
        <v>STRING</v>
      </c>
      <c r="W43" s="7">
        <f>IFERROR(VLOOKUP($N43,'nCino | BigQuery Type Lookup'!$A:$F,4,FALSE),"(not found)")</f>
        <v>18</v>
      </c>
      <c r="X43" s="7" t="str">
        <f>IFERROR(VLOOKUP($N43,'nCino | BigQuery Type Lookup'!$A:$F,5,FALSE),"(not found)")</f>
        <v>n/a</v>
      </c>
      <c r="Y43" s="7" t="str">
        <f>IFERROR(VLOOKUP($N43,'nCino | BigQuery Type Lookup'!$A:$F,6,FALSE),"(not found)")</f>
        <v>n/a</v>
      </c>
      <c r="Z43" t="str">
        <f>IFERROR(VLOOKUP('nCino | Field Mappings'!$A43,'nCino | Object Info'!$A:$H,7,FALSE),"(not found)")</f>
        <v>rskcsp_ds_limit_curated</v>
      </c>
      <c r="AA43" t="str">
        <f t="shared" si="5"/>
        <v>Id</v>
      </c>
      <c r="AB43" s="7" t="str">
        <f t="shared" si="6"/>
        <v>Primary</v>
      </c>
      <c r="AC43" s="7" t="str">
        <f t="shared" si="6"/>
        <v>no</v>
      </c>
      <c r="AD43" s="2" t="str">
        <f t="shared" si="7"/>
        <v>STRING</v>
      </c>
      <c r="AE43" s="7">
        <f t="shared" si="8"/>
        <v>18</v>
      </c>
      <c r="AF43" s="7" t="str">
        <f t="shared" si="9"/>
        <v>n/a</v>
      </c>
      <c r="AG43" s="7" t="str">
        <f t="shared" si="10"/>
        <v>n/a</v>
      </c>
      <c r="AH43" t="str">
        <f>IFERROR(VLOOKUP('nCino | Field Mappings'!$A43,'nCino | Object Info'!$A:$H,8,FALSE),"(not found)")</f>
        <v>limit</v>
      </c>
      <c r="AI43" t="str">
        <f t="shared" si="11"/>
        <v>Id</v>
      </c>
      <c r="AJ43" s="7" t="str">
        <f t="shared" si="12"/>
        <v>Primary</v>
      </c>
      <c r="AK43" s="7" t="str">
        <f t="shared" si="32"/>
        <v>no</v>
      </c>
      <c r="AL43" s="2" t="str">
        <f t="shared" si="13"/>
        <v>STRING</v>
      </c>
      <c r="AM43" s="7">
        <f t="shared" si="14"/>
        <v>18</v>
      </c>
      <c r="AN43" s="7" t="str">
        <f t="shared" si="15"/>
        <v>n/a</v>
      </c>
      <c r="AO43" s="7" t="str">
        <f t="shared" si="16"/>
        <v>n/a</v>
      </c>
      <c r="AP43" s="7" t="str">
        <f t="shared" si="33"/>
        <v>n/a</v>
      </c>
    </row>
    <row r="44" spans="1:42">
      <c r="A44" s="1" t="s">
        <v>68</v>
      </c>
      <c r="B44" s="1" t="s">
        <v>69</v>
      </c>
      <c r="C44" s="1" t="s">
        <v>216</v>
      </c>
      <c r="D44" s="1" t="s">
        <v>162</v>
      </c>
      <c r="E44" s="1" t="s">
        <v>163</v>
      </c>
      <c r="F44" s="2" t="str">
        <f>IF(OR(ISERROR(VLOOKUP($C44,'DMW | F&amp;L Fields'!$L:$M, 1, FALSE)),IFERROR(INDEX('DMW | F&amp;L Fields'!$C:$C,MATCH($C44,'DMW | F&amp;L Fields'!$L:$L, 0)), "Y") ="Y"),"No", "Yes")</f>
        <v>No</v>
      </c>
      <c r="G44" s="1" t="str">
        <f>IFERROR(VLOOKUP($C44,'DMW | F&amp;L Fields'!$L:$M, 2, FALSE),"(not found)")</f>
        <v>(not found)</v>
      </c>
      <c r="H44" s="2" t="str">
        <f t="shared" si="0"/>
        <v>n/a</v>
      </c>
      <c r="I44" s="2" t="s">
        <v>110</v>
      </c>
      <c r="J44" s="1" t="s">
        <v>164</v>
      </c>
      <c r="K44" s="2">
        <v>0</v>
      </c>
      <c r="L44" s="2">
        <v>0</v>
      </c>
      <c r="M44" s="2">
        <v>0</v>
      </c>
      <c r="N44" s="2" t="str">
        <f t="shared" si="1"/>
        <v>boolean|0|0|0</v>
      </c>
      <c r="O44" t="str">
        <f>IFERROR(VLOOKUP('nCino | Field Mappings'!$A44,'nCino | Object Info'!$A:$H,5,FALSE),"(not found)")</f>
        <v>rskcsp_ds_limit</v>
      </c>
      <c r="P44" t="str">
        <f t="shared" si="2"/>
        <v>IsDeleted</v>
      </c>
      <c r="Q44" s="7">
        <f>IFERROR(VLOOKUP($N44,'nCino | BigQuery Type Lookup'!$A:$F,2,FALSE),"(not found)")</f>
        <v>1</v>
      </c>
    </row>
    <row r="45" spans="1:42">
      <c r="A45" s="1" t="s">
        <v>68</v>
      </c>
      <c r="B45" s="1" t="s">
        <v>69</v>
      </c>
      <c r="C45" s="1" t="s">
        <v>217</v>
      </c>
      <c r="D45" s="1" t="s">
        <v>169</v>
      </c>
      <c r="E45" s="1" t="s">
        <v>170</v>
      </c>
      <c r="F45" s="2" t="str">
        <f>IF(OR(ISERROR(VLOOKUP($C45,'DMW | F&amp;L Fields'!$L:$M, 1, FALSE)),IFERROR(INDEX('DMW | F&amp;L Fields'!$C:$C,MATCH($C45,'DMW | F&amp;L Fields'!$L:$L, 0)), "Y") ="Y"),"No", "Yes")</f>
        <v>Yes</v>
      </c>
      <c r="G45" s="1" t="str">
        <f>IFERROR(VLOOKUP($C45,'DMW | F&amp;L Fields'!$L:$M, 2, FALSE),"(not found)")</f>
        <v>Last modified by user.</v>
      </c>
      <c r="H45" s="2" t="str">
        <f t="shared" si="0"/>
        <v>Foreign</v>
      </c>
      <c r="I45" s="2" t="s">
        <v>110</v>
      </c>
      <c r="J45" s="1" t="s">
        <v>149</v>
      </c>
      <c r="K45" s="2">
        <v>18</v>
      </c>
      <c r="L45" s="2">
        <v>0</v>
      </c>
      <c r="M45" s="2">
        <v>0</v>
      </c>
      <c r="N45" s="2" t="str">
        <f t="shared" si="1"/>
        <v>reference(User)|18|0|0</v>
      </c>
      <c r="O45" t="str">
        <f>IFERROR(VLOOKUP('nCino | Field Mappings'!$A45,'nCino | Object Info'!$A:$H,5,FALSE),"(not found)")</f>
        <v>rskcsp_ds_limit</v>
      </c>
      <c r="P45" t="str">
        <f t="shared" si="2"/>
        <v>LastModifiedById</v>
      </c>
      <c r="Q45" s="7">
        <f>IFERROR(VLOOKUP($N45,'nCino | BigQuery Type Lookup'!$A:$F,2,FALSE),"(not found)")</f>
        <v>18</v>
      </c>
      <c r="R45" t="str">
        <f>IFERROR(VLOOKUP('nCino | Field Mappings'!$A45,'nCino | Object Info'!$A:$H,6,FALSE),"(not found)")</f>
        <v>rskcsp_ds_limit_staging</v>
      </c>
      <c r="S45" t="str">
        <f t="shared" si="3"/>
        <v>LastModifiedById</v>
      </c>
      <c r="T45" s="7" t="str">
        <f t="shared" si="4"/>
        <v>Foreign</v>
      </c>
      <c r="U45" s="7" t="str">
        <f t="shared" ref="U45:U47" si="34">IF($T45="Primary", "yes", "no")</f>
        <v>no</v>
      </c>
      <c r="V45" s="2" t="str">
        <f>IFERROR(VLOOKUP($N45,'nCino | BigQuery Type Lookup'!$A:$F,3,FALSE),"(not found)")</f>
        <v>STRING</v>
      </c>
      <c r="W45" s="7">
        <f>IFERROR(VLOOKUP($N45,'nCino | BigQuery Type Lookup'!$A:$F,4,FALSE),"(not found)")</f>
        <v>18</v>
      </c>
      <c r="X45" s="7" t="str">
        <f>IFERROR(VLOOKUP($N45,'nCino | BigQuery Type Lookup'!$A:$F,5,FALSE),"(not found)")</f>
        <v>n/a</v>
      </c>
      <c r="Y45" s="7" t="str">
        <f>IFERROR(VLOOKUP($N45,'nCino | BigQuery Type Lookup'!$A:$F,6,FALSE),"(not found)")</f>
        <v>n/a</v>
      </c>
      <c r="Z45" t="str">
        <f>IFERROR(VLOOKUP('nCino | Field Mappings'!$A45,'nCino | Object Info'!$A:$H,7,FALSE),"(not found)")</f>
        <v>rskcsp_ds_limit_curated</v>
      </c>
      <c r="AA45" t="str">
        <f t="shared" si="5"/>
        <v>LastModifiedById</v>
      </c>
      <c r="AB45" s="7" t="str">
        <f t="shared" si="6"/>
        <v>Foreign</v>
      </c>
      <c r="AC45" s="7" t="str">
        <f t="shared" si="6"/>
        <v>no</v>
      </c>
      <c r="AD45" s="2" t="str">
        <f t="shared" si="7"/>
        <v>STRING</v>
      </c>
      <c r="AE45" s="7">
        <f t="shared" si="8"/>
        <v>18</v>
      </c>
      <c r="AF45" s="7" t="str">
        <f t="shared" si="9"/>
        <v>n/a</v>
      </c>
      <c r="AG45" s="7" t="str">
        <f t="shared" si="10"/>
        <v>n/a</v>
      </c>
      <c r="AH45" t="str">
        <f>IFERROR(VLOOKUP('nCino | Field Mappings'!$A45,'nCino | Object Info'!$A:$H,8,FALSE),"(not found)")</f>
        <v>limit</v>
      </c>
      <c r="AI45" t="str">
        <f t="shared" si="11"/>
        <v>LastModifiedById</v>
      </c>
      <c r="AJ45" s="7" t="str">
        <f t="shared" si="12"/>
        <v>Foreign</v>
      </c>
      <c r="AK45" s="7" t="str">
        <f t="shared" ref="AK45:AK47" si="35">AC45</f>
        <v>no</v>
      </c>
      <c r="AL45" s="2" t="str">
        <f t="shared" si="13"/>
        <v>STRING</v>
      </c>
      <c r="AM45" s="7">
        <f t="shared" si="14"/>
        <v>18</v>
      </c>
      <c r="AN45" s="7" t="str">
        <f t="shared" si="15"/>
        <v>n/a</v>
      </c>
      <c r="AO45" s="7" t="str">
        <f t="shared" si="16"/>
        <v>n/a</v>
      </c>
      <c r="AP45" s="7" t="str">
        <f t="shared" ref="AP45:AP47" si="36">IF(AL45="ARRAY", "CHECK MAX ELEMENTS", "n/a")</f>
        <v>n/a</v>
      </c>
    </row>
    <row r="46" spans="1:42">
      <c r="A46" s="1" t="s">
        <v>68</v>
      </c>
      <c r="B46" s="1" t="s">
        <v>69</v>
      </c>
      <c r="C46" s="1" t="s">
        <v>218</v>
      </c>
      <c r="D46" s="1" t="s">
        <v>172</v>
      </c>
      <c r="E46" s="1" t="s">
        <v>173</v>
      </c>
      <c r="F46" s="2" t="str">
        <f>IF(OR(ISERROR(VLOOKUP($C46,'DMW | F&amp;L Fields'!$L:$M, 1, FALSE)),IFERROR(INDEX('DMW | F&amp;L Fields'!$C:$C,MATCH($C46,'DMW | F&amp;L Fields'!$L:$L, 0)), "Y") ="Y"),"No", "Yes")</f>
        <v>Yes</v>
      </c>
      <c r="G46" s="1" t="str">
        <f>IFERROR(VLOOKUP($C46,'DMW | F&amp;L Fields'!$L:$M, 2, FALSE),"(not found)")</f>
        <v>Last modified date.</v>
      </c>
      <c r="H46" s="2" t="str">
        <f t="shared" si="0"/>
        <v>n/a</v>
      </c>
      <c r="I46" s="2" t="s">
        <v>110</v>
      </c>
      <c r="J46" s="1" t="s">
        <v>153</v>
      </c>
      <c r="K46" s="2">
        <v>0</v>
      </c>
      <c r="L46" s="2">
        <v>0</v>
      </c>
      <c r="M46" s="2">
        <v>0</v>
      </c>
      <c r="N46" s="2" t="str">
        <f t="shared" si="1"/>
        <v>datetime|0|0|0</v>
      </c>
      <c r="O46" t="str">
        <f>IFERROR(VLOOKUP('nCino | Field Mappings'!$A46,'nCino | Object Info'!$A:$H,5,FALSE),"(not found)")</f>
        <v>rskcsp_ds_limit</v>
      </c>
      <c r="P46" t="str">
        <f t="shared" si="2"/>
        <v>LastModifiedDate</v>
      </c>
      <c r="Q46" s="7">
        <f>IFERROR(VLOOKUP($N46,'nCino | BigQuery Type Lookup'!$A:$F,2,FALSE),"(not found)")</f>
        <v>14</v>
      </c>
      <c r="R46" t="str">
        <f>IFERROR(VLOOKUP('nCino | Field Mappings'!$A46,'nCino | Object Info'!$A:$H,6,FALSE),"(not found)")</f>
        <v>rskcsp_ds_limit_staging</v>
      </c>
      <c r="S46" t="str">
        <f t="shared" si="3"/>
        <v>LastModifiedDate</v>
      </c>
      <c r="T46" s="7" t="str">
        <f t="shared" si="4"/>
        <v>n/a</v>
      </c>
      <c r="U46" s="7" t="str">
        <f t="shared" si="34"/>
        <v>no</v>
      </c>
      <c r="V46" s="2" t="str">
        <f>IFERROR(VLOOKUP($N46,'nCino | BigQuery Type Lookup'!$A:$F,3,FALSE),"(not found)")</f>
        <v>DATETIME</v>
      </c>
      <c r="W46" s="7" t="str">
        <f>IFERROR(VLOOKUP($N46,'nCino | BigQuery Type Lookup'!$A:$F,4,FALSE),"(not found)")</f>
        <v>n/a</v>
      </c>
      <c r="X46" s="7" t="str">
        <f>IFERROR(VLOOKUP($N46,'nCino | BigQuery Type Lookup'!$A:$F,5,FALSE),"(not found)")</f>
        <v>n/a</v>
      </c>
      <c r="Y46" s="7" t="str">
        <f>IFERROR(VLOOKUP($N46,'nCino | BigQuery Type Lookup'!$A:$F,6,FALSE),"(not found)")</f>
        <v>n/a</v>
      </c>
      <c r="Z46" t="str">
        <f>IFERROR(VLOOKUP('nCino | Field Mappings'!$A46,'nCino | Object Info'!$A:$H,7,FALSE),"(not found)")</f>
        <v>rskcsp_ds_limit_curated</v>
      </c>
      <c r="AA46" t="str">
        <f t="shared" si="5"/>
        <v>LastModifiedDate</v>
      </c>
      <c r="AB46" s="7" t="str">
        <f t="shared" si="6"/>
        <v>n/a</v>
      </c>
      <c r="AC46" s="7" t="str">
        <f t="shared" si="6"/>
        <v>no</v>
      </c>
      <c r="AD46" s="2" t="str">
        <f t="shared" si="7"/>
        <v>DATETIME</v>
      </c>
      <c r="AE46" s="7" t="str">
        <f t="shared" si="8"/>
        <v>n/a</v>
      </c>
      <c r="AF46" s="7" t="str">
        <f t="shared" si="9"/>
        <v>n/a</v>
      </c>
      <c r="AG46" s="7" t="str">
        <f t="shared" si="10"/>
        <v>n/a</v>
      </c>
      <c r="AH46" t="str">
        <f>IFERROR(VLOOKUP('nCino | Field Mappings'!$A46,'nCino | Object Info'!$A:$H,8,FALSE),"(not found)")</f>
        <v>limit</v>
      </c>
      <c r="AI46" t="str">
        <f t="shared" si="11"/>
        <v>LastModifiedDate</v>
      </c>
      <c r="AJ46" s="7" t="str">
        <f t="shared" si="12"/>
        <v>n/a</v>
      </c>
      <c r="AK46" s="7" t="str">
        <f t="shared" si="35"/>
        <v>no</v>
      </c>
      <c r="AL46" s="2" t="str">
        <f t="shared" si="13"/>
        <v>DATETIME</v>
      </c>
      <c r="AM46" s="7" t="str">
        <f t="shared" si="14"/>
        <v>n/a</v>
      </c>
      <c r="AN46" s="7" t="str">
        <f t="shared" si="15"/>
        <v>n/a</v>
      </c>
      <c r="AO46" s="7" t="str">
        <f t="shared" si="16"/>
        <v>n/a</v>
      </c>
      <c r="AP46" s="7" t="str">
        <f t="shared" si="36"/>
        <v>n/a</v>
      </c>
    </row>
    <row r="47" spans="1:42">
      <c r="A47" s="1" t="s">
        <v>68</v>
      </c>
      <c r="B47" s="1" t="s">
        <v>69</v>
      </c>
      <c r="C47" s="1" t="s">
        <v>219</v>
      </c>
      <c r="D47" s="1" t="s">
        <v>2</v>
      </c>
      <c r="E47" s="1" t="s">
        <v>220</v>
      </c>
      <c r="F47" s="2" t="str">
        <f>IF(OR(ISERROR(VLOOKUP($C47,'DMW | F&amp;L Fields'!$L:$M, 1, FALSE)),IFERROR(INDEX('DMW | F&amp;L Fields'!$C:$C,MATCH($C47,'DMW | F&amp;L Fields'!$L:$L, 0)), "Y") ="Y"),"No", "Yes")</f>
        <v>Yes</v>
      </c>
      <c r="G47" s="1" t="str">
        <f>IFERROR(VLOOKUP($C47,'DMW | F&amp;L Fields'!$L:$M, 2, FALSE),"(not found)")</f>
        <v>Auto number</v>
      </c>
      <c r="H47" s="2" t="str">
        <f t="shared" si="0"/>
        <v>n/a</v>
      </c>
      <c r="I47" s="2" t="s">
        <v>110</v>
      </c>
      <c r="J47" s="1" t="s">
        <v>115</v>
      </c>
      <c r="K47" s="2">
        <v>80</v>
      </c>
      <c r="L47" s="2">
        <v>0</v>
      </c>
      <c r="M47" s="2">
        <v>0</v>
      </c>
      <c r="N47" s="2" t="str">
        <f t="shared" si="1"/>
        <v>string|80|0|0</v>
      </c>
      <c r="O47" t="str">
        <f>IFERROR(VLOOKUP('nCino | Field Mappings'!$A47,'nCino | Object Info'!$A:$H,5,FALSE),"(not found)")</f>
        <v>rskcsp_ds_limit</v>
      </c>
      <c r="P47" t="str">
        <f t="shared" si="2"/>
        <v>Name</v>
      </c>
      <c r="Q47" s="7">
        <f>IFERROR(VLOOKUP($N47,'nCino | BigQuery Type Lookup'!$A:$F,2,FALSE),"(not found)")</f>
        <v>80</v>
      </c>
      <c r="R47" t="str">
        <f>IFERROR(VLOOKUP('nCino | Field Mappings'!$A47,'nCino | Object Info'!$A:$H,6,FALSE),"(not found)")</f>
        <v>rskcsp_ds_limit_staging</v>
      </c>
      <c r="S47" t="str">
        <f t="shared" si="3"/>
        <v>Name</v>
      </c>
      <c r="T47" s="7" t="str">
        <f t="shared" si="4"/>
        <v>n/a</v>
      </c>
      <c r="U47" s="7" t="str">
        <f t="shared" si="34"/>
        <v>no</v>
      </c>
      <c r="V47" s="2" t="str">
        <f>IFERROR(VLOOKUP($N47,'nCino | BigQuery Type Lookup'!$A:$F,3,FALSE),"(not found)")</f>
        <v>STRING</v>
      </c>
      <c r="W47" s="7">
        <f>IFERROR(VLOOKUP($N47,'nCino | BigQuery Type Lookup'!$A:$F,4,FALSE),"(not found)")</f>
        <v>80</v>
      </c>
      <c r="X47" s="7" t="str">
        <f>IFERROR(VLOOKUP($N47,'nCino | BigQuery Type Lookup'!$A:$F,5,FALSE),"(not found)")</f>
        <v>n/a</v>
      </c>
      <c r="Y47" s="7" t="str">
        <f>IFERROR(VLOOKUP($N47,'nCino | BigQuery Type Lookup'!$A:$F,6,FALSE),"(not found)")</f>
        <v>n/a</v>
      </c>
      <c r="Z47" t="str">
        <f>IFERROR(VLOOKUP('nCino | Field Mappings'!$A47,'nCino | Object Info'!$A:$H,7,FALSE),"(not found)")</f>
        <v>rskcsp_ds_limit_curated</v>
      </c>
      <c r="AA47" t="str">
        <f t="shared" si="5"/>
        <v>Name</v>
      </c>
      <c r="AB47" s="7" t="str">
        <f t="shared" si="6"/>
        <v>n/a</v>
      </c>
      <c r="AC47" s="7" t="str">
        <f t="shared" si="6"/>
        <v>no</v>
      </c>
      <c r="AD47" s="2" t="str">
        <f t="shared" si="7"/>
        <v>STRING</v>
      </c>
      <c r="AE47" s="7">
        <f t="shared" si="8"/>
        <v>80</v>
      </c>
      <c r="AF47" s="7" t="str">
        <f t="shared" si="9"/>
        <v>n/a</v>
      </c>
      <c r="AG47" s="7" t="str">
        <f t="shared" si="10"/>
        <v>n/a</v>
      </c>
      <c r="AH47" t="str">
        <f>IFERROR(VLOOKUP('nCino | Field Mappings'!$A47,'nCino | Object Info'!$A:$H,8,FALSE),"(not found)")</f>
        <v>limit</v>
      </c>
      <c r="AI47" t="str">
        <f t="shared" si="11"/>
        <v>Name</v>
      </c>
      <c r="AJ47" s="7" t="str">
        <f t="shared" si="12"/>
        <v>n/a</v>
      </c>
      <c r="AK47" s="7" t="str">
        <f t="shared" si="35"/>
        <v>no</v>
      </c>
      <c r="AL47" s="2" t="str">
        <f t="shared" si="13"/>
        <v>STRING</v>
      </c>
      <c r="AM47" s="7">
        <f t="shared" si="14"/>
        <v>80</v>
      </c>
      <c r="AN47" s="7" t="str">
        <f t="shared" si="15"/>
        <v>n/a</v>
      </c>
      <c r="AO47" s="7" t="str">
        <f t="shared" si="16"/>
        <v>n/a</v>
      </c>
      <c r="AP47" s="7" t="str">
        <f t="shared" si="36"/>
        <v>n/a</v>
      </c>
    </row>
    <row r="48" spans="1:42">
      <c r="A48" s="1" t="s">
        <v>68</v>
      </c>
      <c r="B48" s="1" t="s">
        <v>69</v>
      </c>
      <c r="C48" s="1" t="s">
        <v>221</v>
      </c>
      <c r="D48" s="1" t="s">
        <v>182</v>
      </c>
      <c r="E48" s="1" t="s">
        <v>183</v>
      </c>
      <c r="F48" s="2" t="str">
        <f>IF(OR(ISERROR(VLOOKUP($C48,'DMW | F&amp;L Fields'!$L:$M, 1, FALSE)),IFERROR(INDEX('DMW | F&amp;L Fields'!$C:$C,MATCH($C48,'DMW | F&amp;L Fields'!$L:$L, 0)), "Y") ="Y"),"No", "Yes")</f>
        <v>No</v>
      </c>
      <c r="G48" s="1" t="str">
        <f>IFERROR(VLOOKUP($C48,'DMW | F&amp;L Fields'!$L:$M, 2, FALSE),"(not found)")</f>
        <v>(not found)</v>
      </c>
      <c r="H48" s="2" t="str">
        <f t="shared" si="0"/>
        <v>n/a</v>
      </c>
      <c r="I48" s="2" t="s">
        <v>110</v>
      </c>
      <c r="J48" s="1" t="s">
        <v>153</v>
      </c>
      <c r="K48" s="2">
        <v>0</v>
      </c>
      <c r="L48" s="2">
        <v>0</v>
      </c>
      <c r="M48" s="2">
        <v>0</v>
      </c>
      <c r="N48" s="2" t="str">
        <f t="shared" si="1"/>
        <v>datetime|0|0|0</v>
      </c>
      <c r="O48" t="str">
        <f>IFERROR(VLOOKUP('nCino | Field Mappings'!$A48,'nCino | Object Info'!$A:$H,5,FALSE),"(not found)")</f>
        <v>rskcsp_ds_limit</v>
      </c>
      <c r="P48" t="str">
        <f t="shared" si="2"/>
        <v>SystemModstamp</v>
      </c>
      <c r="Q48" s="7">
        <f>IFERROR(VLOOKUP($N48,'nCino | BigQuery Type Lookup'!$A:$F,2,FALSE),"(not found)")</f>
        <v>14</v>
      </c>
    </row>
    <row r="49" spans="1:42">
      <c r="A49" s="1" t="s">
        <v>53</v>
      </c>
      <c r="B49" s="1" t="s">
        <v>54</v>
      </c>
      <c r="C49" s="1" t="s">
        <v>222</v>
      </c>
      <c r="D49" s="1" t="s">
        <v>223</v>
      </c>
      <c r="E49" s="1" t="s">
        <v>224</v>
      </c>
      <c r="F49" s="2" t="str">
        <f>IF(OR(ISERROR(VLOOKUP($C49,'DMW | F&amp;L Fields'!$L:$M, 1, FALSE)),IFERROR(INDEX('DMW | F&amp;L Fields'!$C:$C,MATCH($C49,'DMW | F&amp;L Fields'!$L:$L, 0)), "Y") ="Y"),"No", "Yes")</f>
        <v>No</v>
      </c>
      <c r="G49" s="1" t="str">
        <f>IFERROR(VLOOKUP($C49,'DMW | F&amp;L Fields'!$L:$M, 2, FALSE),"(not found)")</f>
        <v>Used to filter deposit records in the Review credit memo. Added for Commercial Accelerate project.</v>
      </c>
      <c r="H49" s="2" t="str">
        <f t="shared" si="0"/>
        <v>n/a</v>
      </c>
      <c r="I49" s="2" t="s">
        <v>110</v>
      </c>
      <c r="J49" s="1" t="s">
        <v>164</v>
      </c>
      <c r="K49" s="2">
        <v>0</v>
      </c>
      <c r="L49" s="2">
        <v>0</v>
      </c>
      <c r="M49" s="2">
        <v>0</v>
      </c>
      <c r="N49" s="2" t="str">
        <f t="shared" si="1"/>
        <v>boolean|0|0|0</v>
      </c>
      <c r="O49" t="str">
        <f>IFERROR(VLOOKUP('nCino | Field Mappings'!$A49,'nCino | Object Info'!$A:$H,5,FALSE),"(not found)")</f>
        <v>rskcsp_ds_entity_involvement</v>
      </c>
      <c r="P49" t="str">
        <f t="shared" si="2"/>
        <v>cm_Has_Deposit__c</v>
      </c>
      <c r="Q49" s="7">
        <f>IFERROR(VLOOKUP($N49,'nCino | BigQuery Type Lookup'!$A:$F,2,FALSE),"(not found)")</f>
        <v>1</v>
      </c>
    </row>
    <row r="50" spans="1:42">
      <c r="A50" s="1" t="s">
        <v>53</v>
      </c>
      <c r="B50" s="1" t="s">
        <v>54</v>
      </c>
      <c r="C50" s="1" t="s">
        <v>225</v>
      </c>
      <c r="D50" s="1" t="s">
        <v>140</v>
      </c>
      <c r="E50" s="1" t="s">
        <v>141</v>
      </c>
      <c r="F50" s="2" t="str">
        <f>IF(OR(ISERROR(VLOOKUP($C50,'DMW | F&amp;L Fields'!$L:$M, 1, FALSE)),IFERROR(INDEX('DMW | F&amp;L Fields'!$C:$C,MATCH($C50,'DMW | F&amp;L Fields'!$L:$L, 0)), "Y") ="Y"),"No", "Yes")</f>
        <v>No</v>
      </c>
      <c r="G50" s="1" t="str">
        <f>IFERROR(VLOOKUP($C50,'DMW | F&amp;L Fields'!$L:$M, 2, FALSE),"(not found)")</f>
        <v>(not found)</v>
      </c>
      <c r="H50" s="2" t="str">
        <f t="shared" si="0"/>
        <v>Foreign</v>
      </c>
      <c r="I50" s="2" t="s">
        <v>97</v>
      </c>
      <c r="J50" s="1" t="s">
        <v>142</v>
      </c>
      <c r="K50" s="2">
        <v>18</v>
      </c>
      <c r="L50" s="2">
        <v>0</v>
      </c>
      <c r="M50" s="2">
        <v>0</v>
      </c>
      <c r="N50" s="2" t="str">
        <f t="shared" si="1"/>
        <v>reference(PartnerNetworkConnection)|18|0|0</v>
      </c>
      <c r="O50" t="str">
        <f>IFERROR(VLOOKUP('nCino | Field Mappings'!$A50,'nCino | Object Info'!$A:$H,5,FALSE),"(not found)")</f>
        <v>rskcsp_ds_entity_involvement</v>
      </c>
      <c r="P50" t="str">
        <f t="shared" si="2"/>
        <v>ConnectionReceivedId</v>
      </c>
      <c r="Q50" s="7">
        <f>IFERROR(VLOOKUP($N50,'nCino | BigQuery Type Lookup'!$A:$F,2,FALSE),"(not found)")</f>
        <v>18</v>
      </c>
    </row>
    <row r="51" spans="1:42">
      <c r="A51" s="1" t="s">
        <v>53</v>
      </c>
      <c r="B51" s="1" t="s">
        <v>54</v>
      </c>
      <c r="C51" s="1" t="s">
        <v>226</v>
      </c>
      <c r="D51" s="1" t="s">
        <v>144</v>
      </c>
      <c r="E51" s="1" t="s">
        <v>145</v>
      </c>
      <c r="F51" s="2" t="str">
        <f>IF(OR(ISERROR(VLOOKUP($C51,'DMW | F&amp;L Fields'!$L:$M, 1, FALSE)),IFERROR(INDEX('DMW | F&amp;L Fields'!$C:$C,MATCH($C51,'DMW | F&amp;L Fields'!$L:$L, 0)), "Y") ="Y"),"No", "Yes")</f>
        <v>No</v>
      </c>
      <c r="G51" s="1" t="str">
        <f>IFERROR(VLOOKUP($C51,'DMW | F&amp;L Fields'!$L:$M, 2, FALSE),"(not found)")</f>
        <v>(not found)</v>
      </c>
      <c r="H51" s="2" t="str">
        <f t="shared" si="0"/>
        <v>Foreign</v>
      </c>
      <c r="I51" s="2" t="s">
        <v>97</v>
      </c>
      <c r="J51" s="1" t="s">
        <v>142</v>
      </c>
      <c r="K51" s="2">
        <v>18</v>
      </c>
      <c r="L51" s="2">
        <v>0</v>
      </c>
      <c r="M51" s="2">
        <v>0</v>
      </c>
      <c r="N51" s="2" t="str">
        <f t="shared" si="1"/>
        <v>reference(PartnerNetworkConnection)|18|0|0</v>
      </c>
      <c r="O51" t="str">
        <f>IFERROR(VLOOKUP('nCino | Field Mappings'!$A51,'nCino | Object Info'!$A:$H,5,FALSE),"(not found)")</f>
        <v>rskcsp_ds_entity_involvement</v>
      </c>
      <c r="P51" t="str">
        <f t="shared" si="2"/>
        <v>ConnectionSentId</v>
      </c>
      <c r="Q51" s="7">
        <f>IFERROR(VLOOKUP($N51,'nCino | BigQuery Type Lookup'!$A:$F,2,FALSE),"(not found)")</f>
        <v>18</v>
      </c>
    </row>
    <row r="52" spans="1:42">
      <c r="A52" s="1" t="s">
        <v>53</v>
      </c>
      <c r="B52" s="1" t="s">
        <v>54</v>
      </c>
      <c r="C52" s="1" t="s">
        <v>227</v>
      </c>
      <c r="D52" s="1" t="s">
        <v>147</v>
      </c>
      <c r="E52" s="1" t="s">
        <v>148</v>
      </c>
      <c r="F52" s="2" t="str">
        <f>IF(OR(ISERROR(VLOOKUP($C52,'DMW | F&amp;L Fields'!$L:$M, 1, FALSE)),IFERROR(INDEX('DMW | F&amp;L Fields'!$C:$C,MATCH($C52,'DMW | F&amp;L Fields'!$L:$L, 0)), "Y") ="Y"),"No", "Yes")</f>
        <v>Yes</v>
      </c>
      <c r="G52" s="1" t="str">
        <f>IFERROR(VLOOKUP($C52,'DMW | F&amp;L Fields'!$L:$M, 2, FALSE),"(not found)")</f>
        <v>Record created by user.</v>
      </c>
      <c r="H52" s="2" t="str">
        <f t="shared" si="0"/>
        <v>Foreign</v>
      </c>
      <c r="I52" s="2" t="s">
        <v>110</v>
      </c>
      <c r="J52" s="1" t="s">
        <v>149</v>
      </c>
      <c r="K52" s="2">
        <v>18</v>
      </c>
      <c r="L52" s="2">
        <v>0</v>
      </c>
      <c r="M52" s="2">
        <v>0</v>
      </c>
      <c r="N52" s="2" t="str">
        <f t="shared" si="1"/>
        <v>reference(User)|18|0|0</v>
      </c>
      <c r="O52" t="str">
        <f>IFERROR(VLOOKUP('nCino | Field Mappings'!$A52,'nCino | Object Info'!$A:$H,5,FALSE),"(not found)")</f>
        <v>rskcsp_ds_entity_involvement</v>
      </c>
      <c r="P52" t="str">
        <f t="shared" si="2"/>
        <v>CreatedById</v>
      </c>
      <c r="Q52" s="7">
        <f>IFERROR(VLOOKUP($N52,'nCino | BigQuery Type Lookup'!$A:$F,2,FALSE),"(not found)")</f>
        <v>18</v>
      </c>
      <c r="R52" t="str">
        <f>IFERROR(VLOOKUP('nCino | Field Mappings'!$A52,'nCino | Object Info'!$A:$H,6,FALSE),"(not found)")</f>
        <v>rskcsp_ds_entity_involvement_staging</v>
      </c>
      <c r="S52" t="str">
        <f t="shared" si="3"/>
        <v>CreatedById</v>
      </c>
      <c r="T52" s="7" t="str">
        <f t="shared" si="4"/>
        <v>Foreign</v>
      </c>
      <c r="U52" s="7" t="str">
        <f t="shared" ref="U52:U55" si="37">IF($T52="Primary", "yes", "no")</f>
        <v>no</v>
      </c>
      <c r="V52" s="2" t="str">
        <f>IFERROR(VLOOKUP($N52,'nCino | BigQuery Type Lookup'!$A:$F,3,FALSE),"(not found)")</f>
        <v>STRING</v>
      </c>
      <c r="W52" s="7">
        <f>IFERROR(VLOOKUP($N52,'nCino | BigQuery Type Lookup'!$A:$F,4,FALSE),"(not found)")</f>
        <v>18</v>
      </c>
      <c r="X52" s="7" t="str">
        <f>IFERROR(VLOOKUP($N52,'nCino | BigQuery Type Lookup'!$A:$F,5,FALSE),"(not found)")</f>
        <v>n/a</v>
      </c>
      <c r="Y52" s="7" t="str">
        <f>IFERROR(VLOOKUP($N52,'nCino | BigQuery Type Lookup'!$A:$F,6,FALSE),"(not found)")</f>
        <v>n/a</v>
      </c>
      <c r="Z52" t="str">
        <f>IFERROR(VLOOKUP('nCino | Field Mappings'!$A52,'nCino | Object Info'!$A:$H,7,FALSE),"(not found)")</f>
        <v>rskcsp_ds_entity_involvement_curated</v>
      </c>
      <c r="AA52" t="str">
        <f t="shared" si="5"/>
        <v>CreatedById</v>
      </c>
      <c r="AB52" s="7" t="str">
        <f t="shared" si="6"/>
        <v>Foreign</v>
      </c>
      <c r="AC52" s="7" t="str">
        <f t="shared" si="6"/>
        <v>no</v>
      </c>
      <c r="AD52" s="2" t="str">
        <f t="shared" si="7"/>
        <v>STRING</v>
      </c>
      <c r="AE52" s="7">
        <f t="shared" si="8"/>
        <v>18</v>
      </c>
      <c r="AF52" s="7" t="str">
        <f t="shared" si="9"/>
        <v>n/a</v>
      </c>
      <c r="AG52" s="7" t="str">
        <f t="shared" si="10"/>
        <v>n/a</v>
      </c>
      <c r="AH52" t="str">
        <f>IFERROR(VLOOKUP('nCino | Field Mappings'!$A52,'nCino | Object Info'!$A:$H,8,FALSE),"(not found)")</f>
        <v>entity_involvement</v>
      </c>
      <c r="AI52" t="str">
        <f t="shared" si="11"/>
        <v>CreatedById</v>
      </c>
      <c r="AJ52" s="7" t="str">
        <f t="shared" si="12"/>
        <v>Foreign</v>
      </c>
      <c r="AK52" s="7" t="str">
        <f t="shared" ref="AK52:AK55" si="38">AC52</f>
        <v>no</v>
      </c>
      <c r="AL52" s="2" t="str">
        <f t="shared" si="13"/>
        <v>STRING</v>
      </c>
      <c r="AM52" s="7">
        <f t="shared" si="14"/>
        <v>18</v>
      </c>
      <c r="AN52" s="7" t="str">
        <f t="shared" si="15"/>
        <v>n/a</v>
      </c>
      <c r="AO52" s="7" t="str">
        <f t="shared" si="16"/>
        <v>n/a</v>
      </c>
      <c r="AP52" s="7" t="str">
        <f t="shared" ref="AP52:AP55" si="39">IF(AL52="ARRAY", "CHECK MAX ELEMENTS", "n/a")</f>
        <v>n/a</v>
      </c>
    </row>
    <row r="53" spans="1:42">
      <c r="A53" s="1" t="s">
        <v>53</v>
      </c>
      <c r="B53" s="1" t="s">
        <v>54</v>
      </c>
      <c r="C53" s="1" t="s">
        <v>228</v>
      </c>
      <c r="D53" s="1" t="s">
        <v>151</v>
      </c>
      <c r="E53" s="1" t="s">
        <v>152</v>
      </c>
      <c r="F53" s="2" t="str">
        <f>IF(OR(ISERROR(VLOOKUP($C53,'DMW | F&amp;L Fields'!$L:$M, 1, FALSE)),IFERROR(INDEX('DMW | F&amp;L Fields'!$C:$C,MATCH($C53,'DMW | F&amp;L Fields'!$L:$L, 0)), "Y") ="Y"),"No", "Yes")</f>
        <v>Yes</v>
      </c>
      <c r="G53" s="1" t="str">
        <f>IFERROR(VLOOKUP($C53,'DMW | F&amp;L Fields'!$L:$M, 2, FALSE),"(not found)")</f>
        <v>Record created date.</v>
      </c>
      <c r="H53" s="2" t="str">
        <f t="shared" si="0"/>
        <v>n/a</v>
      </c>
      <c r="I53" s="2" t="s">
        <v>110</v>
      </c>
      <c r="J53" s="1" t="s">
        <v>153</v>
      </c>
      <c r="K53" s="2">
        <v>0</v>
      </c>
      <c r="L53" s="2">
        <v>0</v>
      </c>
      <c r="M53" s="2">
        <v>0</v>
      </c>
      <c r="N53" s="2" t="str">
        <f t="shared" si="1"/>
        <v>datetime|0|0|0</v>
      </c>
      <c r="O53" t="str">
        <f>IFERROR(VLOOKUP('nCino | Field Mappings'!$A53,'nCino | Object Info'!$A:$H,5,FALSE),"(not found)")</f>
        <v>rskcsp_ds_entity_involvement</v>
      </c>
      <c r="P53" t="str">
        <f t="shared" si="2"/>
        <v>CreatedDate</v>
      </c>
      <c r="Q53" s="7">
        <f>IFERROR(VLOOKUP($N53,'nCino | BigQuery Type Lookup'!$A:$F,2,FALSE),"(not found)")</f>
        <v>14</v>
      </c>
      <c r="R53" t="str">
        <f>IFERROR(VLOOKUP('nCino | Field Mappings'!$A53,'nCino | Object Info'!$A:$H,6,FALSE),"(not found)")</f>
        <v>rskcsp_ds_entity_involvement_staging</v>
      </c>
      <c r="S53" t="str">
        <f t="shared" si="3"/>
        <v>CreatedDate</v>
      </c>
      <c r="T53" s="7" t="str">
        <f t="shared" si="4"/>
        <v>n/a</v>
      </c>
      <c r="U53" s="7" t="str">
        <f t="shared" si="37"/>
        <v>no</v>
      </c>
      <c r="V53" s="2" t="str">
        <f>IFERROR(VLOOKUP($N53,'nCino | BigQuery Type Lookup'!$A:$F,3,FALSE),"(not found)")</f>
        <v>DATETIME</v>
      </c>
      <c r="W53" s="7" t="str">
        <f>IFERROR(VLOOKUP($N53,'nCino | BigQuery Type Lookup'!$A:$F,4,FALSE),"(not found)")</f>
        <v>n/a</v>
      </c>
      <c r="X53" s="7" t="str">
        <f>IFERROR(VLOOKUP($N53,'nCino | BigQuery Type Lookup'!$A:$F,5,FALSE),"(not found)")</f>
        <v>n/a</v>
      </c>
      <c r="Y53" s="7" t="str">
        <f>IFERROR(VLOOKUP($N53,'nCino | BigQuery Type Lookup'!$A:$F,6,FALSE),"(not found)")</f>
        <v>n/a</v>
      </c>
      <c r="Z53" t="str">
        <f>IFERROR(VLOOKUP('nCino | Field Mappings'!$A53,'nCino | Object Info'!$A:$H,7,FALSE),"(not found)")</f>
        <v>rskcsp_ds_entity_involvement_curated</v>
      </c>
      <c r="AA53" t="str">
        <f t="shared" si="5"/>
        <v>CreatedDate</v>
      </c>
      <c r="AB53" s="7" t="str">
        <f t="shared" si="6"/>
        <v>n/a</v>
      </c>
      <c r="AC53" s="7" t="str">
        <f t="shared" si="6"/>
        <v>no</v>
      </c>
      <c r="AD53" s="2" t="str">
        <f t="shared" si="7"/>
        <v>DATETIME</v>
      </c>
      <c r="AE53" s="7" t="str">
        <f t="shared" si="8"/>
        <v>n/a</v>
      </c>
      <c r="AF53" s="7" t="str">
        <f t="shared" si="9"/>
        <v>n/a</v>
      </c>
      <c r="AG53" s="7" t="str">
        <f t="shared" si="10"/>
        <v>n/a</v>
      </c>
      <c r="AH53" t="str">
        <f>IFERROR(VLOOKUP('nCino | Field Mappings'!$A53,'nCino | Object Info'!$A:$H,8,FALSE),"(not found)")</f>
        <v>entity_involvement</v>
      </c>
      <c r="AI53" t="str">
        <f t="shared" si="11"/>
        <v>CreatedDate</v>
      </c>
      <c r="AJ53" s="7" t="str">
        <f t="shared" si="12"/>
        <v>n/a</v>
      </c>
      <c r="AK53" s="7" t="str">
        <f t="shared" si="38"/>
        <v>no</v>
      </c>
      <c r="AL53" s="2" t="str">
        <f t="shared" si="13"/>
        <v>DATETIME</v>
      </c>
      <c r="AM53" s="7" t="str">
        <f t="shared" si="14"/>
        <v>n/a</v>
      </c>
      <c r="AN53" s="7" t="str">
        <f t="shared" si="15"/>
        <v>n/a</v>
      </c>
      <c r="AO53" s="7" t="str">
        <f t="shared" si="16"/>
        <v>n/a</v>
      </c>
      <c r="AP53" s="7" t="str">
        <f t="shared" si="39"/>
        <v>n/a</v>
      </c>
    </row>
    <row r="54" spans="1:42">
      <c r="A54" s="1" t="s">
        <v>53</v>
      </c>
      <c r="B54" s="1" t="s">
        <v>54</v>
      </c>
      <c r="C54" s="1" t="s">
        <v>229</v>
      </c>
      <c r="D54" s="1" t="s">
        <v>155</v>
      </c>
      <c r="E54" s="1" t="s">
        <v>156</v>
      </c>
      <c r="F54" s="2" t="str">
        <f>IF(OR(ISERROR(VLOOKUP($C54,'DMW | F&amp;L Fields'!$L:$M, 1, FALSE)),IFERROR(INDEX('DMW | F&amp;L Fields'!$C:$C,MATCH($C54,'DMW | F&amp;L Fields'!$L:$L, 0)), "Y") ="Y"),"No", "Yes")</f>
        <v>Yes</v>
      </c>
      <c r="G54" s="1" t="str">
        <f>IFERROR(VLOOKUP($C54,'DMW | F&amp;L Fields'!$L:$M, 2, FALSE),"(not found)")</f>
        <v>This is a picklist field that allows the user to select the applicable currency (e.g. GBP, EU, etc.)</v>
      </c>
      <c r="H54" s="2" t="str">
        <f t="shared" si="0"/>
        <v>n/a</v>
      </c>
      <c r="I54" s="2" t="s">
        <v>97</v>
      </c>
      <c r="J54" s="1" t="s">
        <v>119</v>
      </c>
      <c r="K54" s="2">
        <v>3</v>
      </c>
      <c r="L54" s="2">
        <v>0</v>
      </c>
      <c r="M54" s="2">
        <v>0</v>
      </c>
      <c r="N54" s="2" t="str">
        <f t="shared" si="1"/>
        <v>picklist|3|0|0</v>
      </c>
      <c r="O54" t="str">
        <f>IFERROR(VLOOKUP('nCino | Field Mappings'!$A54,'nCino | Object Info'!$A:$H,5,FALSE),"(not found)")</f>
        <v>rskcsp_ds_entity_involvement</v>
      </c>
      <c r="P54" t="str">
        <f t="shared" si="2"/>
        <v>CurrencyIsoCode</v>
      </c>
      <c r="Q54" s="7">
        <f>IFERROR(VLOOKUP($N54,'nCino | BigQuery Type Lookup'!$A:$F,2,FALSE),"(not found)")</f>
        <v>3</v>
      </c>
      <c r="R54" t="str">
        <f>IFERROR(VLOOKUP('nCino | Field Mappings'!$A54,'nCino | Object Info'!$A:$H,6,FALSE),"(not found)")</f>
        <v>rskcsp_ds_entity_involvement_staging</v>
      </c>
      <c r="S54" t="str">
        <f t="shared" si="3"/>
        <v>CurrencyIsoCode</v>
      </c>
      <c r="T54" s="7" t="str">
        <f t="shared" si="4"/>
        <v>n/a</v>
      </c>
      <c r="U54" s="7" t="str">
        <f t="shared" si="37"/>
        <v>no</v>
      </c>
      <c r="V54" s="2" t="str">
        <f>IFERROR(VLOOKUP($N54,'nCino | BigQuery Type Lookup'!$A:$F,3,FALSE),"(not found)")</f>
        <v>STRING</v>
      </c>
      <c r="W54" s="7">
        <f>IFERROR(VLOOKUP($N54,'nCino | BigQuery Type Lookup'!$A:$F,4,FALSE),"(not found)")</f>
        <v>3</v>
      </c>
      <c r="X54" s="7" t="str">
        <f>IFERROR(VLOOKUP($N54,'nCino | BigQuery Type Lookup'!$A:$F,5,FALSE),"(not found)")</f>
        <v>n/a</v>
      </c>
      <c r="Y54" s="7" t="str">
        <f>IFERROR(VLOOKUP($N54,'nCino | BigQuery Type Lookup'!$A:$F,6,FALSE),"(not found)")</f>
        <v>n/a</v>
      </c>
      <c r="Z54" t="str">
        <f>IFERROR(VLOOKUP('nCino | Field Mappings'!$A54,'nCino | Object Info'!$A:$H,7,FALSE),"(not found)")</f>
        <v>rskcsp_ds_entity_involvement_curated</v>
      </c>
      <c r="AA54" t="str">
        <f t="shared" si="5"/>
        <v>CurrencyIsoCode</v>
      </c>
      <c r="AB54" s="7" t="str">
        <f t="shared" si="6"/>
        <v>n/a</v>
      </c>
      <c r="AC54" s="7" t="str">
        <f t="shared" si="6"/>
        <v>yes</v>
      </c>
      <c r="AD54" s="2" t="str">
        <f t="shared" si="7"/>
        <v>STRING</v>
      </c>
      <c r="AE54" s="7">
        <f t="shared" si="8"/>
        <v>3</v>
      </c>
      <c r="AF54" s="7" t="str">
        <f t="shared" si="9"/>
        <v>n/a</v>
      </c>
      <c r="AG54" s="7" t="str">
        <f t="shared" si="10"/>
        <v>n/a</v>
      </c>
      <c r="AH54" t="str">
        <f>IFERROR(VLOOKUP('nCino | Field Mappings'!$A54,'nCino | Object Info'!$A:$H,8,FALSE),"(not found)")</f>
        <v>entity_involvement</v>
      </c>
      <c r="AI54" t="str">
        <f t="shared" si="11"/>
        <v>CurrencyIsoCode</v>
      </c>
      <c r="AJ54" s="7" t="str">
        <f t="shared" si="12"/>
        <v>n/a</v>
      </c>
      <c r="AK54" s="7" t="str">
        <f t="shared" si="38"/>
        <v>yes</v>
      </c>
      <c r="AL54" s="2" t="str">
        <f t="shared" si="13"/>
        <v>STRING</v>
      </c>
      <c r="AM54" s="7">
        <f t="shared" si="14"/>
        <v>3</v>
      </c>
      <c r="AN54" s="7" t="str">
        <f t="shared" si="15"/>
        <v>n/a</v>
      </c>
      <c r="AO54" s="7" t="str">
        <f t="shared" si="16"/>
        <v>n/a</v>
      </c>
      <c r="AP54" s="7" t="str">
        <f t="shared" si="39"/>
        <v>n/a</v>
      </c>
    </row>
    <row r="55" spans="1:42">
      <c r="A55" s="1" t="s">
        <v>53</v>
      </c>
      <c r="B55" s="1" t="s">
        <v>54</v>
      </c>
      <c r="C55" s="1" t="s">
        <v>230</v>
      </c>
      <c r="D55" s="1" t="s">
        <v>158</v>
      </c>
      <c r="E55" s="1" t="s">
        <v>159</v>
      </c>
      <c r="F55" s="2" t="str">
        <f>IF(OR(ISERROR(VLOOKUP($C55,'DMW | F&amp;L Fields'!$L:$M, 1, FALSE)),IFERROR(INDEX('DMW | F&amp;L Fields'!$C:$C,MATCH($C55,'DMW | F&amp;L Fields'!$L:$L, 0)), "Y") ="Y"),"No", "Yes")</f>
        <v>Yes</v>
      </c>
      <c r="G55" s="1" t="str">
        <f>IFERROR(VLOOKUP($C55,'DMW | F&amp;L Fields'!$L:$M, 2, FALSE),"(not found)")</f>
        <v>Id</v>
      </c>
      <c r="H55" s="2" t="str">
        <f t="shared" si="0"/>
        <v>Primary</v>
      </c>
      <c r="I55" s="2" t="s">
        <v>110</v>
      </c>
      <c r="J55" s="1" t="s">
        <v>160</v>
      </c>
      <c r="K55" s="2">
        <v>18</v>
      </c>
      <c r="L55" s="2">
        <v>0</v>
      </c>
      <c r="M55" s="2">
        <v>0</v>
      </c>
      <c r="N55" s="2" t="str">
        <f t="shared" si="1"/>
        <v>id|18|0|0</v>
      </c>
      <c r="O55" t="str">
        <f>IFERROR(VLOOKUP('nCino | Field Mappings'!$A55,'nCino | Object Info'!$A:$H,5,FALSE),"(not found)")</f>
        <v>rskcsp_ds_entity_involvement</v>
      </c>
      <c r="P55" t="str">
        <f t="shared" si="2"/>
        <v>Id</v>
      </c>
      <c r="Q55" s="7">
        <f>IFERROR(VLOOKUP($N55,'nCino | BigQuery Type Lookup'!$A:$F,2,FALSE),"(not found)")</f>
        <v>18</v>
      </c>
      <c r="R55" t="str">
        <f>IFERROR(VLOOKUP('nCino | Field Mappings'!$A55,'nCino | Object Info'!$A:$H,6,FALSE),"(not found)")</f>
        <v>rskcsp_ds_entity_involvement_staging</v>
      </c>
      <c r="S55" t="str">
        <f t="shared" si="3"/>
        <v>Id</v>
      </c>
      <c r="T55" s="7" t="str">
        <f t="shared" si="4"/>
        <v>Primary</v>
      </c>
      <c r="U55" s="7" t="str">
        <f t="shared" si="37"/>
        <v>yes</v>
      </c>
      <c r="V55" s="2" t="str">
        <f>IFERROR(VLOOKUP($N55,'nCino | BigQuery Type Lookup'!$A:$F,3,FALSE),"(not found)")</f>
        <v>STRING</v>
      </c>
      <c r="W55" s="7">
        <f>IFERROR(VLOOKUP($N55,'nCino | BigQuery Type Lookup'!$A:$F,4,FALSE),"(not found)")</f>
        <v>18</v>
      </c>
      <c r="X55" s="7" t="str">
        <f>IFERROR(VLOOKUP($N55,'nCino | BigQuery Type Lookup'!$A:$F,5,FALSE),"(not found)")</f>
        <v>n/a</v>
      </c>
      <c r="Y55" s="7" t="str">
        <f>IFERROR(VLOOKUP($N55,'nCino | BigQuery Type Lookup'!$A:$F,6,FALSE),"(not found)")</f>
        <v>n/a</v>
      </c>
      <c r="Z55" t="str">
        <f>IFERROR(VLOOKUP('nCino | Field Mappings'!$A55,'nCino | Object Info'!$A:$H,7,FALSE),"(not found)")</f>
        <v>rskcsp_ds_entity_involvement_curated</v>
      </c>
      <c r="AA55" t="str">
        <f t="shared" si="5"/>
        <v>Id</v>
      </c>
      <c r="AB55" s="7" t="str">
        <f t="shared" si="6"/>
        <v>Primary</v>
      </c>
      <c r="AC55" s="7" t="str">
        <f t="shared" si="6"/>
        <v>no</v>
      </c>
      <c r="AD55" s="2" t="str">
        <f t="shared" si="7"/>
        <v>STRING</v>
      </c>
      <c r="AE55" s="7">
        <f t="shared" si="8"/>
        <v>18</v>
      </c>
      <c r="AF55" s="7" t="str">
        <f t="shared" si="9"/>
        <v>n/a</v>
      </c>
      <c r="AG55" s="7" t="str">
        <f t="shared" si="10"/>
        <v>n/a</v>
      </c>
      <c r="AH55" t="str">
        <f>IFERROR(VLOOKUP('nCino | Field Mappings'!$A55,'nCino | Object Info'!$A:$H,8,FALSE),"(not found)")</f>
        <v>entity_involvement</v>
      </c>
      <c r="AI55" t="str">
        <f t="shared" si="11"/>
        <v>Id</v>
      </c>
      <c r="AJ55" s="7" t="str">
        <f t="shared" si="12"/>
        <v>Primary</v>
      </c>
      <c r="AK55" s="7" t="str">
        <f t="shared" si="38"/>
        <v>no</v>
      </c>
      <c r="AL55" s="2" t="str">
        <f t="shared" si="13"/>
        <v>STRING</v>
      </c>
      <c r="AM55" s="7">
        <f t="shared" si="14"/>
        <v>18</v>
      </c>
      <c r="AN55" s="7" t="str">
        <f t="shared" si="15"/>
        <v>n/a</v>
      </c>
      <c r="AO55" s="7" t="str">
        <f t="shared" si="16"/>
        <v>n/a</v>
      </c>
      <c r="AP55" s="7" t="str">
        <f t="shared" si="39"/>
        <v>n/a</v>
      </c>
    </row>
    <row r="56" spans="1:42">
      <c r="A56" s="1" t="s">
        <v>53</v>
      </c>
      <c r="B56" s="1" t="s">
        <v>54</v>
      </c>
      <c r="C56" s="1" t="s">
        <v>231</v>
      </c>
      <c r="D56" s="1" t="s">
        <v>232</v>
      </c>
      <c r="E56" s="1" t="s">
        <v>233</v>
      </c>
      <c r="F56" s="2" t="str">
        <f>IF(OR(ISERROR(VLOOKUP($C56,'DMW | F&amp;L Fields'!$L:$M, 1, FALSE)),IFERROR(INDEX('DMW | F&amp;L Fields'!$C:$C,MATCH($C56,'DMW | F&amp;L Fields'!$L:$L, 0)), "Y") ="Y"),"No", "Yes")</f>
        <v>No</v>
      </c>
      <c r="G56" s="1" t="str">
        <f>IFERROR(VLOOKUP($C56,'DMW | F&amp;L Fields'!$L:$M, 2, FALSE),"(not found)")</f>
        <v>Custom field to designate source Credit Union of object used by nCino Data Services.</v>
      </c>
      <c r="H56" s="2" t="str">
        <f t="shared" si="0"/>
        <v>n/a</v>
      </c>
      <c r="I56" s="2" t="s">
        <v>97</v>
      </c>
      <c r="J56" s="1" t="s">
        <v>115</v>
      </c>
      <c r="K56" s="2">
        <v>255</v>
      </c>
      <c r="L56" s="2">
        <v>0</v>
      </c>
      <c r="M56" s="2">
        <v>0</v>
      </c>
      <c r="N56" s="2" t="str">
        <f t="shared" si="1"/>
        <v>string|255|0|0</v>
      </c>
      <c r="O56" t="str">
        <f>IFERROR(VLOOKUP('nCino | Field Mappings'!$A56,'nCino | Object Info'!$A:$H,5,FALSE),"(not found)")</f>
        <v>rskcsp_ds_entity_involvement</v>
      </c>
      <c r="P56" t="str">
        <f t="shared" si="2"/>
        <v>Integration_Source__c</v>
      </c>
      <c r="Q56" s="7">
        <f>IFERROR(VLOOKUP($N56,'nCino | BigQuery Type Lookup'!$A:$F,2,FALSE),"(not found)")</f>
        <v>255</v>
      </c>
    </row>
    <row r="57" spans="1:42">
      <c r="A57" s="1" t="s">
        <v>53</v>
      </c>
      <c r="B57" s="1" t="s">
        <v>54</v>
      </c>
      <c r="C57" s="1" t="s">
        <v>234</v>
      </c>
      <c r="D57" s="1" t="s">
        <v>162</v>
      </c>
      <c r="E57" s="1" t="s">
        <v>163</v>
      </c>
      <c r="F57" s="2" t="str">
        <f>IF(OR(ISERROR(VLOOKUP($C57,'DMW | F&amp;L Fields'!$L:$M, 1, FALSE)),IFERROR(INDEX('DMW | F&amp;L Fields'!$C:$C,MATCH($C57,'DMW | F&amp;L Fields'!$L:$L, 0)), "Y") ="Y"),"No", "Yes")</f>
        <v>No</v>
      </c>
      <c r="G57" s="1" t="str">
        <f>IFERROR(VLOOKUP($C57,'DMW | F&amp;L Fields'!$L:$M, 2, FALSE),"(not found)")</f>
        <v>(not found)</v>
      </c>
      <c r="H57" s="2" t="str">
        <f t="shared" si="0"/>
        <v>n/a</v>
      </c>
      <c r="I57" s="2" t="s">
        <v>110</v>
      </c>
      <c r="J57" s="1" t="s">
        <v>164</v>
      </c>
      <c r="K57" s="2">
        <v>0</v>
      </c>
      <c r="L57" s="2">
        <v>0</v>
      </c>
      <c r="M57" s="2">
        <v>0</v>
      </c>
      <c r="N57" s="2" t="str">
        <f t="shared" si="1"/>
        <v>boolean|0|0|0</v>
      </c>
      <c r="O57" t="str">
        <f>IFERROR(VLOOKUP('nCino | Field Mappings'!$A57,'nCino | Object Info'!$A:$H,5,FALSE),"(not found)")</f>
        <v>rskcsp_ds_entity_involvement</v>
      </c>
      <c r="P57" t="str">
        <f t="shared" si="2"/>
        <v>IsDeleted</v>
      </c>
      <c r="Q57" s="7">
        <f>IFERROR(VLOOKUP($N57,'nCino | BigQuery Type Lookup'!$A:$F,2,FALSE),"(not found)")</f>
        <v>1</v>
      </c>
    </row>
    <row r="58" spans="1:42">
      <c r="A58" s="1" t="s">
        <v>53</v>
      </c>
      <c r="B58" s="1" t="s">
        <v>54</v>
      </c>
      <c r="C58" s="1" t="s">
        <v>235</v>
      </c>
      <c r="D58" s="1" t="s">
        <v>169</v>
      </c>
      <c r="E58" s="1" t="s">
        <v>170</v>
      </c>
      <c r="F58" s="2" t="str">
        <f>IF(OR(ISERROR(VLOOKUP($C58,'DMW | F&amp;L Fields'!$L:$M, 1, FALSE)),IFERROR(INDEX('DMW | F&amp;L Fields'!$C:$C,MATCH($C58,'DMW | F&amp;L Fields'!$L:$L, 0)), "Y") ="Y"),"No", "Yes")</f>
        <v>Yes</v>
      </c>
      <c r="G58" s="1" t="str">
        <f>IFERROR(VLOOKUP($C58,'DMW | F&amp;L Fields'!$L:$M, 2, FALSE),"(not found)")</f>
        <v>Last modified by user.</v>
      </c>
      <c r="H58" s="2" t="str">
        <f t="shared" si="0"/>
        <v>Foreign</v>
      </c>
      <c r="I58" s="2" t="s">
        <v>110</v>
      </c>
      <c r="J58" s="1" t="s">
        <v>149</v>
      </c>
      <c r="K58" s="2">
        <v>18</v>
      </c>
      <c r="L58" s="2">
        <v>0</v>
      </c>
      <c r="M58" s="2">
        <v>0</v>
      </c>
      <c r="N58" s="2" t="str">
        <f t="shared" si="1"/>
        <v>reference(User)|18|0|0</v>
      </c>
      <c r="O58" t="str">
        <f>IFERROR(VLOOKUP('nCino | Field Mappings'!$A58,'nCino | Object Info'!$A:$H,5,FALSE),"(not found)")</f>
        <v>rskcsp_ds_entity_involvement</v>
      </c>
      <c r="P58" t="str">
        <f t="shared" si="2"/>
        <v>LastModifiedById</v>
      </c>
      <c r="Q58" s="7">
        <f>IFERROR(VLOOKUP($N58,'nCino | BigQuery Type Lookup'!$A:$F,2,FALSE),"(not found)")</f>
        <v>18</v>
      </c>
      <c r="R58" t="str">
        <f>IFERROR(VLOOKUP('nCino | Field Mappings'!$A58,'nCino | Object Info'!$A:$H,6,FALSE),"(not found)")</f>
        <v>rskcsp_ds_entity_involvement_staging</v>
      </c>
      <c r="S58" t="str">
        <f t="shared" si="3"/>
        <v>LastModifiedById</v>
      </c>
      <c r="T58" s="7" t="str">
        <f t="shared" si="4"/>
        <v>Foreign</v>
      </c>
      <c r="U58" s="7" t="str">
        <f t="shared" ref="U58:U60" si="40">IF($T58="Primary", "yes", "no")</f>
        <v>no</v>
      </c>
      <c r="V58" s="2" t="str">
        <f>IFERROR(VLOOKUP($N58,'nCino | BigQuery Type Lookup'!$A:$F,3,FALSE),"(not found)")</f>
        <v>STRING</v>
      </c>
      <c r="W58" s="7">
        <f>IFERROR(VLOOKUP($N58,'nCino | BigQuery Type Lookup'!$A:$F,4,FALSE),"(not found)")</f>
        <v>18</v>
      </c>
      <c r="X58" s="7" t="str">
        <f>IFERROR(VLOOKUP($N58,'nCino | BigQuery Type Lookup'!$A:$F,5,FALSE),"(not found)")</f>
        <v>n/a</v>
      </c>
      <c r="Y58" s="7" t="str">
        <f>IFERROR(VLOOKUP($N58,'nCino | BigQuery Type Lookup'!$A:$F,6,FALSE),"(not found)")</f>
        <v>n/a</v>
      </c>
      <c r="Z58" t="str">
        <f>IFERROR(VLOOKUP('nCino | Field Mappings'!$A58,'nCino | Object Info'!$A:$H,7,FALSE),"(not found)")</f>
        <v>rskcsp_ds_entity_involvement_curated</v>
      </c>
      <c r="AA58" t="str">
        <f t="shared" si="5"/>
        <v>LastModifiedById</v>
      </c>
      <c r="AB58" s="7" t="str">
        <f t="shared" si="6"/>
        <v>Foreign</v>
      </c>
      <c r="AC58" s="7" t="str">
        <f t="shared" si="6"/>
        <v>no</v>
      </c>
      <c r="AD58" s="2" t="str">
        <f t="shared" si="7"/>
        <v>STRING</v>
      </c>
      <c r="AE58" s="7">
        <f t="shared" si="8"/>
        <v>18</v>
      </c>
      <c r="AF58" s="7" t="str">
        <f t="shared" si="9"/>
        <v>n/a</v>
      </c>
      <c r="AG58" s="7" t="str">
        <f t="shared" si="10"/>
        <v>n/a</v>
      </c>
      <c r="AH58" t="str">
        <f>IFERROR(VLOOKUP('nCino | Field Mappings'!$A58,'nCino | Object Info'!$A:$H,8,FALSE),"(not found)")</f>
        <v>entity_involvement</v>
      </c>
      <c r="AI58" t="str">
        <f t="shared" si="11"/>
        <v>LastModifiedById</v>
      </c>
      <c r="AJ58" s="7" t="str">
        <f t="shared" si="12"/>
        <v>Foreign</v>
      </c>
      <c r="AK58" s="7" t="str">
        <f t="shared" ref="AK58:AK60" si="41">AC58</f>
        <v>no</v>
      </c>
      <c r="AL58" s="2" t="str">
        <f t="shared" si="13"/>
        <v>STRING</v>
      </c>
      <c r="AM58" s="7">
        <f t="shared" si="14"/>
        <v>18</v>
      </c>
      <c r="AN58" s="7" t="str">
        <f t="shared" si="15"/>
        <v>n/a</v>
      </c>
      <c r="AO58" s="7" t="str">
        <f t="shared" si="16"/>
        <v>n/a</v>
      </c>
      <c r="AP58" s="7" t="str">
        <f t="shared" ref="AP58:AP60" si="42">IF(AL58="ARRAY", "CHECK MAX ELEMENTS", "n/a")</f>
        <v>n/a</v>
      </c>
    </row>
    <row r="59" spans="1:42">
      <c r="A59" s="1" t="s">
        <v>53</v>
      </c>
      <c r="B59" s="1" t="s">
        <v>54</v>
      </c>
      <c r="C59" s="1" t="s">
        <v>236</v>
      </c>
      <c r="D59" s="1" t="s">
        <v>172</v>
      </c>
      <c r="E59" s="1" t="s">
        <v>173</v>
      </c>
      <c r="F59" s="2" t="str">
        <f>IF(OR(ISERROR(VLOOKUP($C59,'DMW | F&amp;L Fields'!$L:$M, 1, FALSE)),IFERROR(INDEX('DMW | F&amp;L Fields'!$C:$C,MATCH($C59,'DMW | F&amp;L Fields'!$L:$L, 0)), "Y") ="Y"),"No", "Yes")</f>
        <v>Yes</v>
      </c>
      <c r="G59" s="1" t="str">
        <f>IFERROR(VLOOKUP($C59,'DMW | F&amp;L Fields'!$L:$M, 2, FALSE),"(not found)")</f>
        <v>Last modified date.</v>
      </c>
      <c r="H59" s="2" t="str">
        <f t="shared" si="0"/>
        <v>n/a</v>
      </c>
      <c r="I59" s="2" t="s">
        <v>110</v>
      </c>
      <c r="J59" s="1" t="s">
        <v>153</v>
      </c>
      <c r="K59" s="2">
        <v>0</v>
      </c>
      <c r="L59" s="2">
        <v>0</v>
      </c>
      <c r="M59" s="2">
        <v>0</v>
      </c>
      <c r="N59" s="2" t="str">
        <f t="shared" si="1"/>
        <v>datetime|0|0|0</v>
      </c>
      <c r="O59" t="str">
        <f>IFERROR(VLOOKUP('nCino | Field Mappings'!$A59,'nCino | Object Info'!$A:$H,5,FALSE),"(not found)")</f>
        <v>rskcsp_ds_entity_involvement</v>
      </c>
      <c r="P59" t="str">
        <f t="shared" si="2"/>
        <v>LastModifiedDate</v>
      </c>
      <c r="Q59" s="7">
        <f>IFERROR(VLOOKUP($N59,'nCino | BigQuery Type Lookup'!$A:$F,2,FALSE),"(not found)")</f>
        <v>14</v>
      </c>
      <c r="R59" t="str">
        <f>IFERROR(VLOOKUP('nCino | Field Mappings'!$A59,'nCino | Object Info'!$A:$H,6,FALSE),"(not found)")</f>
        <v>rskcsp_ds_entity_involvement_staging</v>
      </c>
      <c r="S59" t="str">
        <f t="shared" si="3"/>
        <v>LastModifiedDate</v>
      </c>
      <c r="T59" s="7" t="str">
        <f t="shared" si="4"/>
        <v>n/a</v>
      </c>
      <c r="U59" s="7" t="str">
        <f t="shared" si="40"/>
        <v>no</v>
      </c>
      <c r="V59" s="2" t="str">
        <f>IFERROR(VLOOKUP($N59,'nCino | BigQuery Type Lookup'!$A:$F,3,FALSE),"(not found)")</f>
        <v>DATETIME</v>
      </c>
      <c r="W59" s="7" t="str">
        <f>IFERROR(VLOOKUP($N59,'nCino | BigQuery Type Lookup'!$A:$F,4,FALSE),"(not found)")</f>
        <v>n/a</v>
      </c>
      <c r="X59" s="7" t="str">
        <f>IFERROR(VLOOKUP($N59,'nCino | BigQuery Type Lookup'!$A:$F,5,FALSE),"(not found)")</f>
        <v>n/a</v>
      </c>
      <c r="Y59" s="7" t="str">
        <f>IFERROR(VLOOKUP($N59,'nCino | BigQuery Type Lookup'!$A:$F,6,FALSE),"(not found)")</f>
        <v>n/a</v>
      </c>
      <c r="Z59" t="str">
        <f>IFERROR(VLOOKUP('nCino | Field Mappings'!$A59,'nCino | Object Info'!$A:$H,7,FALSE),"(not found)")</f>
        <v>rskcsp_ds_entity_involvement_curated</v>
      </c>
      <c r="AA59" t="str">
        <f t="shared" si="5"/>
        <v>LastModifiedDate</v>
      </c>
      <c r="AB59" s="7" t="str">
        <f t="shared" si="6"/>
        <v>n/a</v>
      </c>
      <c r="AC59" s="7" t="str">
        <f t="shared" si="6"/>
        <v>no</v>
      </c>
      <c r="AD59" s="2" t="str">
        <f t="shared" si="7"/>
        <v>DATETIME</v>
      </c>
      <c r="AE59" s="7" t="str">
        <f t="shared" si="8"/>
        <v>n/a</v>
      </c>
      <c r="AF59" s="7" t="str">
        <f t="shared" si="9"/>
        <v>n/a</v>
      </c>
      <c r="AG59" s="7" t="str">
        <f t="shared" si="10"/>
        <v>n/a</v>
      </c>
      <c r="AH59" t="str">
        <f>IFERROR(VLOOKUP('nCino | Field Mappings'!$A59,'nCino | Object Info'!$A:$H,8,FALSE),"(not found)")</f>
        <v>entity_involvement</v>
      </c>
      <c r="AI59" t="str">
        <f t="shared" si="11"/>
        <v>LastModifiedDate</v>
      </c>
      <c r="AJ59" s="7" t="str">
        <f t="shared" si="12"/>
        <v>n/a</v>
      </c>
      <c r="AK59" s="7" t="str">
        <f t="shared" si="41"/>
        <v>no</v>
      </c>
      <c r="AL59" s="2" t="str">
        <f t="shared" si="13"/>
        <v>DATETIME</v>
      </c>
      <c r="AM59" s="7" t="str">
        <f t="shared" si="14"/>
        <v>n/a</v>
      </c>
      <c r="AN59" s="7" t="str">
        <f t="shared" si="15"/>
        <v>n/a</v>
      </c>
      <c r="AO59" s="7" t="str">
        <f t="shared" si="16"/>
        <v>n/a</v>
      </c>
      <c r="AP59" s="7" t="str">
        <f t="shared" si="42"/>
        <v>n/a</v>
      </c>
    </row>
    <row r="60" spans="1:42">
      <c r="A60" s="1" t="s">
        <v>53</v>
      </c>
      <c r="B60" s="1" t="s">
        <v>54</v>
      </c>
      <c r="C60" s="1" t="s">
        <v>237</v>
      </c>
      <c r="D60" s="1" t="s">
        <v>238</v>
      </c>
      <c r="E60" s="1" t="s">
        <v>239</v>
      </c>
      <c r="F60" s="2" t="str">
        <f>IF(OR(ISERROR(VLOOKUP($C60,'DMW | F&amp;L Fields'!$L:$M, 1, FALSE)),IFERROR(INDEX('DMW | F&amp;L Fields'!$C:$C,MATCH($C60,'DMW | F&amp;L Fields'!$L:$L, 0)), "Y") ="Y"),"No", "Yes")</f>
        <v>Yes</v>
      </c>
      <c r="G60" s="1" t="str">
        <f>IFERROR(VLOOKUP($C60,'DMW | F&amp;L Fields'!$L:$M, 2, FALSE),"(not found)")</f>
        <v>This field associates the entity with a relationship or account by lookup</v>
      </c>
      <c r="H60" s="2" t="str">
        <f t="shared" si="0"/>
        <v>Foreign</v>
      </c>
      <c r="I60" s="2" t="s">
        <v>110</v>
      </c>
      <c r="J60" s="1" t="s">
        <v>240</v>
      </c>
      <c r="K60" s="2">
        <v>18</v>
      </c>
      <c r="L60" s="2">
        <v>0</v>
      </c>
      <c r="M60" s="2">
        <v>0</v>
      </c>
      <c r="N60" s="2" t="str">
        <f t="shared" si="1"/>
        <v>reference(Account)|18|0|0</v>
      </c>
      <c r="O60" t="str">
        <f>IFERROR(VLOOKUP('nCino | Field Mappings'!$A60,'nCino | Object Info'!$A:$H,5,FALSE),"(not found)")</f>
        <v>rskcsp_ds_entity_involvement</v>
      </c>
      <c r="P60" t="str">
        <f t="shared" si="2"/>
        <v>LLC_BI__Account__c</v>
      </c>
      <c r="Q60" s="7">
        <f>IFERROR(VLOOKUP($N60,'nCino | BigQuery Type Lookup'!$A:$F,2,FALSE),"(not found)")</f>
        <v>18</v>
      </c>
      <c r="R60" t="str">
        <f>IFERROR(VLOOKUP('nCino | Field Mappings'!$A60,'nCino | Object Info'!$A:$H,6,FALSE),"(not found)")</f>
        <v>rskcsp_ds_entity_involvement_staging</v>
      </c>
      <c r="S60" t="str">
        <f t="shared" si="3"/>
        <v>LLC_BI__Account__c</v>
      </c>
      <c r="T60" s="7" t="str">
        <f t="shared" si="4"/>
        <v>Foreign</v>
      </c>
      <c r="U60" s="7" t="str">
        <f t="shared" si="40"/>
        <v>no</v>
      </c>
      <c r="V60" s="2" t="str">
        <f>IFERROR(VLOOKUP($N60,'nCino | BigQuery Type Lookup'!$A:$F,3,FALSE),"(not found)")</f>
        <v>STRING</v>
      </c>
      <c r="W60" s="7">
        <f>IFERROR(VLOOKUP($N60,'nCino | BigQuery Type Lookup'!$A:$F,4,FALSE),"(not found)")</f>
        <v>18</v>
      </c>
      <c r="X60" s="7" t="str">
        <f>IFERROR(VLOOKUP($N60,'nCino | BigQuery Type Lookup'!$A:$F,5,FALSE),"(not found)")</f>
        <v>n/a</v>
      </c>
      <c r="Y60" s="7" t="str">
        <f>IFERROR(VLOOKUP($N60,'nCino | BigQuery Type Lookup'!$A:$F,6,FALSE),"(not found)")</f>
        <v>n/a</v>
      </c>
      <c r="Z60" t="str">
        <f>IFERROR(VLOOKUP('nCino | Field Mappings'!$A60,'nCino | Object Info'!$A:$H,7,FALSE),"(not found)")</f>
        <v>rskcsp_ds_entity_involvement_curated</v>
      </c>
      <c r="AA60" t="str">
        <f t="shared" si="5"/>
        <v>LLC_BI__Account__c</v>
      </c>
      <c r="AB60" s="7" t="str">
        <f t="shared" si="6"/>
        <v>Foreign</v>
      </c>
      <c r="AC60" s="7" t="str">
        <f t="shared" si="6"/>
        <v>no</v>
      </c>
      <c r="AD60" s="2" t="str">
        <f t="shared" si="7"/>
        <v>STRING</v>
      </c>
      <c r="AE60" s="7">
        <f t="shared" si="8"/>
        <v>18</v>
      </c>
      <c r="AF60" s="7" t="str">
        <f t="shared" si="9"/>
        <v>n/a</v>
      </c>
      <c r="AG60" s="7" t="str">
        <f t="shared" si="10"/>
        <v>n/a</v>
      </c>
      <c r="AH60" t="str">
        <f>IFERROR(VLOOKUP('nCino | Field Mappings'!$A60,'nCino | Object Info'!$A:$H,8,FALSE),"(not found)")</f>
        <v>entity_involvement</v>
      </c>
      <c r="AI60" t="str">
        <f t="shared" si="11"/>
        <v>Account</v>
      </c>
      <c r="AJ60" s="7" t="str">
        <f t="shared" si="12"/>
        <v>Foreign</v>
      </c>
      <c r="AK60" s="7" t="str">
        <f t="shared" si="41"/>
        <v>no</v>
      </c>
      <c r="AL60" s="2" t="str">
        <f t="shared" si="13"/>
        <v>STRING</v>
      </c>
      <c r="AM60" s="7">
        <f t="shared" si="14"/>
        <v>18</v>
      </c>
      <c r="AN60" s="7" t="str">
        <f t="shared" si="15"/>
        <v>n/a</v>
      </c>
      <c r="AO60" s="7" t="str">
        <f t="shared" si="16"/>
        <v>n/a</v>
      </c>
      <c r="AP60" s="7" t="str">
        <f t="shared" si="42"/>
        <v>n/a</v>
      </c>
    </row>
    <row r="61" spans="1:42">
      <c r="A61" s="1" t="s">
        <v>53</v>
      </c>
      <c r="B61" s="1" t="s">
        <v>54</v>
      </c>
      <c r="C61" s="1" t="s">
        <v>241</v>
      </c>
      <c r="D61" s="1" t="s">
        <v>242</v>
      </c>
      <c r="E61" s="1" t="s">
        <v>243</v>
      </c>
      <c r="F61" s="2" t="str">
        <f>IF(OR(ISERROR(VLOOKUP($C61,'DMW | F&amp;L Fields'!$L:$M, 1, FALSE)),IFERROR(INDEX('DMW | F&amp;L Fields'!$C:$C,MATCH($C61,'DMW | F&amp;L Fields'!$L:$L, 0)), "Y") ="Y"),"No", "Yes")</f>
        <v>No</v>
      </c>
      <c r="G61" s="1" t="str">
        <f>IFERROR(VLOOKUP($C61,'DMW | F&amp;L Fields'!$L:$M, 2, FALSE),"(not found)")</f>
        <v>Address for this Entity</v>
      </c>
      <c r="H61" s="2" t="str">
        <f t="shared" si="0"/>
        <v>n/a</v>
      </c>
      <c r="I61" s="2" t="s">
        <v>97</v>
      </c>
      <c r="J61" s="1" t="s">
        <v>115</v>
      </c>
      <c r="K61" s="2">
        <v>80</v>
      </c>
      <c r="L61" s="2">
        <v>0</v>
      </c>
      <c r="M61" s="2">
        <v>0</v>
      </c>
      <c r="N61" s="2" t="str">
        <f t="shared" si="1"/>
        <v>string|80|0|0</v>
      </c>
      <c r="O61" t="str">
        <f>IFERROR(VLOOKUP('nCino | Field Mappings'!$A61,'nCino | Object Info'!$A:$H,5,FALSE),"(not found)")</f>
        <v>rskcsp_ds_entity_involvement</v>
      </c>
      <c r="P61" t="str">
        <f t="shared" si="2"/>
        <v>LLC_BI__Address__c</v>
      </c>
      <c r="Q61" s="7">
        <f>IFERROR(VLOOKUP($N61,'nCino | BigQuery Type Lookup'!$A:$F,2,FALSE),"(not found)")</f>
        <v>80</v>
      </c>
    </row>
    <row r="62" spans="1:42">
      <c r="A62" s="1" t="s">
        <v>53</v>
      </c>
      <c r="B62" s="1" t="s">
        <v>54</v>
      </c>
      <c r="C62" s="1" t="s">
        <v>244</v>
      </c>
      <c r="D62" s="1" t="s">
        <v>245</v>
      </c>
      <c r="E62" s="1" t="s">
        <v>246</v>
      </c>
      <c r="F62" s="2" t="str">
        <f>IF(OR(ISERROR(VLOOKUP($C62,'DMW | F&amp;L Fields'!$L:$M, 1, FALSE)),IFERROR(INDEX('DMW | F&amp;L Fields'!$C:$C,MATCH($C62,'DMW | F&amp;L Fields'!$L:$L, 0)), "Y") ="Y"),"No", "Yes")</f>
        <v>Yes</v>
      </c>
      <c r="G62" s="1" t="str">
        <f>IFERROR(VLOOKUP($C62,'DMW | F&amp;L Fields'!$L:$M, 2, FALSE),"(not found)")</f>
        <v>This is a picklist field which allows the user to select the typical borrower types like borrower, co-borrower, guarantor, limited guarantor. Value provided must match one of the values in the Type pick list established in the organisation.</v>
      </c>
      <c r="H62" s="2" t="str">
        <f t="shared" si="0"/>
        <v>n/a</v>
      </c>
      <c r="I62" s="2" t="s">
        <v>97</v>
      </c>
      <c r="J62" s="1" t="s">
        <v>119</v>
      </c>
      <c r="K62" s="2">
        <v>255</v>
      </c>
      <c r="L62" s="2">
        <v>0</v>
      </c>
      <c r="M62" s="2">
        <v>0</v>
      </c>
      <c r="N62" s="2" t="str">
        <f t="shared" si="1"/>
        <v>picklist|255|0|0</v>
      </c>
      <c r="O62" t="str">
        <f>IFERROR(VLOOKUP('nCino | Field Mappings'!$A62,'nCino | Object Info'!$A:$H,5,FALSE),"(not found)")</f>
        <v>rskcsp_ds_entity_involvement</v>
      </c>
      <c r="P62" t="str">
        <f t="shared" si="2"/>
        <v>LLC_BI__Borrower_Type__c</v>
      </c>
      <c r="Q62" s="7">
        <f>IFERROR(VLOOKUP($N62,'nCino | BigQuery Type Lookup'!$A:$F,2,FALSE),"(not found)")</f>
        <v>255</v>
      </c>
      <c r="R62" t="str">
        <f>IFERROR(VLOOKUP('nCino | Field Mappings'!$A62,'nCino | Object Info'!$A:$H,6,FALSE),"(not found)")</f>
        <v>rskcsp_ds_entity_involvement_staging</v>
      </c>
      <c r="S62" t="str">
        <f t="shared" si="3"/>
        <v>LLC_BI__Borrower_Type__c</v>
      </c>
      <c r="T62" s="7" t="str">
        <f t="shared" si="4"/>
        <v>n/a</v>
      </c>
      <c r="U62" s="7" t="str">
        <f t="shared" ref="U62:U64" si="43">IF($T62="Primary", "yes", "no")</f>
        <v>no</v>
      </c>
      <c r="V62" s="2" t="str">
        <f>IFERROR(VLOOKUP($N62,'nCino | BigQuery Type Lookup'!$A:$F,3,FALSE),"(not found)")</f>
        <v>STRING</v>
      </c>
      <c r="W62" s="7">
        <f>IFERROR(VLOOKUP($N62,'nCino | BigQuery Type Lookup'!$A:$F,4,FALSE),"(not found)")</f>
        <v>255</v>
      </c>
      <c r="X62" s="7" t="str">
        <f>IFERROR(VLOOKUP($N62,'nCino | BigQuery Type Lookup'!$A:$F,5,FALSE),"(not found)")</f>
        <v>n/a</v>
      </c>
      <c r="Y62" s="7" t="str">
        <f>IFERROR(VLOOKUP($N62,'nCino | BigQuery Type Lookup'!$A:$F,6,FALSE),"(not found)")</f>
        <v>n/a</v>
      </c>
      <c r="Z62" t="str">
        <f>IFERROR(VLOOKUP('nCino | Field Mappings'!$A62,'nCino | Object Info'!$A:$H,7,FALSE),"(not found)")</f>
        <v>rskcsp_ds_entity_involvement_curated</v>
      </c>
      <c r="AA62" t="str">
        <f t="shared" si="5"/>
        <v>LLC_BI__Borrower_Type__c</v>
      </c>
      <c r="AB62" s="7" t="str">
        <f t="shared" si="6"/>
        <v>n/a</v>
      </c>
      <c r="AC62" s="7" t="str">
        <f t="shared" si="6"/>
        <v>yes</v>
      </c>
      <c r="AD62" s="2" t="str">
        <f t="shared" si="7"/>
        <v>STRING</v>
      </c>
      <c r="AE62" s="7">
        <f t="shared" si="8"/>
        <v>255</v>
      </c>
      <c r="AF62" s="7" t="str">
        <f t="shared" si="9"/>
        <v>n/a</v>
      </c>
      <c r="AG62" s="7" t="str">
        <f t="shared" si="10"/>
        <v>n/a</v>
      </c>
      <c r="AH62" t="str">
        <f>IFERROR(VLOOKUP('nCino | Field Mappings'!$A62,'nCino | Object Info'!$A:$H,8,FALSE),"(not found)")</f>
        <v>entity_involvement</v>
      </c>
      <c r="AI62" t="str">
        <f t="shared" si="11"/>
        <v>Borrower_Type</v>
      </c>
      <c r="AJ62" s="7" t="str">
        <f t="shared" si="12"/>
        <v>n/a</v>
      </c>
      <c r="AK62" s="7" t="str">
        <f t="shared" ref="AK62:AK64" si="44">AC62</f>
        <v>yes</v>
      </c>
      <c r="AL62" s="2" t="str">
        <f t="shared" si="13"/>
        <v>STRING</v>
      </c>
      <c r="AM62" s="7">
        <f t="shared" si="14"/>
        <v>255</v>
      </c>
      <c r="AN62" s="7" t="str">
        <f t="shared" si="15"/>
        <v>n/a</v>
      </c>
      <c r="AO62" s="7" t="str">
        <f t="shared" si="16"/>
        <v>n/a</v>
      </c>
      <c r="AP62" s="7" t="str">
        <f t="shared" ref="AP62:AP64" si="45">IF(AL62="ARRAY", "CHECK MAX ELEMENTS", "n/a")</f>
        <v>n/a</v>
      </c>
    </row>
    <row r="63" spans="1:42">
      <c r="A63" s="1" t="s">
        <v>53</v>
      </c>
      <c r="B63" s="1" t="s">
        <v>54</v>
      </c>
      <c r="C63" s="1" t="s">
        <v>247</v>
      </c>
      <c r="D63" s="1" t="s">
        <v>248</v>
      </c>
      <c r="E63" s="1" t="s">
        <v>249</v>
      </c>
      <c r="F63" s="2" t="str">
        <f>IF(OR(ISERROR(VLOOKUP($C63,'DMW | F&amp;L Fields'!$L:$M, 1, FALSE)),IFERROR(INDEX('DMW | F&amp;L Fields'!$C:$C,MATCH($C63,'DMW | F&amp;L Fields'!$L:$L, 0)), "Y") ="Y"),"No", "Yes")</f>
        <v>Yes</v>
      </c>
      <c r="G63" s="1" t="str">
        <f>IFERROR(VLOOKUP($C63,'DMW | F&amp;L Fields'!$L:$M, 2, FALSE),"(not found)")</f>
        <v>This field captures the amount of Contingent Liability.It will be left blank if Contingent Percentage field is populated with 100%</v>
      </c>
      <c r="H63" s="2" t="str">
        <f t="shared" si="0"/>
        <v>n/a</v>
      </c>
      <c r="I63" s="2" t="s">
        <v>97</v>
      </c>
      <c r="J63" s="1" t="s">
        <v>128</v>
      </c>
      <c r="K63" s="2">
        <v>0</v>
      </c>
      <c r="L63" s="2">
        <v>18</v>
      </c>
      <c r="M63" s="2">
        <v>2</v>
      </c>
      <c r="N63" s="2" t="str">
        <f t="shared" si="1"/>
        <v>currency|0|18|2</v>
      </c>
      <c r="O63" t="str">
        <f>IFERROR(VLOOKUP('nCino | Field Mappings'!$A63,'nCino | Object Info'!$A:$H,5,FALSE),"(not found)")</f>
        <v>rskcsp_ds_entity_involvement</v>
      </c>
      <c r="P63" t="str">
        <f t="shared" si="2"/>
        <v>LLC_BI__Contingent_Amount__c</v>
      </c>
      <c r="Q63" s="7">
        <f>IFERROR(VLOOKUP($N63,'nCino | BigQuery Type Lookup'!$A:$F,2,FALSE),"(not found)")</f>
        <v>21</v>
      </c>
      <c r="R63" t="str">
        <f>IFERROR(VLOOKUP('nCino | Field Mappings'!$A63,'nCino | Object Info'!$A:$H,6,FALSE),"(not found)")</f>
        <v>rskcsp_ds_entity_involvement_staging</v>
      </c>
      <c r="S63" t="str">
        <f t="shared" si="3"/>
        <v>LLC_BI__Contingent_Amount__c</v>
      </c>
      <c r="T63" s="7" t="str">
        <f t="shared" si="4"/>
        <v>n/a</v>
      </c>
      <c r="U63" s="7" t="str">
        <f t="shared" si="43"/>
        <v>no</v>
      </c>
      <c r="V63" s="2" t="str">
        <f>IFERROR(VLOOKUP($N63,'nCino | BigQuery Type Lookup'!$A:$F,3,FALSE),"(not found)")</f>
        <v>NUMERIC</v>
      </c>
      <c r="W63" s="7" t="str">
        <f>IFERROR(VLOOKUP($N63,'nCino | BigQuery Type Lookup'!$A:$F,4,FALSE),"(not found)")</f>
        <v>n/a</v>
      </c>
      <c r="X63" s="7">
        <f>IFERROR(VLOOKUP($N63,'nCino | BigQuery Type Lookup'!$A:$F,5,FALSE),"(not found)")</f>
        <v>18</v>
      </c>
      <c r="Y63" s="7">
        <f>IFERROR(VLOOKUP($N63,'nCino | BigQuery Type Lookup'!$A:$F,6,FALSE),"(not found)")</f>
        <v>2</v>
      </c>
      <c r="Z63" t="str">
        <f>IFERROR(VLOOKUP('nCino | Field Mappings'!$A63,'nCino | Object Info'!$A:$H,7,FALSE),"(not found)")</f>
        <v>rskcsp_ds_entity_involvement_curated</v>
      </c>
      <c r="AA63" t="str">
        <f t="shared" si="5"/>
        <v>LLC_BI__Contingent_Amount__c</v>
      </c>
      <c r="AB63" s="7" t="str">
        <f t="shared" si="6"/>
        <v>n/a</v>
      </c>
      <c r="AC63" s="7" t="str">
        <f t="shared" si="6"/>
        <v>yes</v>
      </c>
      <c r="AD63" s="2" t="str">
        <f t="shared" si="7"/>
        <v>NUMERIC</v>
      </c>
      <c r="AE63" s="7" t="str">
        <f t="shared" si="8"/>
        <v>n/a</v>
      </c>
      <c r="AF63" s="7">
        <f t="shared" si="9"/>
        <v>18</v>
      </c>
      <c r="AG63" s="7">
        <f t="shared" si="10"/>
        <v>2</v>
      </c>
      <c r="AH63" t="str">
        <f>IFERROR(VLOOKUP('nCino | Field Mappings'!$A63,'nCino | Object Info'!$A:$H,8,FALSE),"(not found)")</f>
        <v>entity_involvement</v>
      </c>
      <c r="AI63" t="str">
        <f t="shared" si="11"/>
        <v>Contingent_Amount</v>
      </c>
      <c r="AJ63" s="7" t="str">
        <f t="shared" si="12"/>
        <v>n/a</v>
      </c>
      <c r="AK63" s="7" t="str">
        <f t="shared" si="44"/>
        <v>yes</v>
      </c>
      <c r="AL63" s="2" t="str">
        <f t="shared" si="13"/>
        <v>NUMERIC</v>
      </c>
      <c r="AM63" s="7" t="str">
        <f t="shared" si="14"/>
        <v>n/a</v>
      </c>
      <c r="AN63" s="7">
        <f t="shared" si="15"/>
        <v>18</v>
      </c>
      <c r="AO63" s="7">
        <f t="shared" si="16"/>
        <v>2</v>
      </c>
      <c r="AP63" s="7" t="str">
        <f t="shared" si="45"/>
        <v>n/a</v>
      </c>
    </row>
    <row r="64" spans="1:42">
      <c r="A64" s="1" t="s">
        <v>53</v>
      </c>
      <c r="B64" s="1" t="s">
        <v>54</v>
      </c>
      <c r="C64" s="1" t="s">
        <v>250</v>
      </c>
      <c r="D64" s="1" t="s">
        <v>251</v>
      </c>
      <c r="E64" s="1" t="s">
        <v>252</v>
      </c>
      <c r="F64" s="2" t="str">
        <f>IF(OR(ISERROR(VLOOKUP($C64,'DMW | F&amp;L Fields'!$L:$M, 1, FALSE)),IFERROR(INDEX('DMW | F&amp;L Fields'!$C:$C,MATCH($C64,'DMW | F&amp;L Fields'!$L:$L, 0)), "Y") ="Y"),"No", "Yes")</f>
        <v>Yes</v>
      </c>
      <c r="G64" s="1" t="str">
        <f>IFERROR(VLOOKUP($C64,'DMW | F&amp;L Fields'!$L:$M, 2, FALSE),"(not found)")</f>
        <v>This field describes the type guarantee: Joint &amp; Several - the financial institution could be awarded damages and collect from any one, several, or all of the liable parties; Pro Rata - responsibility for payment of facility is proportional among all the guarantors; Assign Specific - payment of a facility is a set specific dollar amount or percentage amount.</v>
      </c>
      <c r="H64" s="2" t="str">
        <f t="shared" si="0"/>
        <v>n/a</v>
      </c>
      <c r="I64" s="2" t="s">
        <v>97</v>
      </c>
      <c r="J64" s="1" t="s">
        <v>119</v>
      </c>
      <c r="K64" s="2">
        <v>255</v>
      </c>
      <c r="L64" s="2">
        <v>0</v>
      </c>
      <c r="M64" s="2">
        <v>0</v>
      </c>
      <c r="N64" s="2" t="str">
        <f t="shared" si="1"/>
        <v>picklist|255|0|0</v>
      </c>
      <c r="O64" t="str">
        <f>IFERROR(VLOOKUP('nCino | Field Mappings'!$A64,'nCino | Object Info'!$A:$H,5,FALSE),"(not found)")</f>
        <v>rskcsp_ds_entity_involvement</v>
      </c>
      <c r="P64" t="str">
        <f t="shared" si="2"/>
        <v>LLC_BI__Contingent_Type__c</v>
      </c>
      <c r="Q64" s="7">
        <f>IFERROR(VLOOKUP($N64,'nCino | BigQuery Type Lookup'!$A:$F,2,FALSE),"(not found)")</f>
        <v>255</v>
      </c>
      <c r="R64" t="str">
        <f>IFERROR(VLOOKUP('nCino | Field Mappings'!$A64,'nCino | Object Info'!$A:$H,6,FALSE),"(not found)")</f>
        <v>rskcsp_ds_entity_involvement_staging</v>
      </c>
      <c r="S64" t="str">
        <f t="shared" si="3"/>
        <v>LLC_BI__Contingent_Type__c</v>
      </c>
      <c r="T64" s="7" t="str">
        <f t="shared" si="4"/>
        <v>n/a</v>
      </c>
      <c r="U64" s="7" t="str">
        <f t="shared" si="43"/>
        <v>no</v>
      </c>
      <c r="V64" s="2" t="str">
        <f>IFERROR(VLOOKUP($N64,'nCino | BigQuery Type Lookup'!$A:$F,3,FALSE),"(not found)")</f>
        <v>STRING</v>
      </c>
      <c r="W64" s="7">
        <f>IFERROR(VLOOKUP($N64,'nCino | BigQuery Type Lookup'!$A:$F,4,FALSE),"(not found)")</f>
        <v>255</v>
      </c>
      <c r="X64" s="7" t="str">
        <f>IFERROR(VLOOKUP($N64,'nCino | BigQuery Type Lookup'!$A:$F,5,FALSE),"(not found)")</f>
        <v>n/a</v>
      </c>
      <c r="Y64" s="7" t="str">
        <f>IFERROR(VLOOKUP($N64,'nCino | BigQuery Type Lookup'!$A:$F,6,FALSE),"(not found)")</f>
        <v>n/a</v>
      </c>
      <c r="Z64" t="str">
        <f>IFERROR(VLOOKUP('nCino | Field Mappings'!$A64,'nCino | Object Info'!$A:$H,7,FALSE),"(not found)")</f>
        <v>rskcsp_ds_entity_involvement_curated</v>
      </c>
      <c r="AA64" t="str">
        <f t="shared" si="5"/>
        <v>LLC_BI__Contingent_Type__c</v>
      </c>
      <c r="AB64" s="7" t="str">
        <f t="shared" si="6"/>
        <v>n/a</v>
      </c>
      <c r="AC64" s="7" t="str">
        <f t="shared" si="6"/>
        <v>yes</v>
      </c>
      <c r="AD64" s="2" t="str">
        <f t="shared" si="7"/>
        <v>STRING</v>
      </c>
      <c r="AE64" s="7">
        <f t="shared" si="8"/>
        <v>255</v>
      </c>
      <c r="AF64" s="7" t="str">
        <f t="shared" si="9"/>
        <v>n/a</v>
      </c>
      <c r="AG64" s="7" t="str">
        <f t="shared" si="10"/>
        <v>n/a</v>
      </c>
      <c r="AH64" t="str">
        <f>IFERROR(VLOOKUP('nCino | Field Mappings'!$A64,'nCino | Object Info'!$A:$H,8,FALSE),"(not found)")</f>
        <v>entity_involvement</v>
      </c>
      <c r="AI64" t="str">
        <f t="shared" si="11"/>
        <v>Contingent_Type</v>
      </c>
      <c r="AJ64" s="7" t="str">
        <f t="shared" si="12"/>
        <v>n/a</v>
      </c>
      <c r="AK64" s="7" t="str">
        <f t="shared" si="44"/>
        <v>yes</v>
      </c>
      <c r="AL64" s="2" t="str">
        <f t="shared" si="13"/>
        <v>STRING</v>
      </c>
      <c r="AM64" s="7">
        <f t="shared" si="14"/>
        <v>255</v>
      </c>
      <c r="AN64" s="7" t="str">
        <f t="shared" si="15"/>
        <v>n/a</v>
      </c>
      <c r="AO64" s="7" t="str">
        <f t="shared" si="16"/>
        <v>n/a</v>
      </c>
      <c r="AP64" s="7" t="str">
        <f t="shared" si="45"/>
        <v>n/a</v>
      </c>
    </row>
    <row r="65" spans="1:17">
      <c r="A65" s="1" t="s">
        <v>53</v>
      </c>
      <c r="B65" s="1" t="s">
        <v>54</v>
      </c>
      <c r="C65" s="1" t="s">
        <v>253</v>
      </c>
      <c r="D65" s="1" t="s">
        <v>254</v>
      </c>
      <c r="E65" s="1" t="s">
        <v>255</v>
      </c>
      <c r="F65" s="2" t="str">
        <f>IF(OR(ISERROR(VLOOKUP($C65,'DMW | F&amp;L Fields'!$L:$M, 1, FALSE)),IFERROR(INDEX('DMW | F&amp;L Fields'!$C:$C,MATCH($C65,'DMW | F&amp;L Fields'!$L:$L, 0)), "Y") ="Y"),"No", "Yes")</f>
        <v>No</v>
      </c>
      <c r="G65" s="1" t="str">
        <f>IFERROR(VLOOKUP($C65,'DMW | F&amp;L Fields'!$L:$M, 2, FALSE),"(not found)")</f>
        <v>This field is optional. This field is populated as part of the new deposit workflow. This field specifies the deposit associated with the entity involvement. By also associating the entity involvement to a relationship, it allows a user to associate a deposit and relationship together.</v>
      </c>
      <c r="H65" s="2" t="str">
        <f t="shared" si="0"/>
        <v>Foreign</v>
      </c>
      <c r="I65" s="2" t="s">
        <v>97</v>
      </c>
      <c r="J65" s="1" t="s">
        <v>256</v>
      </c>
      <c r="K65" s="2">
        <v>18</v>
      </c>
      <c r="L65" s="2">
        <v>0</v>
      </c>
      <c r="M65" s="2">
        <v>0</v>
      </c>
      <c r="N65" s="2" t="str">
        <f t="shared" si="1"/>
        <v>reference(LLC_BI__Deposit__c)|18|0|0</v>
      </c>
      <c r="O65" t="str">
        <f>IFERROR(VLOOKUP('nCino | Field Mappings'!$A65,'nCino | Object Info'!$A:$H,5,FALSE),"(not found)")</f>
        <v>rskcsp_ds_entity_involvement</v>
      </c>
      <c r="P65" t="str">
        <f t="shared" si="2"/>
        <v>LLC_BI__Deposit__c</v>
      </c>
      <c r="Q65" s="7">
        <f>IFERROR(VLOOKUP($N65,'nCino | BigQuery Type Lookup'!$A:$F,2,FALSE),"(not found)")</f>
        <v>18</v>
      </c>
    </row>
    <row r="66" spans="1:17">
      <c r="A66" s="1" t="s">
        <v>53</v>
      </c>
      <c r="B66" s="1" t="s">
        <v>54</v>
      </c>
      <c r="C66" s="1" t="s">
        <v>257</v>
      </c>
      <c r="D66" s="1" t="s">
        <v>258</v>
      </c>
      <c r="E66" s="1" t="s">
        <v>259</v>
      </c>
      <c r="F66" s="2" t="str">
        <f>IF(OR(ISERROR(VLOOKUP($C66,'DMW | F&amp;L Fields'!$L:$M, 1, FALSE)),IFERROR(INDEX('DMW | F&amp;L Fields'!$C:$C,MATCH($C66,'DMW | F&amp;L Fields'!$L:$L, 0)), "Y") ="Y"),"No", "Yes")</f>
        <v>No</v>
      </c>
      <c r="G66" s="1" t="str">
        <f>IFERROR(VLOOKUP($C66,'DMW | F&amp;L Fields'!$L:$M, 2, FALSE),"(not found)")</f>
        <v>The system automatically populates this lookup field on Entity Involvements to associate Sole Proprietorship Accounts to Sole Proprietorships. The system only populates this field on Entity Involvements for Individuals that apply for loans or deposits as a Sole Proprietorship.</v>
      </c>
      <c r="H66" s="2" t="str">
        <f t="shared" si="0"/>
        <v>Foreign</v>
      </c>
      <c r="I66" s="2" t="s">
        <v>97</v>
      </c>
      <c r="J66" s="1" t="s">
        <v>240</v>
      </c>
      <c r="K66" s="2">
        <v>18</v>
      </c>
      <c r="L66" s="2">
        <v>0</v>
      </c>
      <c r="M66" s="2">
        <v>0</v>
      </c>
      <c r="N66" s="2" t="str">
        <f t="shared" si="1"/>
        <v>reference(Account)|18|0|0</v>
      </c>
      <c r="O66" t="str">
        <f>IFERROR(VLOOKUP('nCino | Field Mappings'!$A66,'nCino | Object Info'!$A:$H,5,FALSE),"(not found)")</f>
        <v>rskcsp_ds_entity_involvement</v>
      </c>
      <c r="P66" t="str">
        <f t="shared" si="2"/>
        <v>LLC_BI__Doing_Business_As__c</v>
      </c>
      <c r="Q66" s="7">
        <f>IFERROR(VLOOKUP($N66,'nCino | BigQuery Type Lookup'!$A:$F,2,FALSE),"(not found)")</f>
        <v>18</v>
      </c>
    </row>
    <row r="67" spans="1:17">
      <c r="A67" s="1" t="s">
        <v>53</v>
      </c>
      <c r="B67" s="1" t="s">
        <v>54</v>
      </c>
      <c r="C67" s="1" t="s">
        <v>260</v>
      </c>
      <c r="D67" s="1" t="s">
        <v>261</v>
      </c>
      <c r="E67" s="1" t="s">
        <v>262</v>
      </c>
      <c r="F67" s="2" t="str">
        <f>IF(OR(ISERROR(VLOOKUP($C67,'DMW | F&amp;L Fields'!$L:$M, 1, FALSE)),IFERROR(INDEX('DMW | F&amp;L Fields'!$C:$C,MATCH($C67,'DMW | F&amp;L Fields'!$L:$L, 0)), "Y") ="Y"),"No", "Yes")</f>
        <v>No</v>
      </c>
      <c r="G67" s="1" t="str">
        <f>IFERROR(VLOOKUP($C67,'DMW | F&amp;L Fields'!$L:$M, 2, FALSE),"(not found)")</f>
        <v>Typical Entity types will include Operating Company, Sole Proprietorship, EPC, Individual. Value provided must match one of the values in the Entity Type pick list established for this organization.</v>
      </c>
      <c r="H67" s="2" t="str">
        <f t="shared" ref="H67:H130" si="46">IF(J67="Id", "Primary", IF(LEFT(J67, 9) ="reference", "Foreign", "n/a"))</f>
        <v>n/a</v>
      </c>
      <c r="I67" s="2" t="s">
        <v>97</v>
      </c>
      <c r="J67" s="1" t="s">
        <v>119</v>
      </c>
      <c r="K67" s="2">
        <v>255</v>
      </c>
      <c r="L67" s="2">
        <v>0</v>
      </c>
      <c r="M67" s="2">
        <v>0</v>
      </c>
      <c r="N67" s="2" t="str">
        <f t="shared" ref="N67:N130" si="47">_xlfn.CONCAT(J67,"|",K67,"|",L67,"|",M67)</f>
        <v>picklist|255|0|0</v>
      </c>
      <c r="O67" t="str">
        <f>IFERROR(VLOOKUP('nCino | Field Mappings'!$A67,'nCino | Object Info'!$A:$H,5,FALSE),"(not found)")</f>
        <v>rskcsp_ds_entity_involvement</v>
      </c>
      <c r="P67" t="str">
        <f t="shared" ref="P67:P130" si="48">D67</f>
        <v>LLC_BI__Entity_Type__c</v>
      </c>
      <c r="Q67" s="7">
        <f>IFERROR(VLOOKUP($N67,'nCino | BigQuery Type Lookup'!$A:$F,2,FALSE),"(not found)")</f>
        <v>255</v>
      </c>
    </row>
    <row r="68" spans="1:17">
      <c r="A68" s="1" t="s">
        <v>53</v>
      </c>
      <c r="B68" s="1" t="s">
        <v>54</v>
      </c>
      <c r="C68" s="1" t="s">
        <v>263</v>
      </c>
      <c r="D68" s="1" t="s">
        <v>264</v>
      </c>
      <c r="E68" s="1" t="s">
        <v>265</v>
      </c>
      <c r="F68" s="2" t="str">
        <f>IF(OR(ISERROR(VLOOKUP($C68,'DMW | F&amp;L Fields'!$L:$M, 1, FALSE)),IFERROR(INDEX('DMW | F&amp;L Fields'!$C:$C,MATCH($C68,'DMW | F&amp;L Fields'!$L:$L, 0)), "Y") ="Y"),"No", "Yes")</f>
        <v>No</v>
      </c>
      <c r="G68" s="1" t="str">
        <f>IFERROR(VLOOKUP($C68,'DMW | F&amp;L Fields'!$L:$M, 2, FALSE),"(not found)")</f>
        <v>(not found)</v>
      </c>
      <c r="H68" s="2" t="str">
        <f t="shared" si="46"/>
        <v>n/a</v>
      </c>
      <c r="I68" s="2" t="s">
        <v>110</v>
      </c>
      <c r="J68" s="1" t="s">
        <v>164</v>
      </c>
      <c r="K68" s="2">
        <v>0</v>
      </c>
      <c r="L68" s="2">
        <v>0</v>
      </c>
      <c r="M68" s="2">
        <v>0</v>
      </c>
      <c r="N68" s="2" t="str">
        <f t="shared" si="47"/>
        <v>boolean|0|0|0</v>
      </c>
      <c r="O68" t="str">
        <f>IFERROR(VLOOKUP('nCino | Field Mappings'!$A68,'nCino | Object Info'!$A:$H,5,FALSE),"(not found)")</f>
        <v>rskcsp_ds_entity_involvement</v>
      </c>
      <c r="P68" t="str">
        <f t="shared" si="48"/>
        <v>LLC_BI__Exclude_From_Account_Exposure__c</v>
      </c>
      <c r="Q68" s="7">
        <f>IFERROR(VLOOKUP($N68,'nCino | BigQuery Type Lookup'!$A:$F,2,FALSE),"(not found)")</f>
        <v>1</v>
      </c>
    </row>
    <row r="69" spans="1:17">
      <c r="A69" s="1" t="s">
        <v>53</v>
      </c>
      <c r="B69" s="1" t="s">
        <v>54</v>
      </c>
      <c r="C69" s="1" t="s">
        <v>266</v>
      </c>
      <c r="D69" s="1" t="s">
        <v>267</v>
      </c>
      <c r="E69" s="1" t="s">
        <v>268</v>
      </c>
      <c r="F69" s="2" t="str">
        <f>IF(OR(ISERROR(VLOOKUP($C69,'DMW | F&amp;L Fields'!$L:$M, 1, FALSE)),IFERROR(INDEX('DMW | F&amp;L Fields'!$C:$C,MATCH($C69,'DMW | F&amp;L Fields'!$L:$L, 0)), "Y") ="Y"),"No", "Yes")</f>
        <v>No</v>
      </c>
      <c r="G69" s="1" t="str">
        <f>IFERROR(VLOOKUP($C69,'DMW | F&amp;L Fields'!$L:$M, 2, FALSE),"(not found)")</f>
        <v>(not found)</v>
      </c>
      <c r="H69" s="2" t="str">
        <f t="shared" si="46"/>
        <v>n/a</v>
      </c>
      <c r="I69" s="2" t="s">
        <v>110</v>
      </c>
      <c r="J69" s="1" t="s">
        <v>164</v>
      </c>
      <c r="K69" s="2">
        <v>0</v>
      </c>
      <c r="L69" s="2">
        <v>0</v>
      </c>
      <c r="M69" s="2">
        <v>0</v>
      </c>
      <c r="N69" s="2" t="str">
        <f t="shared" si="47"/>
        <v>boolean|0|0|0</v>
      </c>
      <c r="O69" t="str">
        <f>IFERROR(VLOOKUP('nCino | Field Mappings'!$A69,'nCino | Object Info'!$A:$H,5,FALSE),"(not found)")</f>
        <v>rskcsp_ds_entity_involvement</v>
      </c>
      <c r="P69" t="str">
        <f t="shared" si="48"/>
        <v>LLC_BI__Exclude_From_Product_Package_Exposure__c</v>
      </c>
      <c r="Q69" s="7">
        <f>IFERROR(VLOOKUP($N69,'nCino | BigQuery Type Lookup'!$A:$F,2,FALSE),"(not found)")</f>
        <v>1</v>
      </c>
    </row>
    <row r="70" spans="1:17">
      <c r="A70" s="1" t="s">
        <v>53</v>
      </c>
      <c r="B70" s="1" t="s">
        <v>54</v>
      </c>
      <c r="C70" s="1" t="s">
        <v>269</v>
      </c>
      <c r="D70" s="1" t="s">
        <v>270</v>
      </c>
      <c r="E70" s="1" t="s">
        <v>271</v>
      </c>
      <c r="F70" s="2" t="str">
        <f>IF(OR(ISERROR(VLOOKUP($C70,'DMW | F&amp;L Fields'!$L:$M, 1, FALSE)),IFERROR(INDEX('DMW | F&amp;L Fields'!$C:$C,MATCH($C70,'DMW | F&amp;L Fields'!$L:$L, 0)), "Y") ="Y"),"No", "Yes")</f>
        <v>No</v>
      </c>
      <c r="G70" s="1" t="str">
        <f>IFERROR(VLOOKUP($C70,'DMW | F&amp;L Fields'!$L:$M, 2, FALSE),"(not found)")</f>
        <v>This field is optional. The user manually populates this field. The date which a guarantee becomes effective. Typically, it is the date the facility funds.</v>
      </c>
      <c r="H70" s="2" t="str">
        <f t="shared" si="46"/>
        <v>n/a</v>
      </c>
      <c r="I70" s="2" t="s">
        <v>97</v>
      </c>
      <c r="J70" s="1" t="s">
        <v>102</v>
      </c>
      <c r="K70" s="2">
        <v>0</v>
      </c>
      <c r="L70" s="2">
        <v>0</v>
      </c>
      <c r="M70" s="2">
        <v>0</v>
      </c>
      <c r="N70" s="2" t="str">
        <f t="shared" si="47"/>
        <v>date|0|0|0</v>
      </c>
      <c r="O70" t="str">
        <f>IFERROR(VLOOKUP('nCino | Field Mappings'!$A70,'nCino | Object Info'!$A:$H,5,FALSE),"(not found)")</f>
        <v>rskcsp_ds_entity_involvement</v>
      </c>
      <c r="P70" t="str">
        <f t="shared" si="48"/>
        <v>LLC_BI__Guarantee_Effective_Date__c</v>
      </c>
      <c r="Q70" s="7">
        <f>IFERROR(VLOOKUP($N70,'nCino | BigQuery Type Lookup'!$A:$F,2,FALSE),"(not found)")</f>
        <v>8</v>
      </c>
    </row>
    <row r="71" spans="1:17">
      <c r="A71" s="1" t="s">
        <v>53</v>
      </c>
      <c r="B71" s="1" t="s">
        <v>54</v>
      </c>
      <c r="C71" s="1" t="s">
        <v>272</v>
      </c>
      <c r="D71" s="1" t="s">
        <v>273</v>
      </c>
      <c r="E71" s="1" t="s">
        <v>274</v>
      </c>
      <c r="F71" s="2" t="str">
        <f>IF(OR(ISERROR(VLOOKUP($C71,'DMW | F&amp;L Fields'!$L:$M, 1, FALSE)),IFERROR(INDEX('DMW | F&amp;L Fields'!$C:$C,MATCH($C71,'DMW | F&amp;L Fields'!$L:$L, 0)), "Y") ="Y"),"No", "Yes")</f>
        <v>No</v>
      </c>
      <c r="G71" s="1" t="str">
        <f>IFERROR(VLOOKUP($C71,'DMW | F&amp;L Fields'!$L:$M, 2, FALSE),"(not found)")</f>
        <v>This field is optional. The user manually populates this field. It is the date which a guarantee ends. By default, this should be when repayment of a facility is satisfied.</v>
      </c>
      <c r="H71" s="2" t="str">
        <f t="shared" si="46"/>
        <v>n/a</v>
      </c>
      <c r="I71" s="2" t="s">
        <v>97</v>
      </c>
      <c r="J71" s="1" t="s">
        <v>102</v>
      </c>
      <c r="K71" s="2">
        <v>0</v>
      </c>
      <c r="L71" s="2">
        <v>0</v>
      </c>
      <c r="M71" s="2">
        <v>0</v>
      </c>
      <c r="N71" s="2" t="str">
        <f t="shared" si="47"/>
        <v>date|0|0|0</v>
      </c>
      <c r="O71" t="str">
        <f>IFERROR(VLOOKUP('nCino | Field Mappings'!$A71,'nCino | Object Info'!$A:$H,5,FALSE),"(not found)")</f>
        <v>rskcsp_ds_entity_involvement</v>
      </c>
      <c r="P71" t="str">
        <f t="shared" si="48"/>
        <v>LLC_BI__Guarantee_End_Date__c</v>
      </c>
      <c r="Q71" s="7">
        <f>IFERROR(VLOOKUP($N71,'nCino | BigQuery Type Lookup'!$A:$F,2,FALSE),"(not found)")</f>
        <v>8</v>
      </c>
    </row>
    <row r="72" spans="1:17">
      <c r="A72" s="1" t="s">
        <v>53</v>
      </c>
      <c r="B72" s="1" t="s">
        <v>54</v>
      </c>
      <c r="C72" s="1" t="s">
        <v>275</v>
      </c>
      <c r="D72" s="1" t="s">
        <v>276</v>
      </c>
      <c r="E72" s="1" t="s">
        <v>277</v>
      </c>
      <c r="F72" s="2" t="str">
        <f>IF(OR(ISERROR(VLOOKUP($C72,'DMW | F&amp;L Fields'!$L:$M, 1, FALSE)),IFERROR(INDEX('DMW | F&amp;L Fields'!$C:$C,MATCH($C72,'DMW | F&amp;L Fields'!$L:$L, 0)), "Y") ="Y"),"No", "Yes")</f>
        <v>No</v>
      </c>
      <c r="G72" s="1" t="str">
        <f>IFERROR(VLOOKUP($C72,'DMW | F&amp;L Fields'!$L:$M, 2, FALSE),"(not found)")</f>
        <v>This field is optional. The user manually populates this field. It is the fixed dollar amount of a limited guarantee.</v>
      </c>
      <c r="H72" s="2" t="str">
        <f t="shared" si="46"/>
        <v>n/a</v>
      </c>
      <c r="I72" s="2" t="s">
        <v>97</v>
      </c>
      <c r="J72" s="1" t="s">
        <v>128</v>
      </c>
      <c r="K72" s="2">
        <v>0</v>
      </c>
      <c r="L72" s="2">
        <v>18</v>
      </c>
      <c r="M72" s="2">
        <v>2</v>
      </c>
      <c r="N72" s="2" t="str">
        <f t="shared" si="47"/>
        <v>currency|0|18|2</v>
      </c>
      <c r="O72" t="str">
        <f>IFERROR(VLOOKUP('nCino | Field Mappings'!$A72,'nCino | Object Info'!$A:$H,5,FALSE),"(not found)")</f>
        <v>rskcsp_ds_entity_involvement</v>
      </c>
      <c r="P72" t="str">
        <f t="shared" si="48"/>
        <v>LLC_BI__Guarantee_Limit__c</v>
      </c>
      <c r="Q72" s="7">
        <f>IFERROR(VLOOKUP($N72,'nCino | BigQuery Type Lookup'!$A:$F,2,FALSE),"(not found)")</f>
        <v>21</v>
      </c>
    </row>
    <row r="73" spans="1:17">
      <c r="A73" s="1" t="s">
        <v>53</v>
      </c>
      <c r="B73" s="1" t="s">
        <v>54</v>
      </c>
      <c r="C73" s="1" t="s">
        <v>278</v>
      </c>
      <c r="D73" s="1" t="s">
        <v>279</v>
      </c>
      <c r="E73" s="1" t="s">
        <v>280</v>
      </c>
      <c r="F73" s="2" t="str">
        <f>IF(OR(ISERROR(VLOOKUP($C73,'DMW | F&amp;L Fields'!$L:$M, 1, FALSE)),IFERROR(INDEX('DMW | F&amp;L Fields'!$C:$C,MATCH($C73,'DMW | F&amp;L Fields'!$L:$L, 0)), "Y") ="Y"),"No", "Yes")</f>
        <v>No</v>
      </c>
      <c r="G73" s="1" t="str">
        <f>IFERROR(VLOOKUP($C73,'DMW | F&amp;L Fields'!$L:$M, 2, FALSE),"(not found)")</f>
        <v>This field is optional. The user manually populates this field. This value specifices a type of guarantee in less specific terms than Contingent Type.</v>
      </c>
      <c r="H73" s="2" t="str">
        <f t="shared" si="46"/>
        <v>n/a</v>
      </c>
      <c r="I73" s="2" t="s">
        <v>97</v>
      </c>
      <c r="J73" s="1" t="s">
        <v>119</v>
      </c>
      <c r="K73" s="2">
        <v>255</v>
      </c>
      <c r="L73" s="2">
        <v>0</v>
      </c>
      <c r="M73" s="2">
        <v>0</v>
      </c>
      <c r="N73" s="2" t="str">
        <f t="shared" si="47"/>
        <v>picklist|255|0|0</v>
      </c>
      <c r="O73" t="str">
        <f>IFERROR(VLOOKUP('nCino | Field Mappings'!$A73,'nCino | Object Info'!$A:$H,5,FALSE),"(not found)")</f>
        <v>rskcsp_ds_entity_involvement</v>
      </c>
      <c r="P73" t="str">
        <f t="shared" si="48"/>
        <v>LLC_BI__Guaranty_Amount__c</v>
      </c>
      <c r="Q73" s="7">
        <f>IFERROR(VLOOKUP($N73,'nCino | BigQuery Type Lookup'!$A:$F,2,FALSE),"(not found)")</f>
        <v>255</v>
      </c>
    </row>
    <row r="74" spans="1:17">
      <c r="A74" s="1" t="s">
        <v>53</v>
      </c>
      <c r="B74" s="1" t="s">
        <v>54</v>
      </c>
      <c r="C74" s="1" t="s">
        <v>281</v>
      </c>
      <c r="D74" s="1" t="s">
        <v>282</v>
      </c>
      <c r="E74" s="1" t="s">
        <v>283</v>
      </c>
      <c r="F74" s="2" t="str">
        <f>IF(OR(ISERROR(VLOOKUP($C74,'DMW | F&amp;L Fields'!$L:$M, 1, FALSE)),IFERROR(INDEX('DMW | F&amp;L Fields'!$C:$C,MATCH($C74,'DMW | F&amp;L Fields'!$L:$L, 0)), "Y") ="Y"),"No", "Yes")</f>
        <v>No</v>
      </c>
      <c r="G74" s="1" t="str">
        <f>IFERROR(VLOOKUP($C74,'DMW | F&amp;L Fields'!$L:$M, 2, FALSE),"(not found)")</f>
        <v>The HMDA applicant type.</v>
      </c>
      <c r="H74" s="2" t="str">
        <f t="shared" si="46"/>
        <v>n/a</v>
      </c>
      <c r="I74" s="2" t="s">
        <v>97</v>
      </c>
      <c r="J74" s="1" t="s">
        <v>119</v>
      </c>
      <c r="K74" s="2">
        <v>255</v>
      </c>
      <c r="L74" s="2">
        <v>0</v>
      </c>
      <c r="M74" s="2">
        <v>0</v>
      </c>
      <c r="N74" s="2" t="str">
        <f t="shared" si="47"/>
        <v>picklist|255|0|0</v>
      </c>
      <c r="O74" t="str">
        <f>IFERROR(VLOOKUP('nCino | Field Mappings'!$A74,'nCino | Object Info'!$A:$H,5,FALSE),"(not found)")</f>
        <v>rskcsp_ds_entity_involvement</v>
      </c>
      <c r="P74" t="str">
        <f t="shared" si="48"/>
        <v>LLC_BI__HMDA_Applicant_Type__c</v>
      </c>
      <c r="Q74" s="7">
        <f>IFERROR(VLOOKUP($N74,'nCino | BigQuery Type Lookup'!$A:$F,2,FALSE),"(not found)")</f>
        <v>255</v>
      </c>
    </row>
    <row r="75" spans="1:17">
      <c r="A75" s="1" t="s">
        <v>53</v>
      </c>
      <c r="B75" s="1" t="s">
        <v>54</v>
      </c>
      <c r="C75" s="1" t="s">
        <v>284</v>
      </c>
      <c r="D75" s="1" t="s">
        <v>285</v>
      </c>
      <c r="E75" s="1" t="s">
        <v>286</v>
      </c>
      <c r="F75" s="2" t="str">
        <f>IF(OR(ISERROR(VLOOKUP($C75,'DMW | F&amp;L Fields'!$L:$M, 1, FALSE)),IFERROR(INDEX('DMW | F&amp;L Fields'!$C:$C,MATCH($C75,'DMW | F&amp;L Fields'!$L:$L, 0)), "Y") ="Y"),"No", "Yes")</f>
        <v>No</v>
      </c>
      <c r="G75" s="1" t="str">
        <f>IFERROR(VLOOKUP($C75,'DMW | F&amp;L Fields'!$L:$M, 2, FALSE),"(not found)")</f>
        <v>This field is optional. The user manually populates this field on the HMDA page. This field stores the ethnicty of the applicant.</v>
      </c>
      <c r="H75" s="2" t="str">
        <f t="shared" si="46"/>
        <v>n/a</v>
      </c>
      <c r="I75" s="2" t="s">
        <v>97</v>
      </c>
      <c r="J75" s="1" t="s">
        <v>119</v>
      </c>
      <c r="K75" s="2">
        <v>255</v>
      </c>
      <c r="L75" s="2">
        <v>0</v>
      </c>
      <c r="M75" s="2">
        <v>0</v>
      </c>
      <c r="N75" s="2" t="str">
        <f t="shared" si="47"/>
        <v>picklist|255|0|0</v>
      </c>
      <c r="O75" t="str">
        <f>IFERROR(VLOOKUP('nCino | Field Mappings'!$A75,'nCino | Object Info'!$A:$H,5,FALSE),"(not found)")</f>
        <v>rskcsp_ds_entity_involvement</v>
      </c>
      <c r="P75" t="str">
        <f t="shared" si="48"/>
        <v>LLC_BI__HMDA_Ethnicity__c</v>
      </c>
      <c r="Q75" s="7">
        <f>IFERROR(VLOOKUP($N75,'nCino | BigQuery Type Lookup'!$A:$F,2,FALSE),"(not found)")</f>
        <v>255</v>
      </c>
    </row>
    <row r="76" spans="1:17">
      <c r="A76" s="1" t="s">
        <v>53</v>
      </c>
      <c r="B76" s="1" t="s">
        <v>54</v>
      </c>
      <c r="C76" s="1" t="s">
        <v>287</v>
      </c>
      <c r="D76" s="1" t="s">
        <v>288</v>
      </c>
      <c r="E76" s="1" t="s">
        <v>289</v>
      </c>
      <c r="F76" s="2" t="str">
        <f>IF(OR(ISERROR(VLOOKUP($C76,'DMW | F&amp;L Fields'!$L:$M, 1, FALSE)),IFERROR(INDEX('DMW | F&amp;L Fields'!$C:$C,MATCH($C76,'DMW | F&amp;L Fields'!$L:$L, 0)), "Y") ="Y"),"No", "Yes")</f>
        <v>No</v>
      </c>
      <c r="G76" s="1" t="str">
        <f>IFERROR(VLOOKUP($C76,'DMW | F&amp;L Fields'!$L:$M, 2, FALSE),"(not found)")</f>
        <v>This field is optional. The user manually populates this field on the HMDA page. This field stores the income of the applicant.</v>
      </c>
      <c r="H76" s="2" t="str">
        <f t="shared" si="46"/>
        <v>n/a</v>
      </c>
      <c r="I76" s="2" t="s">
        <v>97</v>
      </c>
      <c r="J76" s="1" t="s">
        <v>98</v>
      </c>
      <c r="K76" s="2">
        <v>0</v>
      </c>
      <c r="L76" s="2">
        <v>18</v>
      </c>
      <c r="M76" s="2">
        <v>0</v>
      </c>
      <c r="N76" s="2" t="str">
        <f t="shared" si="47"/>
        <v>double|0|18|0</v>
      </c>
      <c r="O76" t="str">
        <f>IFERROR(VLOOKUP('nCino | Field Mappings'!$A76,'nCino | Object Info'!$A:$H,5,FALSE),"(not found)")</f>
        <v>rskcsp_ds_entity_involvement</v>
      </c>
      <c r="P76" t="str">
        <f t="shared" si="48"/>
        <v>LLC_BI__HMDA_Income__c</v>
      </c>
      <c r="Q76" s="7">
        <f>IFERROR(VLOOKUP($N76,'nCino | BigQuery Type Lookup'!$A:$F,2,FALSE),"(not found)")</f>
        <v>18</v>
      </c>
    </row>
    <row r="77" spans="1:17">
      <c r="A77" s="1" t="s">
        <v>53</v>
      </c>
      <c r="B77" s="1" t="s">
        <v>54</v>
      </c>
      <c r="C77" s="1" t="s">
        <v>290</v>
      </c>
      <c r="D77" s="1" t="s">
        <v>291</v>
      </c>
      <c r="E77" s="1" t="s">
        <v>292</v>
      </c>
      <c r="F77" s="2" t="str">
        <f>IF(OR(ISERROR(VLOOKUP($C77,'DMW | F&amp;L Fields'!$L:$M, 1, FALSE)),IFERROR(INDEX('DMW | F&amp;L Fields'!$C:$C,MATCH($C77,'DMW | F&amp;L Fields'!$L:$L, 0)), "Y") ="Y"),"No", "Yes")</f>
        <v>No</v>
      </c>
      <c r="G77" s="1" t="str">
        <f>IFERROR(VLOOKUP($C77,'DMW | F&amp;L Fields'!$L:$M, 2, FALSE),"(not found)")</f>
        <v>This field is optional. The user manually populates this field on the HMDA page. If enabled, the applicant does not have to enter other HMDA information. When disabled, other HMDA information is requested, but not required, of the applicant. This field is disabled by default.</v>
      </c>
      <c r="H77" s="2" t="str">
        <f t="shared" si="46"/>
        <v>n/a</v>
      </c>
      <c r="I77" s="2" t="s">
        <v>110</v>
      </c>
      <c r="J77" s="1" t="s">
        <v>164</v>
      </c>
      <c r="K77" s="2">
        <v>0</v>
      </c>
      <c r="L77" s="2">
        <v>0</v>
      </c>
      <c r="M77" s="2">
        <v>0</v>
      </c>
      <c r="N77" s="2" t="str">
        <f t="shared" si="47"/>
        <v>boolean|0|0|0</v>
      </c>
      <c r="O77" t="str">
        <f>IFERROR(VLOOKUP('nCino | Field Mappings'!$A77,'nCino | Object Info'!$A:$H,5,FALSE),"(not found)")</f>
        <v>rskcsp_ds_entity_involvement</v>
      </c>
      <c r="P77" t="str">
        <f t="shared" si="48"/>
        <v>LLC_BI__HMDA_Not_Provided__c</v>
      </c>
      <c r="Q77" s="7">
        <f>IFERROR(VLOOKUP($N77,'nCino | BigQuery Type Lookup'!$A:$F,2,FALSE),"(not found)")</f>
        <v>1</v>
      </c>
    </row>
    <row r="78" spans="1:17">
      <c r="A78" s="1" t="s">
        <v>53</v>
      </c>
      <c r="B78" s="1" t="s">
        <v>54</v>
      </c>
      <c r="C78" s="1" t="s">
        <v>293</v>
      </c>
      <c r="D78" s="1" t="s">
        <v>294</v>
      </c>
      <c r="E78" s="1" t="s">
        <v>295</v>
      </c>
      <c r="F78" s="2" t="str">
        <f>IF(OR(ISERROR(VLOOKUP($C78,'DMW | F&amp;L Fields'!$L:$M, 1, FALSE)),IFERROR(INDEX('DMW | F&amp;L Fields'!$C:$C,MATCH($C78,'DMW | F&amp;L Fields'!$L:$L, 0)), "Y") ="Y"),"No", "Yes")</f>
        <v>No</v>
      </c>
      <c r="G78" s="1" t="str">
        <f>IFERROR(VLOOKUP($C78,'DMW | F&amp;L Fields'!$L:$M, 2, FALSE),"(not found)")</f>
        <v>This field is optional. The user manually populates this field on the HMDA page. This field stores the race of the applicant.</v>
      </c>
      <c r="H78" s="2" t="str">
        <f t="shared" si="46"/>
        <v>n/a</v>
      </c>
      <c r="I78" s="2" t="s">
        <v>97</v>
      </c>
      <c r="J78" s="1" t="s">
        <v>296</v>
      </c>
      <c r="K78" s="2">
        <v>4099</v>
      </c>
      <c r="L78" s="2">
        <v>4</v>
      </c>
      <c r="M78" s="2">
        <v>0</v>
      </c>
      <c r="N78" s="2" t="str">
        <f t="shared" si="47"/>
        <v>multipicklist|4099|4|0</v>
      </c>
      <c r="O78" t="str">
        <f>IFERROR(VLOOKUP('nCino | Field Mappings'!$A78,'nCino | Object Info'!$A:$H,5,FALSE),"(not found)")</f>
        <v>rskcsp_ds_entity_involvement</v>
      </c>
      <c r="P78" t="str">
        <f t="shared" si="48"/>
        <v>LLC_BI__HMDA_Race__c</v>
      </c>
      <c r="Q78" s="7">
        <f>IFERROR(VLOOKUP($N78,'nCino | BigQuery Type Lookup'!$A:$F,2,FALSE),"(not found)")</f>
        <v>4099</v>
      </c>
    </row>
    <row r="79" spans="1:17">
      <c r="A79" s="1" t="s">
        <v>53</v>
      </c>
      <c r="B79" s="1" t="s">
        <v>54</v>
      </c>
      <c r="C79" s="1" t="s">
        <v>297</v>
      </c>
      <c r="D79" s="1" t="s">
        <v>298</v>
      </c>
      <c r="E79" s="1" t="s">
        <v>299</v>
      </c>
      <c r="F79" s="2" t="str">
        <f>IF(OR(ISERROR(VLOOKUP($C79,'DMW | F&amp;L Fields'!$L:$M, 1, FALSE)),IFERROR(INDEX('DMW | F&amp;L Fields'!$C:$C,MATCH($C79,'DMW | F&amp;L Fields'!$L:$L, 0)), "Y") ="Y"),"No", "Yes")</f>
        <v>No</v>
      </c>
      <c r="G79" s="1" t="str">
        <f>IFERROR(VLOOKUP($C79,'DMW | F&amp;L Fields'!$L:$M, 2, FALSE),"(not found)")</f>
        <v>This field is optional. The user manually populates this field on the HMDA page. This field stores the sex of the applicant.</v>
      </c>
      <c r="H79" s="2" t="str">
        <f t="shared" si="46"/>
        <v>n/a</v>
      </c>
      <c r="I79" s="2" t="s">
        <v>97</v>
      </c>
      <c r="J79" s="1" t="s">
        <v>119</v>
      </c>
      <c r="K79" s="2">
        <v>255</v>
      </c>
      <c r="L79" s="2">
        <v>0</v>
      </c>
      <c r="M79" s="2">
        <v>0</v>
      </c>
      <c r="N79" s="2" t="str">
        <f t="shared" si="47"/>
        <v>picklist|255|0|0</v>
      </c>
      <c r="O79" t="str">
        <f>IFERROR(VLOOKUP('nCino | Field Mappings'!$A79,'nCino | Object Info'!$A:$H,5,FALSE),"(not found)")</f>
        <v>rskcsp_ds_entity_involvement</v>
      </c>
      <c r="P79" t="str">
        <f t="shared" si="48"/>
        <v>LLC_BI__HMDA_Sex__c</v>
      </c>
      <c r="Q79" s="7">
        <f>IFERROR(VLOOKUP($N79,'nCino | BigQuery Type Lookup'!$A:$F,2,FALSE),"(not found)")</f>
        <v>255</v>
      </c>
    </row>
    <row r="80" spans="1:17">
      <c r="A80" s="1" t="s">
        <v>53</v>
      </c>
      <c r="B80" s="1" t="s">
        <v>54</v>
      </c>
      <c r="C80" s="1" t="s">
        <v>300</v>
      </c>
      <c r="D80" s="1" t="s">
        <v>301</v>
      </c>
      <c r="E80" s="1" t="s">
        <v>302</v>
      </c>
      <c r="F80" s="2" t="str">
        <f>IF(OR(ISERROR(VLOOKUP($C80,'DMW | F&amp;L Fields'!$L:$M, 1, FALSE)),IFERROR(INDEX('DMW | F&amp;L Fields'!$C:$C,MATCH($C80,'DMW | F&amp;L Fields'!$L:$L, 0)), "Y") ="Y"),"No", "Yes")</f>
        <v>No</v>
      </c>
      <c r="G80" s="1" t="str">
        <f>IFERROR(VLOOKUP($C80,'DMW | F&amp;L Fields'!$L:$M, 2, FALSE),"(not found)")</f>
        <v>This field is optional. It automatically populates based on the selection in the LLC_BI__Borrower_Type__c field. It indicates if the record denotes a borrower.</v>
      </c>
      <c r="H80" s="2" t="str">
        <f t="shared" si="46"/>
        <v>n/a</v>
      </c>
      <c r="I80" s="2" t="s">
        <v>97</v>
      </c>
      <c r="J80" s="1" t="s">
        <v>98</v>
      </c>
      <c r="K80" s="2">
        <v>0</v>
      </c>
      <c r="L80" s="2">
        <v>18</v>
      </c>
      <c r="M80" s="2">
        <v>0</v>
      </c>
      <c r="N80" s="2" t="str">
        <f t="shared" si="47"/>
        <v>double|0|18|0</v>
      </c>
      <c r="O80" t="str">
        <f>IFERROR(VLOOKUP('nCino | Field Mappings'!$A80,'nCino | Object Info'!$A:$H,5,FALSE),"(not found)")</f>
        <v>rskcsp_ds_entity_involvement</v>
      </c>
      <c r="P80" t="str">
        <f t="shared" si="48"/>
        <v>LLC_BI__Is_Borrower__c</v>
      </c>
      <c r="Q80" s="7">
        <f>IFERROR(VLOOKUP($N80,'nCino | BigQuery Type Lookup'!$A:$F,2,FALSE),"(not found)")</f>
        <v>18</v>
      </c>
    </row>
    <row r="81" spans="1:42">
      <c r="A81" s="1" t="s">
        <v>53</v>
      </c>
      <c r="B81" s="1" t="s">
        <v>54</v>
      </c>
      <c r="C81" s="1" t="s">
        <v>303</v>
      </c>
      <c r="D81" s="1" t="s">
        <v>304</v>
      </c>
      <c r="E81" s="1" t="s">
        <v>305</v>
      </c>
      <c r="F81" s="2" t="str">
        <f>IF(OR(ISERROR(VLOOKUP($C81,'DMW | F&amp;L Fields'!$L:$M, 1, FALSE)),IFERROR(INDEX('DMW | F&amp;L Fields'!$C:$C,MATCH($C81,'DMW | F&amp;L Fields'!$L:$L, 0)), "Y") ="Y"),"No", "Yes")</f>
        <v>No</v>
      </c>
      <c r="G81" s="1" t="str">
        <f>IFERROR(VLOOKUP($C81,'DMW | F&amp;L Fields'!$L:$M, 2, FALSE),"(not found)")</f>
        <v>This field is optional. It automatically populates based on the selection in the LLC_BI__Borrower_Type__c field. It indicates if the record denotes a co-borrower.</v>
      </c>
      <c r="H81" s="2" t="str">
        <f t="shared" si="46"/>
        <v>n/a</v>
      </c>
      <c r="I81" s="2" t="s">
        <v>97</v>
      </c>
      <c r="J81" s="1" t="s">
        <v>98</v>
      </c>
      <c r="K81" s="2">
        <v>0</v>
      </c>
      <c r="L81" s="2">
        <v>18</v>
      </c>
      <c r="M81" s="2">
        <v>0</v>
      </c>
      <c r="N81" s="2" t="str">
        <f t="shared" si="47"/>
        <v>double|0|18|0</v>
      </c>
      <c r="O81" t="str">
        <f>IFERROR(VLOOKUP('nCino | Field Mappings'!$A81,'nCino | Object Info'!$A:$H,5,FALSE),"(not found)")</f>
        <v>rskcsp_ds_entity_involvement</v>
      </c>
      <c r="P81" t="str">
        <f t="shared" si="48"/>
        <v>LLC_BI__Is_CoBorrower__c</v>
      </c>
      <c r="Q81" s="7">
        <f>IFERROR(VLOOKUP($N81,'nCino | BigQuery Type Lookup'!$A:$F,2,FALSE),"(not found)")</f>
        <v>18</v>
      </c>
    </row>
    <row r="82" spans="1:42">
      <c r="A82" s="1" t="s">
        <v>53</v>
      </c>
      <c r="B82" s="1" t="s">
        <v>54</v>
      </c>
      <c r="C82" s="1" t="s">
        <v>306</v>
      </c>
      <c r="D82" s="1" t="s">
        <v>307</v>
      </c>
      <c r="E82" s="1" t="s">
        <v>308</v>
      </c>
      <c r="F82" s="2" t="str">
        <f>IF(OR(ISERROR(VLOOKUP($C82,'DMW | F&amp;L Fields'!$L:$M, 1, FALSE)),IFERROR(INDEX('DMW | F&amp;L Fields'!$C:$C,MATCH($C82,'DMW | F&amp;L Fields'!$L:$L, 0)), "Y") ="Y"),"No", "Yes")</f>
        <v>No</v>
      </c>
      <c r="G82" s="1" t="str">
        <f>IFERROR(VLOOKUP($C82,'DMW | F&amp;L Fields'!$L:$M, 2, FALSE),"(not found)")</f>
        <v>This field is optional. It automatically populates based on the selection in the LLC_BI__Borrower_Type__c field. It indicates if the record denotes a grantor</v>
      </c>
      <c r="H82" s="2" t="str">
        <f t="shared" si="46"/>
        <v>n/a</v>
      </c>
      <c r="I82" s="2" t="s">
        <v>97</v>
      </c>
      <c r="J82" s="1" t="s">
        <v>98</v>
      </c>
      <c r="K82" s="2">
        <v>0</v>
      </c>
      <c r="L82" s="2">
        <v>18</v>
      </c>
      <c r="M82" s="2">
        <v>0</v>
      </c>
      <c r="N82" s="2" t="str">
        <f t="shared" si="47"/>
        <v>double|0|18|0</v>
      </c>
      <c r="O82" t="str">
        <f>IFERROR(VLOOKUP('nCino | Field Mappings'!$A82,'nCino | Object Info'!$A:$H,5,FALSE),"(not found)")</f>
        <v>rskcsp_ds_entity_involvement</v>
      </c>
      <c r="P82" t="str">
        <f t="shared" si="48"/>
        <v>LLC_BI__Is_Grantor__c</v>
      </c>
      <c r="Q82" s="7">
        <f>IFERROR(VLOOKUP($N82,'nCino | BigQuery Type Lookup'!$A:$F,2,FALSE),"(not found)")</f>
        <v>18</v>
      </c>
    </row>
    <row r="83" spans="1:42">
      <c r="A83" s="1" t="s">
        <v>53</v>
      </c>
      <c r="B83" s="1" t="s">
        <v>54</v>
      </c>
      <c r="C83" s="1" t="s">
        <v>309</v>
      </c>
      <c r="D83" s="1" t="s">
        <v>310</v>
      </c>
      <c r="E83" s="1" t="s">
        <v>311</v>
      </c>
      <c r="F83" s="2" t="str">
        <f>IF(OR(ISERROR(VLOOKUP($C83,'DMW | F&amp;L Fields'!$L:$M, 1, FALSE)),IFERROR(INDEX('DMW | F&amp;L Fields'!$C:$C,MATCH($C83,'DMW | F&amp;L Fields'!$L:$L, 0)), "Y") ="Y"),"No", "Yes")</f>
        <v>No</v>
      </c>
      <c r="G83" s="1" t="str">
        <f>IFERROR(VLOOKUP($C83,'DMW | F&amp;L Fields'!$L:$M, 2, FALSE),"(not found)")</f>
        <v>This field is optional. It automatically populates based on the selection in the LLC_BI__Borrower_Type__c field. It indicates if the record denotes a guarantor.</v>
      </c>
      <c r="H83" s="2" t="str">
        <f t="shared" si="46"/>
        <v>n/a</v>
      </c>
      <c r="I83" s="2" t="s">
        <v>97</v>
      </c>
      <c r="J83" s="1" t="s">
        <v>98</v>
      </c>
      <c r="K83" s="2">
        <v>0</v>
      </c>
      <c r="L83" s="2">
        <v>18</v>
      </c>
      <c r="M83" s="2">
        <v>0</v>
      </c>
      <c r="N83" s="2" t="str">
        <f t="shared" si="47"/>
        <v>double|0|18|0</v>
      </c>
      <c r="O83" t="str">
        <f>IFERROR(VLOOKUP('nCino | Field Mappings'!$A83,'nCino | Object Info'!$A:$H,5,FALSE),"(not found)")</f>
        <v>rskcsp_ds_entity_involvement</v>
      </c>
      <c r="P83" t="str">
        <f t="shared" si="48"/>
        <v>LLC_BI__Is_Guarantor__c</v>
      </c>
      <c r="Q83" s="7">
        <f>IFERROR(VLOOKUP($N83,'nCino | BigQuery Type Lookup'!$A:$F,2,FALSE),"(not found)")</f>
        <v>18</v>
      </c>
    </row>
    <row r="84" spans="1:42">
      <c r="A84" s="1" t="s">
        <v>53</v>
      </c>
      <c r="B84" s="1" t="s">
        <v>54</v>
      </c>
      <c r="C84" s="1" t="s">
        <v>312</v>
      </c>
      <c r="D84" s="1" t="s">
        <v>313</v>
      </c>
      <c r="E84" s="1" t="s">
        <v>314</v>
      </c>
      <c r="F84" s="2" t="str">
        <f>IF(OR(ISERROR(VLOOKUP($C84,'DMW | F&amp;L Fields'!$L:$M, 1, FALSE)),IFERROR(INDEX('DMW | F&amp;L Fields'!$C:$C,MATCH($C84,'DMW | F&amp;L Fields'!$L:$L, 0)), "Y") ="Y"),"No", "Yes")</f>
        <v>No</v>
      </c>
      <c r="G84" s="1" t="str">
        <f>IFERROR(VLOOKUP($C84,'DMW | F&amp;L Fields'!$L:$M, 2, FALSE),"(not found)")</f>
        <v>This field sets whether an entity is displayed in global analysis within spreads.</v>
      </c>
      <c r="H84" s="2" t="str">
        <f t="shared" si="46"/>
        <v>n/a</v>
      </c>
      <c r="I84" s="2" t="s">
        <v>110</v>
      </c>
      <c r="J84" s="1" t="s">
        <v>164</v>
      </c>
      <c r="K84" s="2">
        <v>0</v>
      </c>
      <c r="L84" s="2">
        <v>0</v>
      </c>
      <c r="M84" s="2">
        <v>0</v>
      </c>
      <c r="N84" s="2" t="str">
        <f t="shared" si="47"/>
        <v>boolean|0|0|0</v>
      </c>
      <c r="O84" t="str">
        <f>IFERROR(VLOOKUP('nCino | Field Mappings'!$A84,'nCino | Object Info'!$A:$H,5,FALSE),"(not found)")</f>
        <v>rskcsp_ds_entity_involvement</v>
      </c>
      <c r="P84" t="str">
        <f t="shared" si="48"/>
        <v>LLC_BI__Is_Included_In_Global_Analysis__c</v>
      </c>
      <c r="Q84" s="7">
        <f>IFERROR(VLOOKUP($N84,'nCino | BigQuery Type Lookup'!$A:$F,2,FALSE),"(not found)")</f>
        <v>1</v>
      </c>
    </row>
    <row r="85" spans="1:42">
      <c r="A85" s="1" t="s">
        <v>53</v>
      </c>
      <c r="B85" s="1" t="s">
        <v>54</v>
      </c>
      <c r="C85" s="1" t="s">
        <v>315</v>
      </c>
      <c r="D85" s="1" t="s">
        <v>316</v>
      </c>
      <c r="E85" s="1" t="s">
        <v>317</v>
      </c>
      <c r="F85" s="2" t="str">
        <f>IF(OR(ISERROR(VLOOKUP($C85,'DMW | F&amp;L Fields'!$L:$M, 1, FALSE)),IFERROR(INDEX('DMW | F&amp;L Fields'!$C:$C,MATCH($C85,'DMW | F&amp;L Fields'!$L:$L, 0)), "Y") ="Y"),"No", "Yes")</f>
        <v>No</v>
      </c>
      <c r="G85" s="1" t="str">
        <f>IFERROR(VLOOKUP($C85,'DMW | F&amp;L Fields'!$L:$M, 2, FALSE),"(not found)")</f>
        <v>This field is optional. It automatically populates based on the selection in the LLC_BI__Borrower_Type__c field. It indicates if the record denotes a related entity</v>
      </c>
      <c r="H85" s="2" t="str">
        <f t="shared" si="46"/>
        <v>n/a</v>
      </c>
      <c r="I85" s="2" t="s">
        <v>97</v>
      </c>
      <c r="J85" s="1" t="s">
        <v>98</v>
      </c>
      <c r="K85" s="2">
        <v>0</v>
      </c>
      <c r="L85" s="2">
        <v>18</v>
      </c>
      <c r="M85" s="2">
        <v>0</v>
      </c>
      <c r="N85" s="2" t="str">
        <f t="shared" si="47"/>
        <v>double|0|18|0</v>
      </c>
      <c r="O85" t="str">
        <f>IFERROR(VLOOKUP('nCino | Field Mappings'!$A85,'nCino | Object Info'!$A:$H,5,FALSE),"(not found)")</f>
        <v>rskcsp_ds_entity_involvement</v>
      </c>
      <c r="P85" t="str">
        <f t="shared" si="48"/>
        <v>LLC_BI__Is_Related_Entity__c</v>
      </c>
      <c r="Q85" s="7">
        <f>IFERROR(VLOOKUP($N85,'nCino | BigQuery Type Lookup'!$A:$F,2,FALSE),"(not found)")</f>
        <v>18</v>
      </c>
    </row>
    <row r="86" spans="1:42">
      <c r="A86" s="1" t="s">
        <v>53</v>
      </c>
      <c r="B86" s="1" t="s">
        <v>54</v>
      </c>
      <c r="C86" s="1" t="s">
        <v>318</v>
      </c>
      <c r="D86" s="1" t="s">
        <v>319</v>
      </c>
      <c r="E86" s="1" t="s">
        <v>320</v>
      </c>
      <c r="F86" s="2" t="str">
        <f>IF(OR(ISERROR(VLOOKUP($C86,'DMW | F&amp;L Fields'!$L:$M, 1, FALSE)),IFERROR(INDEX('DMW | F&amp;L Fields'!$C:$C,MATCH($C86,'DMW | F&amp;L Fields'!$L:$L, 0)), "Y") ="Y"),"No", "Yes")</f>
        <v>No</v>
      </c>
      <c r="G86" s="1" t="str">
        <f>IFERROR(VLOOKUP($C86,'DMW | F&amp;L Fields'!$L:$M, 2, FALSE),"(not found)")</f>
        <v>(not found)</v>
      </c>
      <c r="H86" s="2" t="str">
        <f t="shared" si="46"/>
        <v>n/a</v>
      </c>
      <c r="I86" s="2" t="s">
        <v>97</v>
      </c>
      <c r="J86" s="1" t="s">
        <v>128</v>
      </c>
      <c r="K86" s="2">
        <v>0</v>
      </c>
      <c r="L86" s="2">
        <v>18</v>
      </c>
      <c r="M86" s="2">
        <v>2</v>
      </c>
      <c r="N86" s="2" t="str">
        <f t="shared" si="47"/>
        <v>currency|0|18|2</v>
      </c>
      <c r="O86" t="str">
        <f>IFERROR(VLOOKUP('nCino | Field Mappings'!$A86,'nCino | Object Info'!$A:$H,5,FALSE),"(not found)")</f>
        <v>rskcsp_ds_entity_involvement</v>
      </c>
      <c r="P86" t="str">
        <f t="shared" si="48"/>
        <v>LLC_BI__Limited_Guaranty_Amount__c</v>
      </c>
      <c r="Q86" s="7">
        <f>IFERROR(VLOOKUP($N86,'nCino | BigQuery Type Lookup'!$A:$F,2,FALSE),"(not found)")</f>
        <v>21</v>
      </c>
    </row>
    <row r="87" spans="1:42">
      <c r="A87" s="1" t="s">
        <v>53</v>
      </c>
      <c r="B87" s="1" t="s">
        <v>54</v>
      </c>
      <c r="C87" s="1" t="s">
        <v>321</v>
      </c>
      <c r="D87" s="1" t="s">
        <v>49</v>
      </c>
      <c r="E87" s="1" t="s">
        <v>50</v>
      </c>
      <c r="F87" s="2" t="str">
        <f>IF(OR(ISERROR(VLOOKUP($C87,'DMW | F&amp;L Fields'!$L:$M, 1, FALSE)),IFERROR(INDEX('DMW | F&amp;L Fields'!$C:$C,MATCH($C87,'DMW | F&amp;L Fields'!$L:$L, 0)), "Y") ="Y"),"No", "Yes")</f>
        <v>Yes</v>
      </c>
      <c r="G87" s="1" t="str">
        <f>IFERROR(VLOOKUP($C87,'DMW | F&amp;L Fields'!$L:$M, 2, FALSE),"(not found)")</f>
        <v>This field associates entity with a specific loan by lookup</v>
      </c>
      <c r="H87" s="2" t="str">
        <f t="shared" si="46"/>
        <v>Foreign</v>
      </c>
      <c r="I87" s="2" t="s">
        <v>97</v>
      </c>
      <c r="J87" s="1" t="s">
        <v>111</v>
      </c>
      <c r="K87" s="2">
        <v>18</v>
      </c>
      <c r="L87" s="2">
        <v>0</v>
      </c>
      <c r="M87" s="2">
        <v>0</v>
      </c>
      <c r="N87" s="2" t="str">
        <f t="shared" si="47"/>
        <v>reference(LLC_BI__Loan__c)|18|0|0</v>
      </c>
      <c r="O87" t="str">
        <f>IFERROR(VLOOKUP('nCino | Field Mappings'!$A87,'nCino | Object Info'!$A:$H,5,FALSE),"(not found)")</f>
        <v>rskcsp_ds_entity_involvement</v>
      </c>
      <c r="P87" t="str">
        <f t="shared" si="48"/>
        <v>LLC_BI__Loan__c</v>
      </c>
      <c r="Q87" s="7">
        <f>IFERROR(VLOOKUP($N87,'nCino | BigQuery Type Lookup'!$A:$F,2,FALSE),"(not found)")</f>
        <v>18</v>
      </c>
      <c r="R87" t="str">
        <f>IFERROR(VLOOKUP('nCino | Field Mappings'!$A87,'nCino | Object Info'!$A:$H,6,FALSE),"(not found)")</f>
        <v>rskcsp_ds_entity_involvement_staging</v>
      </c>
      <c r="S87" t="str">
        <f t="shared" ref="S87:S130" si="49">D87</f>
        <v>LLC_BI__Loan__c</v>
      </c>
      <c r="T87" s="7" t="str">
        <f t="shared" ref="T87:T130" si="50">H87</f>
        <v>Foreign</v>
      </c>
      <c r="U87" s="7" t="str">
        <f t="shared" ref="U87" si="51">IF($T87="Primary", "yes", "no")</f>
        <v>no</v>
      </c>
      <c r="V87" s="2" t="str">
        <f>IFERROR(VLOOKUP($N87,'nCino | BigQuery Type Lookup'!$A:$F,3,FALSE),"(not found)")</f>
        <v>STRING</v>
      </c>
      <c r="W87" s="7">
        <f>IFERROR(VLOOKUP($N87,'nCino | BigQuery Type Lookup'!$A:$F,4,FALSE),"(not found)")</f>
        <v>18</v>
      </c>
      <c r="X87" s="7" t="str">
        <f>IFERROR(VLOOKUP($N87,'nCino | BigQuery Type Lookup'!$A:$F,5,FALSE),"(not found)")</f>
        <v>n/a</v>
      </c>
      <c r="Y87" s="7" t="str">
        <f>IFERROR(VLOOKUP($N87,'nCino | BigQuery Type Lookup'!$A:$F,6,FALSE),"(not found)")</f>
        <v>n/a</v>
      </c>
      <c r="Z87" t="str">
        <f>IFERROR(VLOOKUP('nCino | Field Mappings'!$A87,'nCino | Object Info'!$A:$H,7,FALSE),"(not found)")</f>
        <v>rskcsp_ds_entity_involvement_curated</v>
      </c>
      <c r="AA87" t="str">
        <f t="shared" ref="AA87:AA130" si="52">D87</f>
        <v>LLC_BI__Loan__c</v>
      </c>
      <c r="AB87" s="7" t="str">
        <f t="shared" ref="AB87:AC130" si="53">H87</f>
        <v>Foreign</v>
      </c>
      <c r="AC87" s="7" t="str">
        <f t="shared" si="53"/>
        <v>yes</v>
      </c>
      <c r="AD87" s="2" t="str">
        <f t="shared" ref="AD87:AD130" si="54">V87</f>
        <v>STRING</v>
      </c>
      <c r="AE87" s="7">
        <f t="shared" ref="AE87:AE130" si="55">W87</f>
        <v>18</v>
      </c>
      <c r="AF87" s="7" t="str">
        <f t="shared" ref="AF87:AF130" si="56">X87</f>
        <v>n/a</v>
      </c>
      <c r="AG87" s="7" t="str">
        <f t="shared" ref="AG87:AG130" si="57">Y87</f>
        <v>n/a</v>
      </c>
      <c r="AH87" t="str">
        <f>IFERROR(VLOOKUP('nCino | Field Mappings'!$A87,'nCino | Object Info'!$A:$H,8,FALSE),"(not found)")</f>
        <v>entity_involvement</v>
      </c>
      <c r="AI87" t="str">
        <f t="shared" ref="AI87:AI130" si="58">IF(D87="","",IF(D87="CCS_Step_Frequency__c",SUBSTITUTE(LOWER(D87),"__c",""),_xlfn.IFNA(SUBSTITUTE(SUBSTITUTE(SUBSTITUTE(SUBSTITUTE(D87,"LLC_BI__",""),"CCS_",""),"__c",""),"cm_",""),D87)))</f>
        <v>Loan</v>
      </c>
      <c r="AJ87" s="7" t="str">
        <f t="shared" ref="AJ87:AJ130" si="59">H87</f>
        <v>Foreign</v>
      </c>
      <c r="AK87" s="7" t="str">
        <f>AC87</f>
        <v>yes</v>
      </c>
      <c r="AL87" s="2" t="str">
        <f t="shared" ref="AL87:AL130" si="60">V87</f>
        <v>STRING</v>
      </c>
      <c r="AM87" s="7">
        <f t="shared" ref="AM87:AM130" si="61">W87</f>
        <v>18</v>
      </c>
      <c r="AN87" s="7" t="str">
        <f t="shared" ref="AN87:AN130" si="62">X87</f>
        <v>n/a</v>
      </c>
      <c r="AO87" s="7" t="str">
        <f t="shared" ref="AO87:AO130" si="63">Y87</f>
        <v>n/a</v>
      </c>
      <c r="AP87" s="7" t="str">
        <f>IF(AL87="ARRAY", "CHECK MAX ELEMENTS", "n/a")</f>
        <v>n/a</v>
      </c>
    </row>
    <row r="88" spans="1:42">
      <c r="A88" s="1" t="s">
        <v>53</v>
      </c>
      <c r="B88" s="1" t="s">
        <v>54</v>
      </c>
      <c r="C88" s="1" t="s">
        <v>322</v>
      </c>
      <c r="D88" s="1" t="s">
        <v>323</v>
      </c>
      <c r="E88" s="1" t="s">
        <v>324</v>
      </c>
      <c r="F88" s="2" t="str">
        <f>IF(OR(ISERROR(VLOOKUP($C88,'DMW | F&amp;L Fields'!$L:$M, 1, FALSE)),IFERROR(INDEX('DMW | F&amp;L Fields'!$C:$C,MATCH($C88,'DMW | F&amp;L Fields'!$L:$L, 0)), "Y") ="Y"),"No", "Yes")</f>
        <v>No</v>
      </c>
      <c r="G88" s="1" t="str">
        <f>IFERROR(VLOOKUP($C88,'DMW | F&amp;L Fields'!$L:$M, 2, FALSE),"(not found)")</f>
        <v>This field is optional. It can be manually populated from a Collateral record. This field specifies the collateral associated with the entity involvement. It is not typically used.</v>
      </c>
      <c r="H88" s="2" t="str">
        <f t="shared" si="46"/>
        <v>Foreign</v>
      </c>
      <c r="I88" s="2" t="s">
        <v>97</v>
      </c>
      <c r="J88" s="1" t="s">
        <v>325</v>
      </c>
      <c r="K88" s="2">
        <v>18</v>
      </c>
      <c r="L88" s="2">
        <v>0</v>
      </c>
      <c r="M88" s="2">
        <v>0</v>
      </c>
      <c r="N88" s="2" t="str">
        <f t="shared" si="47"/>
        <v>reference(LLC_BI__Loan_Collateral__c)|18|0|0</v>
      </c>
      <c r="O88" t="str">
        <f>IFERROR(VLOOKUP('nCino | Field Mappings'!$A88,'nCino | Object Info'!$A:$H,5,FALSE),"(not found)")</f>
        <v>rskcsp_ds_entity_involvement</v>
      </c>
      <c r="P88" t="str">
        <f t="shared" si="48"/>
        <v>LLC_BI__Loan_Collateral__c</v>
      </c>
      <c r="Q88" s="7">
        <f>IFERROR(VLOOKUP($N88,'nCino | BigQuery Type Lookup'!$A:$F,2,FALSE),"(not found)")</f>
        <v>18</v>
      </c>
    </row>
    <row r="89" spans="1:42">
      <c r="A89" s="1" t="s">
        <v>53</v>
      </c>
      <c r="B89" s="1" t="s">
        <v>54</v>
      </c>
      <c r="C89" s="1" t="s">
        <v>326</v>
      </c>
      <c r="D89" s="1" t="s">
        <v>327</v>
      </c>
      <c r="E89" s="1" t="s">
        <v>328</v>
      </c>
      <c r="F89" s="2" t="str">
        <f>IF(OR(ISERROR(VLOOKUP($C89,'DMW | F&amp;L Fields'!$L:$M, 1, FALSE)),IFERROR(INDEX('DMW | F&amp;L Fields'!$C:$C,MATCH($C89,'DMW | F&amp;L Fields'!$L:$L, 0)), "Y") ="Y"),"No", "Yes")</f>
        <v>No</v>
      </c>
      <c r="G89" s="1" t="str">
        <f>IFERROR(VLOOKUP($C89,'DMW | F&amp;L Fields'!$L:$M, 2, FALSE),"(not found)")</f>
        <v>The system automatically populates this field with a unique external identifier that associates the record with its matching record in an external system. The field can also be used to efficiently associate related records when importing data into nCino, without the need to know the internal ID for the record.</v>
      </c>
      <c r="H89" s="2" t="str">
        <f t="shared" si="46"/>
        <v>n/a</v>
      </c>
      <c r="I89" s="2" t="s">
        <v>97</v>
      </c>
      <c r="J89" s="1" t="s">
        <v>115</v>
      </c>
      <c r="K89" s="2">
        <v>255</v>
      </c>
      <c r="L89" s="2">
        <v>0</v>
      </c>
      <c r="M89" s="2">
        <v>0</v>
      </c>
      <c r="N89" s="2" t="str">
        <f t="shared" si="47"/>
        <v>string|255|0|0</v>
      </c>
      <c r="O89" t="str">
        <f>IFERROR(VLOOKUP('nCino | Field Mappings'!$A89,'nCino | Object Info'!$A:$H,5,FALSE),"(not found)")</f>
        <v>rskcsp_ds_entity_involvement</v>
      </c>
      <c r="P89" t="str">
        <f t="shared" si="48"/>
        <v>LLC_BI__lookupKey__c</v>
      </c>
      <c r="Q89" s="7">
        <f>IFERROR(VLOOKUP($N89,'nCino | BigQuery Type Lookup'!$A:$F,2,FALSE),"(not found)")</f>
        <v>255</v>
      </c>
    </row>
    <row r="90" spans="1:42">
      <c r="A90" s="1" t="s">
        <v>53</v>
      </c>
      <c r="B90" s="1" t="s">
        <v>54</v>
      </c>
      <c r="C90" s="1" t="s">
        <v>329</v>
      </c>
      <c r="D90" s="1" t="s">
        <v>330</v>
      </c>
      <c r="E90" s="1" t="s">
        <v>331</v>
      </c>
      <c r="F90" s="2" t="str">
        <f>IF(OR(ISERROR(VLOOKUP($C90,'DMW | F&amp;L Fields'!$L:$M, 1, FALSE)),IFERROR(INDEX('DMW | F&amp;L Fields'!$C:$C,MATCH($C90,'DMW | F&amp;L Fields'!$L:$L, 0)), "Y") ="Y"),"No", "Yes")</f>
        <v>No</v>
      </c>
      <c r="G90" s="1" t="str">
        <f>IFERROR(VLOOKUP($C90,'DMW | F&amp;L Fields'!$L:$M, 2, FALSE),"(not found)")</f>
        <v>This field is optional. It automatically populates by the debt schedule in the spreading application. It stores monthly debt service, which is used within the spreading application to determine the annual debt service.</v>
      </c>
      <c r="H90" s="2" t="str">
        <f t="shared" si="46"/>
        <v>n/a</v>
      </c>
      <c r="I90" s="2" t="s">
        <v>97</v>
      </c>
      <c r="J90" s="1" t="s">
        <v>128</v>
      </c>
      <c r="K90" s="2">
        <v>0</v>
      </c>
      <c r="L90" s="2">
        <v>18</v>
      </c>
      <c r="M90" s="2">
        <v>2</v>
      </c>
      <c r="N90" s="2" t="str">
        <f t="shared" si="47"/>
        <v>currency|0|18|2</v>
      </c>
      <c r="O90" t="str">
        <f>IFERROR(VLOOKUP('nCino | Field Mappings'!$A90,'nCino | Object Info'!$A:$H,5,FALSE),"(not found)")</f>
        <v>rskcsp_ds_entity_involvement</v>
      </c>
      <c r="P90" t="str">
        <f t="shared" si="48"/>
        <v>LLC_BI__Monthly_Debt_Service__c</v>
      </c>
      <c r="Q90" s="7">
        <f>IFERROR(VLOOKUP($N90,'nCino | BigQuery Type Lookup'!$A:$F,2,FALSE),"(not found)")</f>
        <v>21</v>
      </c>
    </row>
    <row r="91" spans="1:42">
      <c r="A91" s="1" t="s">
        <v>53</v>
      </c>
      <c r="B91" s="1" t="s">
        <v>54</v>
      </c>
      <c r="C91" s="1" t="s">
        <v>332</v>
      </c>
      <c r="D91" s="1" t="s">
        <v>333</v>
      </c>
      <c r="E91" s="1" t="s">
        <v>334</v>
      </c>
      <c r="F91" s="2" t="str">
        <f>IF(OR(ISERROR(VLOOKUP($C91,'DMW | F&amp;L Fields'!$L:$M, 1, FALSE)),IFERROR(INDEX('DMW | F&amp;L Fields'!$C:$C,MATCH($C91,'DMW | F&amp;L Fields'!$L:$L, 0)), "Y") ="Y"),"No", "Yes")</f>
        <v>No</v>
      </c>
      <c r="G91" s="1" t="str">
        <f>IFERROR(VLOOKUP($C91,'DMW | F&amp;L Fields'!$L:$M, 2, FALSE),"(not found)")</f>
        <v>Text area used to enter notes about the Entity</v>
      </c>
      <c r="H91" s="2" t="str">
        <f t="shared" si="46"/>
        <v>n/a</v>
      </c>
      <c r="I91" s="2" t="s">
        <v>97</v>
      </c>
      <c r="J91" s="1" t="s">
        <v>335</v>
      </c>
      <c r="K91" s="2">
        <v>32000</v>
      </c>
      <c r="L91" s="2">
        <v>0</v>
      </c>
      <c r="M91" s="2">
        <v>0</v>
      </c>
      <c r="N91" s="2" t="str">
        <f t="shared" si="47"/>
        <v>textarea|32000|0|0</v>
      </c>
      <c r="O91" t="str">
        <f>IFERROR(VLOOKUP('nCino | Field Mappings'!$A91,'nCino | Object Info'!$A:$H,5,FALSE),"(not found)")</f>
        <v>rskcsp_ds_entity_involvement</v>
      </c>
      <c r="P91" t="str">
        <f t="shared" si="48"/>
        <v>LLC_BI__Notes__c</v>
      </c>
      <c r="Q91" s="7">
        <f>IFERROR(VLOOKUP($N91,'nCino | BigQuery Type Lookup'!$A:$F,2,FALSE),"(not found)")</f>
        <v>32000</v>
      </c>
    </row>
    <row r="92" spans="1:42">
      <c r="A92" s="1" t="s">
        <v>53</v>
      </c>
      <c r="B92" s="1" t="s">
        <v>54</v>
      </c>
      <c r="C92" s="1" t="s">
        <v>336</v>
      </c>
      <c r="D92" s="1" t="s">
        <v>337</v>
      </c>
      <c r="E92" s="1" t="s">
        <v>338</v>
      </c>
      <c r="F92" s="2" t="str">
        <f>IF(OR(ISERROR(VLOOKUP($C92,'DMW | F&amp;L Fields'!$L:$M, 1, FALSE)),IFERROR(INDEX('DMW | F&amp;L Fields'!$C:$C,MATCH($C92,'DMW | F&amp;L Fields'!$L:$L, 0)), "Y") ="Y"),"No", "Yes")</f>
        <v>No</v>
      </c>
      <c r="G92" s="1" t="str">
        <f>IFERROR(VLOOKUP($C92,'DMW | F&amp;L Fields'!$L:$M, 2, FALSE),"(not found)")</f>
        <v>The users populate this optional field with the index number of a legal entity to track and display the order of the borrowing structure. By default, it is 0.</v>
      </c>
      <c r="H92" s="2" t="str">
        <f t="shared" si="46"/>
        <v>n/a</v>
      </c>
      <c r="I92" s="2" t="s">
        <v>97</v>
      </c>
      <c r="J92" s="1" t="s">
        <v>98</v>
      </c>
      <c r="K92" s="2">
        <v>0</v>
      </c>
      <c r="L92" s="2">
        <v>3</v>
      </c>
      <c r="M92" s="2">
        <v>0</v>
      </c>
      <c r="N92" s="2" t="str">
        <f t="shared" si="47"/>
        <v>double|0|3|0</v>
      </c>
      <c r="O92" t="str">
        <f>IFERROR(VLOOKUP('nCino | Field Mappings'!$A92,'nCino | Object Info'!$A:$H,5,FALSE),"(not found)")</f>
        <v>rskcsp_ds_entity_involvement</v>
      </c>
      <c r="P92" t="str">
        <f t="shared" si="48"/>
        <v>LLC_BI__Order__c</v>
      </c>
      <c r="Q92" s="7">
        <f>IFERROR(VLOOKUP($N92,'nCino | BigQuery Type Lookup'!$A:$F,2,FALSE),"(not found)")</f>
        <v>3</v>
      </c>
    </row>
    <row r="93" spans="1:42">
      <c r="A93" s="1" t="s">
        <v>53</v>
      </c>
      <c r="B93" s="1" t="s">
        <v>54</v>
      </c>
      <c r="C93" s="1" t="s">
        <v>339</v>
      </c>
      <c r="D93" s="1" t="s">
        <v>340</v>
      </c>
      <c r="E93" s="1" t="s">
        <v>341</v>
      </c>
      <c r="F93" s="2" t="str">
        <f>IF(OR(ISERROR(VLOOKUP($C93,'DMW | F&amp;L Fields'!$L:$M, 1, FALSE)),IFERROR(INDEX('DMW | F&amp;L Fields'!$C:$C,MATCH($C93,'DMW | F&amp;L Fields'!$L:$L, 0)), "Y") ="Y"),"No", "Yes")</f>
        <v>Yes</v>
      </c>
      <c r="G93" s="1" t="str">
        <f>IFERROR(VLOOKUP($C93,'DMW | F&amp;L Fields'!$L:$M, 2, FALSE),"(not found)")</f>
        <v xml:space="preserve">This field captures the percentage of contingent liability - This percentage is always 100% (if the percentage is set to 100% the contingent amount could be left blank) </v>
      </c>
      <c r="H93" s="2" t="str">
        <f t="shared" si="46"/>
        <v>n/a</v>
      </c>
      <c r="I93" s="2" t="s">
        <v>97</v>
      </c>
      <c r="J93" s="1" t="s">
        <v>342</v>
      </c>
      <c r="K93" s="2">
        <v>0</v>
      </c>
      <c r="L93" s="2">
        <v>5</v>
      </c>
      <c r="M93" s="2">
        <v>2</v>
      </c>
      <c r="N93" s="2" t="str">
        <f t="shared" si="47"/>
        <v>percent|0|5|2</v>
      </c>
      <c r="O93" t="str">
        <f>IFERROR(VLOOKUP('nCino | Field Mappings'!$A93,'nCino | Object Info'!$A:$H,5,FALSE),"(not found)")</f>
        <v>rskcsp_ds_entity_involvement</v>
      </c>
      <c r="P93" t="str">
        <f t="shared" si="48"/>
        <v>LLC_BI__Ownership__c</v>
      </c>
      <c r="Q93" s="7">
        <f>IFERROR(VLOOKUP($N93,'nCino | BigQuery Type Lookup'!$A:$F,2,FALSE),"(not found)")</f>
        <v>8</v>
      </c>
      <c r="R93" t="str">
        <f>IFERROR(VLOOKUP('nCino | Field Mappings'!$A93,'nCino | Object Info'!$A:$H,6,FALSE),"(not found)")</f>
        <v>rskcsp_ds_entity_involvement_staging</v>
      </c>
      <c r="S93" t="str">
        <f t="shared" si="49"/>
        <v>LLC_BI__Ownership__c</v>
      </c>
      <c r="T93" s="7" t="str">
        <f t="shared" si="50"/>
        <v>n/a</v>
      </c>
      <c r="U93" s="7" t="str">
        <f t="shared" ref="U93:U94" si="64">IF($T93="Primary", "yes", "no")</f>
        <v>no</v>
      </c>
      <c r="V93" s="2" t="str">
        <f>IFERROR(VLOOKUP($N93,'nCino | BigQuery Type Lookup'!$A:$F,3,FALSE),"(not found)")</f>
        <v>NUMERIC</v>
      </c>
      <c r="W93" s="7" t="str">
        <f>IFERROR(VLOOKUP($N93,'nCino | BigQuery Type Lookup'!$A:$F,4,FALSE),"(not found)")</f>
        <v>n/a</v>
      </c>
      <c r="X93" s="7">
        <f>IFERROR(VLOOKUP($N93,'nCino | BigQuery Type Lookup'!$A:$F,5,FALSE),"(not found)")</f>
        <v>5</v>
      </c>
      <c r="Y93" s="7">
        <f>IFERROR(VLOOKUP($N93,'nCino | BigQuery Type Lookup'!$A:$F,6,FALSE),"(not found)")</f>
        <v>2</v>
      </c>
      <c r="Z93" t="str">
        <f>IFERROR(VLOOKUP('nCino | Field Mappings'!$A93,'nCino | Object Info'!$A:$H,7,FALSE),"(not found)")</f>
        <v>rskcsp_ds_entity_involvement_curated</v>
      </c>
      <c r="AA93" t="str">
        <f t="shared" si="52"/>
        <v>LLC_BI__Ownership__c</v>
      </c>
      <c r="AB93" s="7" t="str">
        <f t="shared" si="53"/>
        <v>n/a</v>
      </c>
      <c r="AC93" s="7" t="str">
        <f t="shared" si="53"/>
        <v>yes</v>
      </c>
      <c r="AD93" s="2" t="str">
        <f t="shared" si="54"/>
        <v>NUMERIC</v>
      </c>
      <c r="AE93" s="7" t="str">
        <f t="shared" si="55"/>
        <v>n/a</v>
      </c>
      <c r="AF93" s="7">
        <f t="shared" si="56"/>
        <v>5</v>
      </c>
      <c r="AG93" s="7">
        <f t="shared" si="57"/>
        <v>2</v>
      </c>
      <c r="AH93" t="str">
        <f>IFERROR(VLOOKUP('nCino | Field Mappings'!$A93,'nCino | Object Info'!$A:$H,8,FALSE),"(not found)")</f>
        <v>entity_involvement</v>
      </c>
      <c r="AI93" t="str">
        <f t="shared" si="58"/>
        <v>Ownership</v>
      </c>
      <c r="AJ93" s="7" t="str">
        <f t="shared" si="59"/>
        <v>n/a</v>
      </c>
      <c r="AK93" s="7" t="str">
        <f t="shared" ref="AK93:AK94" si="65">AC93</f>
        <v>yes</v>
      </c>
      <c r="AL93" s="2" t="str">
        <f t="shared" si="60"/>
        <v>NUMERIC</v>
      </c>
      <c r="AM93" s="7" t="str">
        <f t="shared" si="61"/>
        <v>n/a</v>
      </c>
      <c r="AN93" s="7">
        <f t="shared" si="62"/>
        <v>5</v>
      </c>
      <c r="AO93" s="7">
        <f t="shared" si="63"/>
        <v>2</v>
      </c>
      <c r="AP93" s="7" t="str">
        <f t="shared" ref="AP93:AP94" si="66">IF(AL93="ARRAY", "CHECK MAX ELEMENTS", "n/a")</f>
        <v>n/a</v>
      </c>
    </row>
    <row r="94" spans="1:42">
      <c r="A94" s="1" t="s">
        <v>53</v>
      </c>
      <c r="B94" s="1" t="s">
        <v>54</v>
      </c>
      <c r="C94" s="1" t="s">
        <v>343</v>
      </c>
      <c r="D94" s="1" t="s">
        <v>344</v>
      </c>
      <c r="E94" s="1" t="s">
        <v>345</v>
      </c>
      <c r="F94" s="2" t="str">
        <f>IF(OR(ISERROR(VLOOKUP($C94,'DMW | F&amp;L Fields'!$L:$M, 1, FALSE)),IFERROR(INDEX('DMW | F&amp;L Fields'!$C:$C,MATCH($C94,'DMW | F&amp;L Fields'!$L:$L, 0)), "Y") ="Y"),"No", "Yes")</f>
        <v>Yes</v>
      </c>
      <c r="G94" s="1" t="str">
        <f>IFERROR(VLOOKUP($C94,'DMW | F&amp;L Fields'!$L:$M, 2, FALSE),"(not found)")</f>
        <v>This field specifies the product package associated with the entity involvement. By also associating the entity involvement to a relationship, it allows a user to associate a product package and relationship together.</v>
      </c>
      <c r="H94" s="2" t="str">
        <f t="shared" si="46"/>
        <v>Foreign</v>
      </c>
      <c r="I94" s="2" t="s">
        <v>97</v>
      </c>
      <c r="J94" s="1" t="s">
        <v>346</v>
      </c>
      <c r="K94" s="2">
        <v>18</v>
      </c>
      <c r="L94" s="2">
        <v>0</v>
      </c>
      <c r="M94" s="2">
        <v>0</v>
      </c>
      <c r="N94" s="2" t="str">
        <f t="shared" si="47"/>
        <v>reference(LLC_BI__Product_Package__c)|18|0|0</v>
      </c>
      <c r="O94" t="str">
        <f>IFERROR(VLOOKUP('nCino | Field Mappings'!$A94,'nCino | Object Info'!$A:$H,5,FALSE),"(not found)")</f>
        <v>rskcsp_ds_entity_involvement</v>
      </c>
      <c r="P94" t="str">
        <f t="shared" si="48"/>
        <v>LLC_BI__Product_Package__c</v>
      </c>
      <c r="Q94" s="7">
        <f>IFERROR(VLOOKUP($N94,'nCino | BigQuery Type Lookup'!$A:$F,2,FALSE),"(not found)")</f>
        <v>18</v>
      </c>
      <c r="R94" t="str">
        <f>IFERROR(VLOOKUP('nCino | Field Mappings'!$A94,'nCino | Object Info'!$A:$H,6,FALSE),"(not found)")</f>
        <v>rskcsp_ds_entity_involvement_staging</v>
      </c>
      <c r="S94" t="str">
        <f t="shared" si="49"/>
        <v>LLC_BI__Product_Package__c</v>
      </c>
      <c r="T94" s="7" t="str">
        <f t="shared" si="50"/>
        <v>Foreign</v>
      </c>
      <c r="U94" s="7" t="str">
        <f t="shared" si="64"/>
        <v>no</v>
      </c>
      <c r="V94" s="2" t="str">
        <f>IFERROR(VLOOKUP($N94,'nCino | BigQuery Type Lookup'!$A:$F,3,FALSE),"(not found)")</f>
        <v>STRING</v>
      </c>
      <c r="W94" s="7">
        <f>IFERROR(VLOOKUP($N94,'nCino | BigQuery Type Lookup'!$A:$F,4,FALSE),"(not found)")</f>
        <v>18</v>
      </c>
      <c r="X94" s="7" t="str">
        <f>IFERROR(VLOOKUP($N94,'nCino | BigQuery Type Lookup'!$A:$F,5,FALSE),"(not found)")</f>
        <v>n/a</v>
      </c>
      <c r="Y94" s="7" t="str">
        <f>IFERROR(VLOOKUP($N94,'nCino | BigQuery Type Lookup'!$A:$F,6,FALSE),"(not found)")</f>
        <v>n/a</v>
      </c>
      <c r="Z94" t="str">
        <f>IFERROR(VLOOKUP('nCino | Field Mappings'!$A94,'nCino | Object Info'!$A:$H,7,FALSE),"(not found)")</f>
        <v>rskcsp_ds_entity_involvement_curated</v>
      </c>
      <c r="AA94" t="str">
        <f t="shared" si="52"/>
        <v>LLC_BI__Product_Package__c</v>
      </c>
      <c r="AB94" s="7" t="str">
        <f t="shared" si="53"/>
        <v>Foreign</v>
      </c>
      <c r="AC94" s="7" t="str">
        <f t="shared" si="53"/>
        <v>yes</v>
      </c>
      <c r="AD94" s="2" t="str">
        <f t="shared" si="54"/>
        <v>STRING</v>
      </c>
      <c r="AE94" s="7">
        <f t="shared" si="55"/>
        <v>18</v>
      </c>
      <c r="AF94" s="7" t="str">
        <f t="shared" si="56"/>
        <v>n/a</v>
      </c>
      <c r="AG94" s="7" t="str">
        <f t="shared" si="57"/>
        <v>n/a</v>
      </c>
      <c r="AH94" t="str">
        <f>IFERROR(VLOOKUP('nCino | Field Mappings'!$A94,'nCino | Object Info'!$A:$H,8,FALSE),"(not found)")</f>
        <v>entity_involvement</v>
      </c>
      <c r="AI94" t="str">
        <f t="shared" si="58"/>
        <v>Product_Package</v>
      </c>
      <c r="AJ94" s="7" t="str">
        <f t="shared" si="59"/>
        <v>Foreign</v>
      </c>
      <c r="AK94" s="7" t="str">
        <f t="shared" si="65"/>
        <v>yes</v>
      </c>
      <c r="AL94" s="2" t="str">
        <f t="shared" si="60"/>
        <v>STRING</v>
      </c>
      <c r="AM94" s="7">
        <f t="shared" si="61"/>
        <v>18</v>
      </c>
      <c r="AN94" s="7" t="str">
        <f t="shared" si="62"/>
        <v>n/a</v>
      </c>
      <c r="AO94" s="7" t="str">
        <f t="shared" si="63"/>
        <v>n/a</v>
      </c>
      <c r="AP94" s="7" t="str">
        <f t="shared" si="66"/>
        <v>n/a</v>
      </c>
    </row>
    <row r="95" spans="1:42">
      <c r="A95" s="1" t="s">
        <v>53</v>
      </c>
      <c r="B95" s="1" t="s">
        <v>54</v>
      </c>
      <c r="C95" s="1" t="s">
        <v>347</v>
      </c>
      <c r="D95" s="1" t="s">
        <v>348</v>
      </c>
      <c r="E95" s="1" t="s">
        <v>349</v>
      </c>
      <c r="F95" s="2" t="str">
        <f>IF(OR(ISERROR(VLOOKUP($C95,'DMW | F&amp;L Fields'!$L:$M, 1, FALSE)),IFERROR(INDEX('DMW | F&amp;L Fields'!$C:$C,MATCH($C95,'DMW | F&amp;L Fields'!$L:$L, 0)), "Y") ="Y"),"No", "Yes")</f>
        <v>No</v>
      </c>
      <c r="G95" s="1" t="str">
        <f>IFERROR(VLOOKUP($C95,'DMW | F&amp;L Fields'!$L:$M, 2, FALSE),"(not found)")</f>
        <v>Checkbox used to show if the legal Entity has real estate. If the Legal Entity Type is an EPC, check Legal Entity.</v>
      </c>
      <c r="H95" s="2" t="str">
        <f t="shared" si="46"/>
        <v>n/a</v>
      </c>
      <c r="I95" s="2" t="s">
        <v>110</v>
      </c>
      <c r="J95" s="1" t="s">
        <v>164</v>
      </c>
      <c r="K95" s="2">
        <v>0</v>
      </c>
      <c r="L95" s="2">
        <v>0</v>
      </c>
      <c r="M95" s="2">
        <v>0</v>
      </c>
      <c r="N95" s="2" t="str">
        <f t="shared" si="47"/>
        <v>boolean|0|0|0</v>
      </c>
      <c r="O95" t="str">
        <f>IFERROR(VLOOKUP('nCino | Field Mappings'!$A95,'nCino | Object Info'!$A:$H,5,FALSE),"(not found)")</f>
        <v>rskcsp_ds_entity_involvement</v>
      </c>
      <c r="P95" t="str">
        <f t="shared" si="48"/>
        <v>LLC_BI__Realestate__c</v>
      </c>
      <c r="Q95" s="7">
        <f>IFERROR(VLOOKUP($N95,'nCino | BigQuery Type Lookup'!$A:$F,2,FALSE),"(not found)")</f>
        <v>1</v>
      </c>
    </row>
    <row r="96" spans="1:42">
      <c r="A96" s="1" t="s">
        <v>53</v>
      </c>
      <c r="B96" s="1" t="s">
        <v>54</v>
      </c>
      <c r="C96" s="1" t="s">
        <v>350</v>
      </c>
      <c r="D96" s="1" t="s">
        <v>351</v>
      </c>
      <c r="E96" s="1" t="s">
        <v>352</v>
      </c>
      <c r="F96" s="2" t="str">
        <f>IF(OR(ISERROR(VLOOKUP($C96,'DMW | F&amp;L Fields'!$L:$M, 1, FALSE)),IFERROR(INDEX('DMW | F&amp;L Fields'!$C:$C,MATCH($C96,'DMW | F&amp;L Fields'!$L:$L, 0)), "Y") ="Y"),"No", "Yes")</f>
        <v>No</v>
      </c>
      <c r="G96" s="1" t="str">
        <f>IFERROR(VLOOKUP($C96,'DMW | F&amp;L Fields'!$L:$M, 2, FALSE),"(not found)")</f>
        <v>Describes relationship ownership for Deposit account types.</v>
      </c>
      <c r="H96" s="2" t="str">
        <f t="shared" si="46"/>
        <v>n/a</v>
      </c>
      <c r="I96" s="2" t="s">
        <v>97</v>
      </c>
      <c r="J96" s="1" t="s">
        <v>119</v>
      </c>
      <c r="K96" s="2">
        <v>255</v>
      </c>
      <c r="L96" s="2">
        <v>0</v>
      </c>
      <c r="M96" s="2">
        <v>0</v>
      </c>
      <c r="N96" s="2" t="str">
        <f t="shared" si="47"/>
        <v>picklist|255|0|0</v>
      </c>
      <c r="O96" t="str">
        <f>IFERROR(VLOOKUP('nCino | Field Mappings'!$A96,'nCino | Object Info'!$A:$H,5,FALSE),"(not found)")</f>
        <v>rskcsp_ds_entity_involvement</v>
      </c>
      <c r="P96" t="str">
        <f t="shared" si="48"/>
        <v>LLC_BI__Relationship_Type__c</v>
      </c>
      <c r="Q96" s="7">
        <f>IFERROR(VLOOKUP($N96,'nCino | BigQuery Type Lookup'!$A:$F,2,FALSE),"(not found)")</f>
        <v>255</v>
      </c>
    </row>
    <row r="97" spans="1:42">
      <c r="A97" s="1" t="s">
        <v>53</v>
      </c>
      <c r="B97" s="1" t="s">
        <v>54</v>
      </c>
      <c r="C97" s="1" t="s">
        <v>353</v>
      </c>
      <c r="D97" s="1" t="s">
        <v>354</v>
      </c>
      <c r="E97" s="1" t="s">
        <v>355</v>
      </c>
      <c r="F97" s="2" t="str">
        <f>IF(OR(ISERROR(VLOOKUP($C97,'DMW | F&amp;L Fields'!$L:$M, 1, FALSE)),IFERROR(INDEX('DMW | F&amp;L Fields'!$C:$C,MATCH($C97,'DMW | F&amp;L Fields'!$L:$L, 0)), "Y") ="Y"),"No", "Yes")</f>
        <v>No</v>
      </c>
      <c r="G97" s="1" t="str">
        <f>IFERROR(VLOOKUP($C97,'DMW | F&amp;L Fields'!$L:$M, 2, FALSE),"(not found)")</f>
        <v>The system automatically populates this optional lookup field with the route agreement id associated with the legal entity.</v>
      </c>
      <c r="H97" s="2" t="str">
        <f t="shared" si="46"/>
        <v>Foreign</v>
      </c>
      <c r="I97" s="2" t="s">
        <v>97</v>
      </c>
      <c r="J97" s="1" t="s">
        <v>356</v>
      </c>
      <c r="K97" s="2">
        <v>18</v>
      </c>
      <c r="L97" s="2">
        <v>0</v>
      </c>
      <c r="M97" s="2">
        <v>0</v>
      </c>
      <c r="N97" s="2" t="str">
        <f t="shared" si="47"/>
        <v>reference(nFORCE__Route_Agreement__c)|18|0|0</v>
      </c>
      <c r="O97" t="str">
        <f>IFERROR(VLOOKUP('nCino | Field Mappings'!$A97,'nCino | Object Info'!$A:$H,5,FALSE),"(not found)")</f>
        <v>rskcsp_ds_entity_involvement</v>
      </c>
      <c r="P97" t="str">
        <f t="shared" si="48"/>
        <v>LLC_BI__Route_Agreement__c</v>
      </c>
      <c r="Q97" s="7">
        <f>IFERROR(VLOOKUP($N97,'nCino | BigQuery Type Lookup'!$A:$F,2,FALSE),"(not found)")</f>
        <v>18</v>
      </c>
    </row>
    <row r="98" spans="1:42">
      <c r="A98" s="1" t="s">
        <v>53</v>
      </c>
      <c r="B98" s="1" t="s">
        <v>54</v>
      </c>
      <c r="C98" s="1" t="s">
        <v>357</v>
      </c>
      <c r="D98" s="1" t="s">
        <v>358</v>
      </c>
      <c r="E98" s="1" t="s">
        <v>359</v>
      </c>
      <c r="F98" s="2" t="str">
        <f>IF(OR(ISERROR(VLOOKUP($C98,'DMW | F&amp;L Fields'!$L:$M, 1, FALSE)),IFERROR(INDEX('DMW | F&amp;L Fields'!$C:$C,MATCH($C98,'DMW | F&amp;L Fields'!$L:$L, 0)), "Y") ="Y"),"No", "Yes")</f>
        <v>No</v>
      </c>
      <c r="G98" s="1" t="str">
        <f>IFERROR(VLOOKUP($C98,'DMW | F&amp;L Fields'!$L:$M, 2, FALSE),"(not found)")</f>
        <v>(not found)</v>
      </c>
      <c r="H98" s="2" t="str">
        <f t="shared" si="46"/>
        <v>n/a</v>
      </c>
      <c r="I98" s="2" t="s">
        <v>97</v>
      </c>
      <c r="J98" s="1" t="s">
        <v>115</v>
      </c>
      <c r="K98" s="2">
        <v>80</v>
      </c>
      <c r="L98" s="2">
        <v>0</v>
      </c>
      <c r="M98" s="2">
        <v>0</v>
      </c>
      <c r="N98" s="2" t="str">
        <f t="shared" si="47"/>
        <v>string|80|0|0</v>
      </c>
      <c r="O98" t="str">
        <f>IFERROR(VLOOKUP('nCino | Field Mappings'!$A98,'nCino | Object Info'!$A:$H,5,FALSE),"(not found)")</f>
        <v>rskcsp_ds_entity_involvement</v>
      </c>
      <c r="P98" t="str">
        <f t="shared" si="48"/>
        <v>LLC_BI__Tax_ID__c</v>
      </c>
      <c r="Q98" s="7">
        <f>IFERROR(VLOOKUP($N98,'nCino | BigQuery Type Lookup'!$A:$F,2,FALSE),"(not found)")</f>
        <v>80</v>
      </c>
    </row>
    <row r="99" spans="1:42">
      <c r="A99" s="1" t="s">
        <v>53</v>
      </c>
      <c r="B99" s="1" t="s">
        <v>54</v>
      </c>
      <c r="C99" s="1" t="s">
        <v>360</v>
      </c>
      <c r="D99" s="1" t="s">
        <v>361</v>
      </c>
      <c r="E99" s="1" t="s">
        <v>362</v>
      </c>
      <c r="F99" s="2" t="str">
        <f>IF(OR(ISERROR(VLOOKUP($C99,'DMW | F&amp;L Fields'!$L:$M, 1, FALSE)),IFERROR(INDEX('DMW | F&amp;L Fields'!$C:$C,MATCH($C99,'DMW | F&amp;L Fields'!$L:$L, 0)), "Y") ="Y"),"No", "Yes")</f>
        <v>No</v>
      </c>
      <c r="G99" s="1" t="str">
        <f>IFERROR(VLOOKUP($C99,'DMW | F&amp;L Fields'!$L:$M, 2, FALSE),"(not found)")</f>
        <v>This field is optional. It automatically populates when a user creates an entity involvement from a treasury service. It is also populated when a user creates a new treasury service from a relationship. This field specifies the treasury service associated with the entity involvement. By also associating the entity involvement to a relationship, it allows a user to associate a treasury service and relationship together.</v>
      </c>
      <c r="H99" s="2" t="str">
        <f t="shared" si="46"/>
        <v>Foreign</v>
      </c>
      <c r="I99" s="2" t="s">
        <v>97</v>
      </c>
      <c r="J99" s="1" t="s">
        <v>363</v>
      </c>
      <c r="K99" s="2">
        <v>18</v>
      </c>
      <c r="L99" s="2">
        <v>0</v>
      </c>
      <c r="M99" s="2">
        <v>0</v>
      </c>
      <c r="N99" s="2" t="str">
        <f t="shared" si="47"/>
        <v>reference(LLC_BI__Treasury_Service__c)|18|0|0</v>
      </c>
      <c r="O99" t="str">
        <f>IFERROR(VLOOKUP('nCino | Field Mappings'!$A99,'nCino | Object Info'!$A:$H,5,FALSE),"(not found)")</f>
        <v>rskcsp_ds_entity_involvement</v>
      </c>
      <c r="P99" t="str">
        <f t="shared" si="48"/>
        <v>LLC_BI__Treasury_Service__c</v>
      </c>
      <c r="Q99" s="7">
        <f>IFERROR(VLOOKUP($N99,'nCino | BigQuery Type Lookup'!$A:$F,2,FALSE),"(not found)")</f>
        <v>18</v>
      </c>
    </row>
    <row r="100" spans="1:42">
      <c r="A100" s="1" t="s">
        <v>53</v>
      </c>
      <c r="B100" s="1" t="s">
        <v>54</v>
      </c>
      <c r="C100" s="1" t="s">
        <v>364</v>
      </c>
      <c r="D100" s="1" t="s">
        <v>365</v>
      </c>
      <c r="E100" s="1" t="s">
        <v>366</v>
      </c>
      <c r="F100" s="2" t="str">
        <f>IF(OR(ISERROR(VLOOKUP($C100,'DMW | F&amp;L Fields'!$L:$M, 1, FALSE)),IFERROR(INDEX('DMW | F&amp;L Fields'!$C:$C,MATCH($C100,'DMW | F&amp;L Fields'!$L:$L, 0)), "Y") ="Y"),"No", "Yes")</f>
        <v>Yes</v>
      </c>
      <c r="G100" s="1" t="str">
        <f>IFERROR(VLOOKUP($C100,'DMW | F&amp;L Fields'!$L:$M, 2, FALSE),"(not found)")</f>
        <v>This field is used for data migration</v>
      </c>
      <c r="H100" s="2" t="str">
        <f t="shared" si="46"/>
        <v>n/a</v>
      </c>
      <c r="I100" s="2" t="s">
        <v>97</v>
      </c>
      <c r="J100" s="1" t="s">
        <v>115</v>
      </c>
      <c r="K100" s="2">
        <v>18</v>
      </c>
      <c r="L100" s="2">
        <v>0</v>
      </c>
      <c r="M100" s="2">
        <v>0</v>
      </c>
      <c r="N100" s="2" t="str">
        <f t="shared" si="47"/>
        <v>string|18|0|0</v>
      </c>
      <c r="O100" t="str">
        <f>IFERROR(VLOOKUP('nCino | Field Mappings'!$A100,'nCino | Object Info'!$A:$H,5,FALSE),"(not found)")</f>
        <v>rskcsp_ds_entity_involvement</v>
      </c>
      <c r="P100" t="str">
        <f t="shared" si="48"/>
        <v>Migration_ID__c</v>
      </c>
      <c r="Q100" s="7">
        <f>IFERROR(VLOOKUP($N100,'nCino | BigQuery Type Lookup'!$A:$F,2,FALSE),"(not found)")</f>
        <v>18</v>
      </c>
      <c r="R100" t="str">
        <f>IFERROR(VLOOKUP('nCino | Field Mappings'!$A100,'nCino | Object Info'!$A:$H,6,FALSE),"(not found)")</f>
        <v>rskcsp_ds_entity_involvement_staging</v>
      </c>
      <c r="S100" t="str">
        <f t="shared" si="49"/>
        <v>Migration_ID__c</v>
      </c>
      <c r="T100" s="7" t="str">
        <f t="shared" si="50"/>
        <v>n/a</v>
      </c>
      <c r="U100" s="7" t="str">
        <f t="shared" ref="U100:U102" si="67">IF($T100="Primary", "yes", "no")</f>
        <v>no</v>
      </c>
      <c r="V100" s="2" t="str">
        <f>IFERROR(VLOOKUP($N100,'nCino | BigQuery Type Lookup'!$A:$F,3,FALSE),"(not found)")</f>
        <v>STRING</v>
      </c>
      <c r="W100" s="7">
        <f>IFERROR(VLOOKUP($N100,'nCino | BigQuery Type Lookup'!$A:$F,4,FALSE),"(not found)")</f>
        <v>18</v>
      </c>
      <c r="X100" s="7" t="str">
        <f>IFERROR(VLOOKUP($N100,'nCino | BigQuery Type Lookup'!$A:$F,5,FALSE),"(not found)")</f>
        <v>n/a</v>
      </c>
      <c r="Y100" s="7" t="str">
        <f>IFERROR(VLOOKUP($N100,'nCino | BigQuery Type Lookup'!$A:$F,6,FALSE),"(not found)")</f>
        <v>n/a</v>
      </c>
      <c r="Z100" t="str">
        <f>IFERROR(VLOOKUP('nCino | Field Mappings'!$A100,'nCino | Object Info'!$A:$H,7,FALSE),"(not found)")</f>
        <v>rskcsp_ds_entity_involvement_curated</v>
      </c>
      <c r="AA100" t="str">
        <f t="shared" si="52"/>
        <v>Migration_ID__c</v>
      </c>
      <c r="AB100" s="7" t="str">
        <f t="shared" si="53"/>
        <v>n/a</v>
      </c>
      <c r="AC100" s="7" t="str">
        <f t="shared" si="53"/>
        <v>yes</v>
      </c>
      <c r="AD100" s="2" t="str">
        <f t="shared" si="54"/>
        <v>STRING</v>
      </c>
      <c r="AE100" s="7">
        <f t="shared" si="55"/>
        <v>18</v>
      </c>
      <c r="AF100" s="7" t="str">
        <f t="shared" si="56"/>
        <v>n/a</v>
      </c>
      <c r="AG100" s="7" t="str">
        <f t="shared" si="57"/>
        <v>n/a</v>
      </c>
      <c r="AH100" t="str">
        <f>IFERROR(VLOOKUP('nCino | Field Mappings'!$A100,'nCino | Object Info'!$A:$H,8,FALSE),"(not found)")</f>
        <v>entity_involvement</v>
      </c>
      <c r="AI100" t="str">
        <f t="shared" si="58"/>
        <v>Migration_ID</v>
      </c>
      <c r="AJ100" s="7" t="str">
        <f t="shared" si="59"/>
        <v>n/a</v>
      </c>
      <c r="AK100" s="7" t="str">
        <f t="shared" ref="AK100:AK102" si="68">AC100</f>
        <v>yes</v>
      </c>
      <c r="AL100" s="2" t="str">
        <f t="shared" si="60"/>
        <v>STRING</v>
      </c>
      <c r="AM100" s="7">
        <f t="shared" si="61"/>
        <v>18</v>
      </c>
      <c r="AN100" s="7" t="str">
        <f t="shared" si="62"/>
        <v>n/a</v>
      </c>
      <c r="AO100" s="7" t="str">
        <f t="shared" si="63"/>
        <v>n/a</v>
      </c>
      <c r="AP100" s="7" t="str">
        <f t="shared" ref="AP100:AP102" si="69">IF(AL100="ARRAY", "CHECK MAX ELEMENTS", "n/a")</f>
        <v>n/a</v>
      </c>
    </row>
    <row r="101" spans="1:42">
      <c r="A101" s="1" t="s">
        <v>53</v>
      </c>
      <c r="B101" s="1" t="s">
        <v>54</v>
      </c>
      <c r="C101" s="1" t="s">
        <v>367</v>
      </c>
      <c r="D101" s="1" t="s">
        <v>2</v>
      </c>
      <c r="E101" s="1" t="s">
        <v>368</v>
      </c>
      <c r="F101" s="2" t="str">
        <f>IF(OR(ISERROR(VLOOKUP($C101,'DMW | F&amp;L Fields'!$L:$M, 1, FALSE)),IFERROR(INDEX('DMW | F&amp;L Fields'!$C:$C,MATCH($C101,'DMW | F&amp;L Fields'!$L:$L, 0)), "Y") ="Y"),"No", "Yes")</f>
        <v>Yes</v>
      </c>
      <c r="G101" s="1">
        <f>IFERROR(VLOOKUP($C101,'DMW | F&amp;L Fields'!$L:$M, 2, FALSE),"(not found)")</f>
        <v>0</v>
      </c>
      <c r="H101" s="2" t="str">
        <f t="shared" si="46"/>
        <v>n/a</v>
      </c>
      <c r="I101" s="2" t="s">
        <v>97</v>
      </c>
      <c r="J101" s="1" t="s">
        <v>115</v>
      </c>
      <c r="K101" s="2">
        <v>80</v>
      </c>
      <c r="L101" s="2">
        <v>0</v>
      </c>
      <c r="M101" s="2">
        <v>0</v>
      </c>
      <c r="N101" s="2" t="str">
        <f t="shared" si="47"/>
        <v>string|80|0|0</v>
      </c>
      <c r="O101" t="str">
        <f>IFERROR(VLOOKUP('nCino | Field Mappings'!$A101,'nCino | Object Info'!$A:$H,5,FALSE),"(not found)")</f>
        <v>rskcsp_ds_entity_involvement</v>
      </c>
      <c r="P101" t="str">
        <f t="shared" si="48"/>
        <v>Name</v>
      </c>
      <c r="Q101" s="7">
        <f>IFERROR(VLOOKUP($N101,'nCino | BigQuery Type Lookup'!$A:$F,2,FALSE),"(not found)")</f>
        <v>80</v>
      </c>
      <c r="R101" t="str">
        <f>IFERROR(VLOOKUP('nCino | Field Mappings'!$A101,'nCino | Object Info'!$A:$H,6,FALSE),"(not found)")</f>
        <v>rskcsp_ds_entity_involvement_staging</v>
      </c>
      <c r="S101" t="str">
        <f t="shared" si="49"/>
        <v>Name</v>
      </c>
      <c r="T101" s="7" t="str">
        <f t="shared" si="50"/>
        <v>n/a</v>
      </c>
      <c r="U101" s="7" t="str">
        <f t="shared" si="67"/>
        <v>no</v>
      </c>
      <c r="V101" s="2" t="str">
        <f>IFERROR(VLOOKUP($N101,'nCino | BigQuery Type Lookup'!$A:$F,3,FALSE),"(not found)")</f>
        <v>STRING</v>
      </c>
      <c r="W101" s="7">
        <f>IFERROR(VLOOKUP($N101,'nCino | BigQuery Type Lookup'!$A:$F,4,FALSE),"(not found)")</f>
        <v>80</v>
      </c>
      <c r="X101" s="7" t="str">
        <f>IFERROR(VLOOKUP($N101,'nCino | BigQuery Type Lookup'!$A:$F,5,FALSE),"(not found)")</f>
        <v>n/a</v>
      </c>
      <c r="Y101" s="7" t="str">
        <f>IFERROR(VLOOKUP($N101,'nCino | BigQuery Type Lookup'!$A:$F,6,FALSE),"(not found)")</f>
        <v>n/a</v>
      </c>
      <c r="Z101" t="str">
        <f>IFERROR(VLOOKUP('nCino | Field Mappings'!$A101,'nCino | Object Info'!$A:$H,7,FALSE),"(not found)")</f>
        <v>rskcsp_ds_entity_involvement_curated</v>
      </c>
      <c r="AA101" t="str">
        <f t="shared" si="52"/>
        <v>Name</v>
      </c>
      <c r="AB101" s="7" t="str">
        <f t="shared" si="53"/>
        <v>n/a</v>
      </c>
      <c r="AC101" s="7" t="str">
        <f t="shared" si="53"/>
        <v>yes</v>
      </c>
      <c r="AD101" s="2" t="str">
        <f t="shared" si="54"/>
        <v>STRING</v>
      </c>
      <c r="AE101" s="7">
        <f t="shared" si="55"/>
        <v>80</v>
      </c>
      <c r="AF101" s="7" t="str">
        <f t="shared" si="56"/>
        <v>n/a</v>
      </c>
      <c r="AG101" s="7" t="str">
        <f t="shared" si="57"/>
        <v>n/a</v>
      </c>
      <c r="AH101" t="str">
        <f>IFERROR(VLOOKUP('nCino | Field Mappings'!$A101,'nCino | Object Info'!$A:$H,8,FALSE),"(not found)")</f>
        <v>entity_involvement</v>
      </c>
      <c r="AI101" t="str">
        <f t="shared" si="58"/>
        <v>Name</v>
      </c>
      <c r="AJ101" s="7" t="str">
        <f t="shared" si="59"/>
        <v>n/a</v>
      </c>
      <c r="AK101" s="7" t="str">
        <f t="shared" si="68"/>
        <v>yes</v>
      </c>
      <c r="AL101" s="2" t="str">
        <f t="shared" si="60"/>
        <v>STRING</v>
      </c>
      <c r="AM101" s="7">
        <f t="shared" si="61"/>
        <v>80</v>
      </c>
      <c r="AN101" s="7" t="str">
        <f t="shared" si="62"/>
        <v>n/a</v>
      </c>
      <c r="AO101" s="7" t="str">
        <f t="shared" si="63"/>
        <v>n/a</v>
      </c>
      <c r="AP101" s="7" t="str">
        <f t="shared" si="69"/>
        <v>n/a</v>
      </c>
    </row>
    <row r="102" spans="1:42">
      <c r="A102" s="1" t="s">
        <v>53</v>
      </c>
      <c r="B102" s="1" t="s">
        <v>54</v>
      </c>
      <c r="C102" s="1" t="s">
        <v>369</v>
      </c>
      <c r="D102" s="1" t="s">
        <v>370</v>
      </c>
      <c r="E102" s="1" t="s">
        <v>371</v>
      </c>
      <c r="F102" s="2" t="str">
        <f>IF(OR(ISERROR(VLOOKUP($C102,'DMW | F&amp;L Fields'!$L:$M, 1, FALSE)),IFERROR(INDEX('DMW | F&amp;L Fields'!$C:$C,MATCH($C102,'DMW | F&amp;L Fields'!$L:$L, 0)), "Y") ="Y"),"No", "Yes")</f>
        <v>Yes</v>
      </c>
      <c r="G102" s="1" t="str">
        <f>IFERROR(VLOOKUP($C102,'DMW | F&amp;L Fields'!$L:$M, 2, FALSE),"(not found)")</f>
        <v>This field captures the record type, in this case it will be hardcoded to 'EntityInvolvement'</v>
      </c>
      <c r="H102" s="2" t="str">
        <f t="shared" si="46"/>
        <v>Foreign</v>
      </c>
      <c r="I102" s="2" t="s">
        <v>97</v>
      </c>
      <c r="J102" s="1" t="s">
        <v>372</v>
      </c>
      <c r="K102" s="2">
        <v>18</v>
      </c>
      <c r="L102" s="2">
        <v>0</v>
      </c>
      <c r="M102" s="2">
        <v>0</v>
      </c>
      <c r="N102" s="2" t="str">
        <f t="shared" si="47"/>
        <v>reference(RecordType)|18|0|0</v>
      </c>
      <c r="O102" t="str">
        <f>IFERROR(VLOOKUP('nCino | Field Mappings'!$A102,'nCino | Object Info'!$A:$H,5,FALSE),"(not found)")</f>
        <v>rskcsp_ds_entity_involvement</v>
      </c>
      <c r="P102" t="str">
        <f t="shared" si="48"/>
        <v>RecordTypeId</v>
      </c>
      <c r="Q102" s="7">
        <f>IFERROR(VLOOKUP($N102,'nCino | BigQuery Type Lookup'!$A:$F,2,FALSE),"(not found)")</f>
        <v>18</v>
      </c>
      <c r="R102" t="str">
        <f>IFERROR(VLOOKUP('nCino | Field Mappings'!$A102,'nCino | Object Info'!$A:$H,6,FALSE),"(not found)")</f>
        <v>rskcsp_ds_entity_involvement_staging</v>
      </c>
      <c r="S102" t="str">
        <f t="shared" si="49"/>
        <v>RecordTypeId</v>
      </c>
      <c r="T102" s="7" t="str">
        <f t="shared" si="50"/>
        <v>Foreign</v>
      </c>
      <c r="U102" s="7" t="str">
        <f t="shared" si="67"/>
        <v>no</v>
      </c>
      <c r="V102" s="2" t="str">
        <f>IFERROR(VLOOKUP($N102,'nCino | BigQuery Type Lookup'!$A:$F,3,FALSE),"(not found)")</f>
        <v>STRING</v>
      </c>
      <c r="W102" s="7">
        <f>IFERROR(VLOOKUP($N102,'nCino | BigQuery Type Lookup'!$A:$F,4,FALSE),"(not found)")</f>
        <v>18</v>
      </c>
      <c r="X102" s="7" t="str">
        <f>IFERROR(VLOOKUP($N102,'nCino | BigQuery Type Lookup'!$A:$F,5,FALSE),"(not found)")</f>
        <v>n/a</v>
      </c>
      <c r="Y102" s="7" t="str">
        <f>IFERROR(VLOOKUP($N102,'nCino | BigQuery Type Lookup'!$A:$F,6,FALSE),"(not found)")</f>
        <v>n/a</v>
      </c>
      <c r="Z102" t="str">
        <f>IFERROR(VLOOKUP('nCino | Field Mappings'!$A102,'nCino | Object Info'!$A:$H,7,FALSE),"(not found)")</f>
        <v>rskcsp_ds_entity_involvement_curated</v>
      </c>
      <c r="AA102" t="str">
        <f t="shared" si="52"/>
        <v>RecordTypeId</v>
      </c>
      <c r="AB102" s="7" t="str">
        <f t="shared" si="53"/>
        <v>Foreign</v>
      </c>
      <c r="AC102" s="7" t="str">
        <f t="shared" si="53"/>
        <v>yes</v>
      </c>
      <c r="AD102" s="2" t="str">
        <f t="shared" si="54"/>
        <v>STRING</v>
      </c>
      <c r="AE102" s="7">
        <f t="shared" si="55"/>
        <v>18</v>
      </c>
      <c r="AF102" s="7" t="str">
        <f t="shared" si="56"/>
        <v>n/a</v>
      </c>
      <c r="AG102" s="7" t="str">
        <f t="shared" si="57"/>
        <v>n/a</v>
      </c>
      <c r="AH102" t="str">
        <f>IFERROR(VLOOKUP('nCino | Field Mappings'!$A102,'nCino | Object Info'!$A:$H,8,FALSE),"(not found)")</f>
        <v>entity_involvement</v>
      </c>
      <c r="AI102" t="str">
        <f t="shared" si="58"/>
        <v>RecordTypeId</v>
      </c>
      <c r="AJ102" s="7" t="str">
        <f t="shared" si="59"/>
        <v>Foreign</v>
      </c>
      <c r="AK102" s="7" t="str">
        <f t="shared" si="68"/>
        <v>yes</v>
      </c>
      <c r="AL102" s="2" t="str">
        <f t="shared" si="60"/>
        <v>STRING</v>
      </c>
      <c r="AM102" s="7">
        <f t="shared" si="61"/>
        <v>18</v>
      </c>
      <c r="AN102" s="7" t="str">
        <f t="shared" si="62"/>
        <v>n/a</v>
      </c>
      <c r="AO102" s="7" t="str">
        <f t="shared" si="63"/>
        <v>n/a</v>
      </c>
      <c r="AP102" s="7" t="str">
        <f t="shared" si="69"/>
        <v>n/a</v>
      </c>
    </row>
    <row r="103" spans="1:42">
      <c r="A103" s="1" t="s">
        <v>53</v>
      </c>
      <c r="B103" s="1" t="s">
        <v>54</v>
      </c>
      <c r="C103" s="1" t="s">
        <v>373</v>
      </c>
      <c r="D103" s="1" t="s">
        <v>182</v>
      </c>
      <c r="E103" s="1" t="s">
        <v>183</v>
      </c>
      <c r="F103" s="2" t="str">
        <f>IF(OR(ISERROR(VLOOKUP($C103,'DMW | F&amp;L Fields'!$L:$M, 1, FALSE)),IFERROR(INDEX('DMW | F&amp;L Fields'!$C:$C,MATCH($C103,'DMW | F&amp;L Fields'!$L:$L, 0)), "Y") ="Y"),"No", "Yes")</f>
        <v>No</v>
      </c>
      <c r="G103" s="1" t="str">
        <f>IFERROR(VLOOKUP($C103,'DMW | F&amp;L Fields'!$L:$M, 2, FALSE),"(not found)")</f>
        <v>(not found)</v>
      </c>
      <c r="H103" s="2" t="str">
        <f t="shared" si="46"/>
        <v>n/a</v>
      </c>
      <c r="I103" s="2" t="s">
        <v>110</v>
      </c>
      <c r="J103" s="1" t="s">
        <v>153</v>
      </c>
      <c r="K103" s="2">
        <v>0</v>
      </c>
      <c r="L103" s="2">
        <v>0</v>
      </c>
      <c r="M103" s="2">
        <v>0</v>
      </c>
      <c r="N103" s="2" t="str">
        <f t="shared" si="47"/>
        <v>datetime|0|0|0</v>
      </c>
      <c r="O103" t="str">
        <f>IFERROR(VLOOKUP('nCino | Field Mappings'!$A103,'nCino | Object Info'!$A:$H,5,FALSE),"(not found)")</f>
        <v>rskcsp_ds_entity_involvement</v>
      </c>
      <c r="P103" t="str">
        <f t="shared" si="48"/>
        <v>SystemModstamp</v>
      </c>
      <c r="Q103" s="7">
        <f>IFERROR(VLOOKUP($N103,'nCino | BigQuery Type Lookup'!$A:$F,2,FALSE),"(not found)")</f>
        <v>14</v>
      </c>
    </row>
    <row r="104" spans="1:42">
      <c r="A104" s="1" t="s">
        <v>49</v>
      </c>
      <c r="B104" s="1" t="s">
        <v>374</v>
      </c>
      <c r="C104" s="1" t="s">
        <v>375</v>
      </c>
      <c r="D104" s="1" t="s">
        <v>376</v>
      </c>
      <c r="E104" s="1" t="s">
        <v>377</v>
      </c>
      <c r="F104" s="2" t="str">
        <f>IF(OR(ISERROR(VLOOKUP($C104,'DMW | F&amp;L Fields'!$L:$M, 1, FALSE)),IFERROR(INDEX('DMW | F&amp;L Fields'!$C:$C,MATCH($C104,'DMW | F&amp;L Fields'!$L:$L, 0)), "Y") ="Y"),"No", "Yes")</f>
        <v>No</v>
      </c>
      <c r="G104" s="1" t="str">
        <f>IFERROR(VLOOKUP($C104,'DMW | F&amp;L Fields'!$L:$M, 2, FALSE),"(not found)")</f>
        <v>(not found)</v>
      </c>
      <c r="H104" s="2" t="str">
        <f t="shared" si="46"/>
        <v>n/a</v>
      </c>
      <c r="I104" s="2" t="s">
        <v>97</v>
      </c>
      <c r="J104" s="1" t="s">
        <v>102</v>
      </c>
      <c r="K104" s="2">
        <v>0</v>
      </c>
      <c r="L104" s="2">
        <v>0</v>
      </c>
      <c r="M104" s="2">
        <v>0</v>
      </c>
      <c r="N104" s="2" t="str">
        <f t="shared" si="47"/>
        <v>date|0|0|0</v>
      </c>
      <c r="O104" t="str">
        <f>IFERROR(VLOOKUP('nCino | Field Mappings'!$A104,'nCino | Object Info'!$A:$H,5,FALSE),"(not found)")</f>
        <v>rskcsp_ds_facility</v>
      </c>
      <c r="P104" t="str">
        <f t="shared" si="48"/>
        <v>Application_Date__c</v>
      </c>
      <c r="Q104" s="7">
        <f>IFERROR(VLOOKUP($N104,'nCino | BigQuery Type Lookup'!$A:$F,2,FALSE),"(not found)")</f>
        <v>8</v>
      </c>
    </row>
    <row r="105" spans="1:42">
      <c r="A105" s="1" t="s">
        <v>49</v>
      </c>
      <c r="B105" s="1" t="s">
        <v>374</v>
      </c>
      <c r="C105" s="1" t="s">
        <v>378</v>
      </c>
      <c r="D105" s="1" t="s">
        <v>379</v>
      </c>
      <c r="E105" s="1" t="s">
        <v>380</v>
      </c>
      <c r="F105" s="2" t="str">
        <f>IF(OR(ISERROR(VLOOKUP($C105,'DMW | F&amp;L Fields'!$L:$M, 1, FALSE)),IFERROR(INDEX('DMW | F&amp;L Fields'!$C:$C,MATCH($C105,'DMW | F&amp;L Fields'!$L:$L, 0)), "Y") ="Y"),"No", "Yes")</f>
        <v>Yes</v>
      </c>
      <c r="G105" s="1" t="str">
        <f>IFERROR(VLOOKUP($C105,'DMW | F&amp;L Fields'!$L:$M, 2, FALSE),"(not found)")</f>
        <v>Applicable to Business Charge Cards only. This field is always double the 'Facility Amount'.</v>
      </c>
      <c r="H105" s="2" t="str">
        <f t="shared" si="46"/>
        <v>n/a</v>
      </c>
      <c r="I105" s="2" t="s">
        <v>97</v>
      </c>
      <c r="J105" s="1" t="s">
        <v>128</v>
      </c>
      <c r="K105" s="2">
        <v>0</v>
      </c>
      <c r="L105" s="2">
        <v>18</v>
      </c>
      <c r="M105" s="2">
        <v>2</v>
      </c>
      <c r="N105" s="2" t="str">
        <f t="shared" si="47"/>
        <v>currency|0|18|2</v>
      </c>
      <c r="O105" t="str">
        <f>IFERROR(VLOOKUP('nCino | Field Mappings'!$A105,'nCino | Object Info'!$A:$H,5,FALSE),"(not found)")</f>
        <v>rskcsp_ds_facility</v>
      </c>
      <c r="P105" t="str">
        <f t="shared" si="48"/>
        <v>Business_Charge_Card_Sanctioned_Limit__c</v>
      </c>
      <c r="Q105" s="7">
        <f>IFERROR(VLOOKUP($N105,'nCino | BigQuery Type Lookup'!$A:$F,2,FALSE),"(not found)")</f>
        <v>21</v>
      </c>
      <c r="R105" t="str">
        <f>IFERROR(VLOOKUP('nCino | Field Mappings'!$A105,'nCino | Object Info'!$A:$H,6,FALSE),"(not found)")</f>
        <v>rskcsp_ds_facility_staging</v>
      </c>
      <c r="S105" t="str">
        <f t="shared" si="49"/>
        <v>Business_Charge_Card_Sanctioned_Limit__c</v>
      </c>
      <c r="T105" s="7" t="str">
        <f t="shared" si="50"/>
        <v>n/a</v>
      </c>
      <c r="U105" s="7" t="str">
        <f t="shared" ref="U105:U123" si="70">IF($T105="Primary", "yes", "no")</f>
        <v>no</v>
      </c>
      <c r="V105" s="2" t="str">
        <f>IFERROR(VLOOKUP($N105,'nCino | BigQuery Type Lookup'!$A:$F,3,FALSE),"(not found)")</f>
        <v>NUMERIC</v>
      </c>
      <c r="W105" s="7" t="str">
        <f>IFERROR(VLOOKUP($N105,'nCino | BigQuery Type Lookup'!$A:$F,4,FALSE),"(not found)")</f>
        <v>n/a</v>
      </c>
      <c r="X105" s="7">
        <f>IFERROR(VLOOKUP($N105,'nCino | BigQuery Type Lookup'!$A:$F,5,FALSE),"(not found)")</f>
        <v>18</v>
      </c>
      <c r="Y105" s="7">
        <f>IFERROR(VLOOKUP($N105,'nCino | BigQuery Type Lookup'!$A:$F,6,FALSE),"(not found)")</f>
        <v>2</v>
      </c>
      <c r="Z105" t="str">
        <f>IFERROR(VLOOKUP('nCino | Field Mappings'!$A105,'nCino | Object Info'!$A:$H,7,FALSE),"(not found)")</f>
        <v>rskcsp_ds_facility_curated</v>
      </c>
      <c r="AA105" t="str">
        <f t="shared" si="52"/>
        <v>Business_Charge_Card_Sanctioned_Limit__c</v>
      </c>
      <c r="AB105" s="7" t="str">
        <f t="shared" si="53"/>
        <v>n/a</v>
      </c>
      <c r="AC105" s="7" t="str">
        <f t="shared" si="53"/>
        <v>yes</v>
      </c>
      <c r="AD105" s="2" t="str">
        <f t="shared" si="54"/>
        <v>NUMERIC</v>
      </c>
      <c r="AE105" s="7" t="str">
        <f t="shared" si="55"/>
        <v>n/a</v>
      </c>
      <c r="AF105" s="7">
        <f t="shared" si="56"/>
        <v>18</v>
      </c>
      <c r="AG105" s="7">
        <f t="shared" si="57"/>
        <v>2</v>
      </c>
      <c r="AH105" t="str">
        <f>IFERROR(VLOOKUP('nCino | Field Mappings'!$A105,'nCino | Object Info'!$A:$H,8,FALSE),"(not found)")</f>
        <v>facility</v>
      </c>
      <c r="AI105" t="str">
        <f t="shared" si="58"/>
        <v>Business_Charge_Card_Sanctioned_Limit</v>
      </c>
      <c r="AJ105" s="7" t="str">
        <f t="shared" si="59"/>
        <v>n/a</v>
      </c>
      <c r="AK105" s="7" t="str">
        <f t="shared" ref="AK105:AK123" si="71">AC105</f>
        <v>yes</v>
      </c>
      <c r="AL105" s="2" t="str">
        <f t="shared" si="60"/>
        <v>NUMERIC</v>
      </c>
      <c r="AM105" s="7" t="str">
        <f t="shared" si="61"/>
        <v>n/a</v>
      </c>
      <c r="AN105" s="7">
        <f t="shared" si="62"/>
        <v>18</v>
      </c>
      <c r="AO105" s="7">
        <f t="shared" si="63"/>
        <v>2</v>
      </c>
      <c r="AP105" s="7" t="str">
        <f t="shared" ref="AP105:AP123" si="72">IF(AL105="ARRAY", "CHECK MAX ELEMENTS", "n/a")</f>
        <v>n/a</v>
      </c>
    </row>
    <row r="106" spans="1:42">
      <c r="A106" s="1" t="s">
        <v>49</v>
      </c>
      <c r="B106" s="1" t="s">
        <v>374</v>
      </c>
      <c r="C106" s="1" t="s">
        <v>381</v>
      </c>
      <c r="D106" s="1" t="s">
        <v>382</v>
      </c>
      <c r="E106" s="1" t="s">
        <v>383</v>
      </c>
      <c r="F106" s="2" t="str">
        <f>IF(OR(ISERROR(VLOOKUP($C106,'DMW | F&amp;L Fields'!$L:$M, 1, FALSE)),IFERROR(INDEX('DMW | F&amp;L Fields'!$C:$C,MATCH($C106,'DMW | F&amp;L Fields'!$L:$L, 0)), "Y") ="Y"),"No", "Yes")</f>
        <v>Yes</v>
      </c>
      <c r="G106" s="1" t="str">
        <f>IFERROR(VLOOKUP($C106,'DMW | F&amp;L Fields'!$L:$M, 2, FALSE),"(not found)")</f>
        <v>This is a picklist field to indicate whether 50% or more of the secuty lending value are provided from land or property</v>
      </c>
      <c r="H106" s="2" t="str">
        <f t="shared" si="46"/>
        <v>n/a</v>
      </c>
      <c r="I106" s="2" t="s">
        <v>97</v>
      </c>
      <c r="J106" s="1" t="s">
        <v>119</v>
      </c>
      <c r="K106" s="2">
        <v>255</v>
      </c>
      <c r="L106" s="2">
        <v>0</v>
      </c>
      <c r="M106" s="2">
        <v>0</v>
      </c>
      <c r="N106" s="2" t="str">
        <f t="shared" si="47"/>
        <v>picklist|255|0|0</v>
      </c>
      <c r="O106" t="str">
        <f>IFERROR(VLOOKUP('nCino | Field Mappings'!$A106,'nCino | Object Info'!$A:$H,5,FALSE),"(not found)")</f>
        <v>rskcsp_ds_facility</v>
      </c>
      <c r="P106" t="str">
        <f t="shared" si="48"/>
        <v>CCS_50_of_Security_LV_from_Land_Property__c</v>
      </c>
      <c r="Q106" s="7">
        <f>IFERROR(VLOOKUP($N106,'nCino | BigQuery Type Lookup'!$A:$F,2,FALSE),"(not found)")</f>
        <v>255</v>
      </c>
      <c r="R106" t="str">
        <f>IFERROR(VLOOKUP('nCino | Field Mappings'!$A106,'nCino | Object Info'!$A:$H,6,FALSE),"(not found)")</f>
        <v>rskcsp_ds_facility_staging</v>
      </c>
      <c r="S106" t="str">
        <f t="shared" si="49"/>
        <v>CCS_50_of_Security_LV_from_Land_Property__c</v>
      </c>
      <c r="T106" s="7" t="str">
        <f t="shared" si="50"/>
        <v>n/a</v>
      </c>
      <c r="U106" s="7" t="str">
        <f t="shared" si="70"/>
        <v>no</v>
      </c>
      <c r="V106" s="2" t="str">
        <f>IFERROR(VLOOKUP($N106,'nCino | BigQuery Type Lookup'!$A:$F,3,FALSE),"(not found)")</f>
        <v>STRING</v>
      </c>
      <c r="W106" s="7">
        <f>IFERROR(VLOOKUP($N106,'nCino | BigQuery Type Lookup'!$A:$F,4,FALSE),"(not found)")</f>
        <v>255</v>
      </c>
      <c r="X106" s="7" t="str">
        <f>IFERROR(VLOOKUP($N106,'nCino | BigQuery Type Lookup'!$A:$F,5,FALSE),"(not found)")</f>
        <v>n/a</v>
      </c>
      <c r="Y106" s="7" t="str">
        <f>IFERROR(VLOOKUP($N106,'nCino | BigQuery Type Lookup'!$A:$F,6,FALSE),"(not found)")</f>
        <v>n/a</v>
      </c>
      <c r="Z106" t="str">
        <f>IFERROR(VLOOKUP('nCino | Field Mappings'!$A106,'nCino | Object Info'!$A:$H,7,FALSE),"(not found)")</f>
        <v>rskcsp_ds_facility_curated</v>
      </c>
      <c r="AA106" t="str">
        <f t="shared" si="52"/>
        <v>CCS_50_of_Security_LV_from_Land_Property__c</v>
      </c>
      <c r="AB106" s="7" t="str">
        <f t="shared" si="53"/>
        <v>n/a</v>
      </c>
      <c r="AC106" s="7" t="str">
        <f t="shared" si="53"/>
        <v>yes</v>
      </c>
      <c r="AD106" s="2" t="str">
        <f t="shared" si="54"/>
        <v>STRING</v>
      </c>
      <c r="AE106" s="7">
        <f t="shared" si="55"/>
        <v>255</v>
      </c>
      <c r="AF106" s="7" t="str">
        <f t="shared" si="56"/>
        <v>n/a</v>
      </c>
      <c r="AG106" s="7" t="str">
        <f t="shared" si="57"/>
        <v>n/a</v>
      </c>
      <c r="AH106" t="str">
        <f>IFERROR(VLOOKUP('nCino | Field Mappings'!$A106,'nCino | Object Info'!$A:$H,8,FALSE),"(not found)")</f>
        <v>facility</v>
      </c>
      <c r="AI106" t="str">
        <f t="shared" si="58"/>
        <v>50_of_Security_LV_from_Land_Property</v>
      </c>
      <c r="AJ106" s="7" t="str">
        <f t="shared" si="59"/>
        <v>n/a</v>
      </c>
      <c r="AK106" s="7" t="str">
        <f t="shared" si="71"/>
        <v>yes</v>
      </c>
      <c r="AL106" s="2" t="str">
        <f t="shared" si="60"/>
        <v>STRING</v>
      </c>
      <c r="AM106" s="7">
        <f t="shared" si="61"/>
        <v>255</v>
      </c>
      <c r="AN106" s="7" t="str">
        <f t="shared" si="62"/>
        <v>n/a</v>
      </c>
      <c r="AO106" s="7" t="str">
        <f t="shared" si="63"/>
        <v>n/a</v>
      </c>
      <c r="AP106" s="7" t="str">
        <f t="shared" si="72"/>
        <v>n/a</v>
      </c>
    </row>
    <row r="107" spans="1:42">
      <c r="A107" s="1" t="s">
        <v>49</v>
      </c>
      <c r="B107" s="1" t="s">
        <v>374</v>
      </c>
      <c r="C107" s="1" t="s">
        <v>384</v>
      </c>
      <c r="D107" s="1" t="s">
        <v>385</v>
      </c>
      <c r="E107" s="1" t="s">
        <v>386</v>
      </c>
      <c r="F107" s="2" t="str">
        <f>IF(OR(ISERROR(VLOOKUP($C107,'DMW | F&amp;L Fields'!$L:$M, 1, FALSE)),IFERROR(INDEX('DMW | F&amp;L Fields'!$C:$C,MATCH($C107,'DMW | F&amp;L Fields'!$L:$L, 0)), "Y") ="Y"),"No", "Yes")</f>
        <v>Yes</v>
      </c>
      <c r="G107" s="1" t="str">
        <f>IFERROR(VLOOKUP($C107,'DMW | F&amp;L Fields'!$L:$M, 2, FALSE),"(not found)")</f>
        <v>This field indicates whether the buiness current account is a discounted account</v>
      </c>
      <c r="H107" s="2" t="str">
        <f t="shared" si="46"/>
        <v>n/a</v>
      </c>
      <c r="I107" s="2" t="s">
        <v>97</v>
      </c>
      <c r="J107" s="1" t="s">
        <v>119</v>
      </c>
      <c r="K107" s="2">
        <v>255</v>
      </c>
      <c r="L107" s="2">
        <v>0</v>
      </c>
      <c r="M107" s="2">
        <v>0</v>
      </c>
      <c r="N107" s="2" t="str">
        <f t="shared" si="47"/>
        <v>picklist|255|0|0</v>
      </c>
      <c r="O107" t="str">
        <f>IFERROR(VLOOKUP('nCino | Field Mappings'!$A107,'nCino | Object Info'!$A:$H,5,FALSE),"(not found)")</f>
        <v>rskcsp_ds_facility</v>
      </c>
      <c r="P107" t="str">
        <f t="shared" si="48"/>
        <v>CCS_Account_a_Discounted_Account__c</v>
      </c>
      <c r="Q107" s="7">
        <f>IFERROR(VLOOKUP($N107,'nCino | BigQuery Type Lookup'!$A:$F,2,FALSE),"(not found)")</f>
        <v>255</v>
      </c>
      <c r="R107" t="str">
        <f>IFERROR(VLOOKUP('nCino | Field Mappings'!$A107,'nCino | Object Info'!$A:$H,6,FALSE),"(not found)")</f>
        <v>rskcsp_ds_facility_staging</v>
      </c>
      <c r="S107" t="str">
        <f t="shared" si="49"/>
        <v>CCS_Account_a_Discounted_Account__c</v>
      </c>
      <c r="T107" s="7" t="str">
        <f t="shared" si="50"/>
        <v>n/a</v>
      </c>
      <c r="U107" s="7" t="str">
        <f t="shared" si="70"/>
        <v>no</v>
      </c>
      <c r="V107" s="2" t="str">
        <f>IFERROR(VLOOKUP($N107,'nCino | BigQuery Type Lookup'!$A:$F,3,FALSE),"(not found)")</f>
        <v>STRING</v>
      </c>
      <c r="W107" s="7">
        <f>IFERROR(VLOOKUP($N107,'nCino | BigQuery Type Lookup'!$A:$F,4,FALSE),"(not found)")</f>
        <v>255</v>
      </c>
      <c r="X107" s="7" t="str">
        <f>IFERROR(VLOOKUP($N107,'nCino | BigQuery Type Lookup'!$A:$F,5,FALSE),"(not found)")</f>
        <v>n/a</v>
      </c>
      <c r="Y107" s="7" t="str">
        <f>IFERROR(VLOOKUP($N107,'nCino | BigQuery Type Lookup'!$A:$F,6,FALSE),"(not found)")</f>
        <v>n/a</v>
      </c>
      <c r="Z107" t="str">
        <f>IFERROR(VLOOKUP('nCino | Field Mappings'!$A107,'nCino | Object Info'!$A:$H,7,FALSE),"(not found)")</f>
        <v>rskcsp_ds_facility_curated</v>
      </c>
      <c r="AA107" t="str">
        <f t="shared" si="52"/>
        <v>CCS_Account_a_Discounted_Account__c</v>
      </c>
      <c r="AB107" s="7" t="str">
        <f t="shared" si="53"/>
        <v>n/a</v>
      </c>
      <c r="AC107" s="7" t="str">
        <f t="shared" si="53"/>
        <v>yes</v>
      </c>
      <c r="AD107" s="2" t="str">
        <f t="shared" si="54"/>
        <v>STRING</v>
      </c>
      <c r="AE107" s="7">
        <f t="shared" si="55"/>
        <v>255</v>
      </c>
      <c r="AF107" s="7" t="str">
        <f t="shared" si="56"/>
        <v>n/a</v>
      </c>
      <c r="AG107" s="7" t="str">
        <f t="shared" si="57"/>
        <v>n/a</v>
      </c>
      <c r="AH107" t="str">
        <f>IFERROR(VLOOKUP('nCino | Field Mappings'!$A107,'nCino | Object Info'!$A:$H,8,FALSE),"(not found)")</f>
        <v>facility</v>
      </c>
      <c r="AI107" t="str">
        <f t="shared" si="58"/>
        <v>Account_a_Discounted_Account</v>
      </c>
      <c r="AJ107" s="7" t="str">
        <f t="shared" si="59"/>
        <v>n/a</v>
      </c>
      <c r="AK107" s="7" t="str">
        <f t="shared" si="71"/>
        <v>yes</v>
      </c>
      <c r="AL107" s="2" t="str">
        <f t="shared" si="60"/>
        <v>STRING</v>
      </c>
      <c r="AM107" s="7">
        <f t="shared" si="61"/>
        <v>255</v>
      </c>
      <c r="AN107" s="7" t="str">
        <f t="shared" si="62"/>
        <v>n/a</v>
      </c>
      <c r="AO107" s="7" t="str">
        <f t="shared" si="63"/>
        <v>n/a</v>
      </c>
      <c r="AP107" s="7" t="str">
        <f t="shared" si="72"/>
        <v>n/a</v>
      </c>
    </row>
    <row r="108" spans="1:42">
      <c r="A108" s="1" t="s">
        <v>49</v>
      </c>
      <c r="B108" s="1" t="s">
        <v>374</v>
      </c>
      <c r="C108" s="1" t="s">
        <v>387</v>
      </c>
      <c r="D108" s="1" t="s">
        <v>388</v>
      </c>
      <c r="E108" s="1" t="s">
        <v>389</v>
      </c>
      <c r="F108" s="2" t="str">
        <f>IF(OR(ISERROR(VLOOKUP($C108,'DMW | F&amp;L Fields'!$L:$M, 1, FALSE)),IFERROR(INDEX('DMW | F&amp;L Fields'!$C:$C,MATCH($C108,'DMW | F&amp;L Fields'!$L:$L, 0)), "Y") ="Y"),"No", "Yes")</f>
        <v>Yes</v>
      </c>
      <c r="G108" s="1" t="str">
        <f>IFERROR(VLOOKUP($C108,'DMW | F&amp;L Fields'!$L:$M, 2, FALSE),"(not found)")</f>
        <v>This field displays the account number</v>
      </c>
      <c r="H108" s="2" t="str">
        <f t="shared" si="46"/>
        <v>n/a</v>
      </c>
      <c r="I108" s="2" t="s">
        <v>97</v>
      </c>
      <c r="J108" s="1" t="s">
        <v>115</v>
      </c>
      <c r="K108" s="2">
        <v>8</v>
      </c>
      <c r="L108" s="2">
        <v>0</v>
      </c>
      <c r="M108" s="2">
        <v>0</v>
      </c>
      <c r="N108" s="2" t="str">
        <f t="shared" si="47"/>
        <v>string|8|0|0</v>
      </c>
      <c r="O108" t="str">
        <f>IFERROR(VLOOKUP('nCino | Field Mappings'!$A108,'nCino | Object Info'!$A:$H,5,FALSE),"(not found)")</f>
        <v>rskcsp_ds_facility</v>
      </c>
      <c r="P108" t="str">
        <f t="shared" si="48"/>
        <v>CCS_AccountNumber__c</v>
      </c>
      <c r="Q108" s="7">
        <f>IFERROR(VLOOKUP($N108,'nCino | BigQuery Type Lookup'!$A:$F,2,FALSE),"(not found)")</f>
        <v>8</v>
      </c>
      <c r="R108" t="str">
        <f>IFERROR(VLOOKUP('nCino | Field Mappings'!$A108,'nCino | Object Info'!$A:$H,6,FALSE),"(not found)")</f>
        <v>rskcsp_ds_facility_staging</v>
      </c>
      <c r="S108" t="str">
        <f t="shared" si="49"/>
        <v>CCS_AccountNumber__c</v>
      </c>
      <c r="T108" s="7" t="str">
        <f t="shared" si="50"/>
        <v>n/a</v>
      </c>
      <c r="U108" s="7" t="str">
        <f t="shared" si="70"/>
        <v>no</v>
      </c>
      <c r="V108" s="2" t="str">
        <f>IFERROR(VLOOKUP($N108,'nCino | BigQuery Type Lookup'!$A:$F,3,FALSE),"(not found)")</f>
        <v>STRING</v>
      </c>
      <c r="W108" s="7">
        <f>IFERROR(VLOOKUP($N108,'nCino | BigQuery Type Lookup'!$A:$F,4,FALSE),"(not found)")</f>
        <v>8</v>
      </c>
      <c r="X108" s="7" t="str">
        <f>IFERROR(VLOOKUP($N108,'nCino | BigQuery Type Lookup'!$A:$F,5,FALSE),"(not found)")</f>
        <v>n/a</v>
      </c>
      <c r="Y108" s="7" t="str">
        <f>IFERROR(VLOOKUP($N108,'nCino | BigQuery Type Lookup'!$A:$F,6,FALSE),"(not found)")</f>
        <v>n/a</v>
      </c>
      <c r="Z108" t="str">
        <f>IFERROR(VLOOKUP('nCino | Field Mappings'!$A108,'nCino | Object Info'!$A:$H,7,FALSE),"(not found)")</f>
        <v>rskcsp_ds_facility_curated</v>
      </c>
      <c r="AA108" t="str">
        <f t="shared" si="52"/>
        <v>CCS_AccountNumber__c</v>
      </c>
      <c r="AB108" s="7" t="str">
        <f t="shared" si="53"/>
        <v>n/a</v>
      </c>
      <c r="AC108" s="7" t="str">
        <f t="shared" si="53"/>
        <v>yes</v>
      </c>
      <c r="AD108" s="2" t="str">
        <f t="shared" si="54"/>
        <v>STRING</v>
      </c>
      <c r="AE108" s="7">
        <f t="shared" si="55"/>
        <v>8</v>
      </c>
      <c r="AF108" s="7" t="str">
        <f t="shared" si="56"/>
        <v>n/a</v>
      </c>
      <c r="AG108" s="7" t="str">
        <f t="shared" si="57"/>
        <v>n/a</v>
      </c>
      <c r="AH108" t="str">
        <f>IFERROR(VLOOKUP('nCino | Field Mappings'!$A108,'nCino | Object Info'!$A:$H,8,FALSE),"(not found)")</f>
        <v>facility</v>
      </c>
      <c r="AI108" t="str">
        <f t="shared" si="58"/>
        <v>AccountNumber</v>
      </c>
      <c r="AJ108" s="7" t="str">
        <f t="shared" si="59"/>
        <v>n/a</v>
      </c>
      <c r="AK108" s="7" t="str">
        <f t="shared" si="71"/>
        <v>yes</v>
      </c>
      <c r="AL108" s="2" t="str">
        <f t="shared" si="60"/>
        <v>STRING</v>
      </c>
      <c r="AM108" s="7">
        <f t="shared" si="61"/>
        <v>8</v>
      </c>
      <c r="AN108" s="7" t="str">
        <f t="shared" si="62"/>
        <v>n/a</v>
      </c>
      <c r="AO108" s="7" t="str">
        <f t="shared" si="63"/>
        <v>n/a</v>
      </c>
      <c r="AP108" s="7" t="str">
        <f t="shared" si="72"/>
        <v>n/a</v>
      </c>
    </row>
    <row r="109" spans="1:42">
      <c r="A109" s="1" t="s">
        <v>49</v>
      </c>
      <c r="B109" s="1" t="s">
        <v>374</v>
      </c>
      <c r="C109" s="1" t="s">
        <v>390</v>
      </c>
      <c r="D109" s="1" t="s">
        <v>391</v>
      </c>
      <c r="E109" s="1" t="s">
        <v>392</v>
      </c>
      <c r="F109" s="2" t="str">
        <f>IF(OR(ISERROR(VLOOKUP($C109,'DMW | F&amp;L Fields'!$L:$M, 1, FALSE)),IFERROR(INDEX('DMW | F&amp;L Fields'!$C:$C,MATCH($C109,'DMW | F&amp;L Fields'!$L:$L, 0)), "Y") ="Y"),"No", "Yes")</f>
        <v>Yes</v>
      </c>
      <c r="G109" s="1" t="str">
        <f>IFERROR(VLOOKUP($C109,'DMW | F&amp;L Fields'!$L:$M, 2, FALSE),"(not found)")</f>
        <v>CCTUC-3049 || This is the actual All-In Rate (%) of the Loan (&lt;=50k).</v>
      </c>
      <c r="H109" s="2" t="str">
        <f t="shared" si="46"/>
        <v>n/a</v>
      </c>
      <c r="I109" s="2" t="s">
        <v>97</v>
      </c>
      <c r="J109" s="1" t="s">
        <v>342</v>
      </c>
      <c r="K109" s="2">
        <v>0</v>
      </c>
      <c r="L109" s="2">
        <v>18</v>
      </c>
      <c r="M109" s="2">
        <v>2</v>
      </c>
      <c r="N109" s="2" t="str">
        <f t="shared" si="47"/>
        <v>percent|0|18|2</v>
      </c>
      <c r="O109" t="str">
        <f>IFERROR(VLOOKUP('nCino | Field Mappings'!$A109,'nCino | Object Info'!$A:$H,5,FALSE),"(not found)")</f>
        <v>rskcsp_ds_facility</v>
      </c>
      <c r="P109" t="str">
        <f t="shared" si="48"/>
        <v>CCS_All_In_Rate__c</v>
      </c>
      <c r="Q109" s="7">
        <f>IFERROR(VLOOKUP($N109,'nCino | BigQuery Type Lookup'!$A:$F,2,FALSE),"(not found)")</f>
        <v>21</v>
      </c>
      <c r="R109" t="str">
        <f>IFERROR(VLOOKUP('nCino | Field Mappings'!$A109,'nCino | Object Info'!$A:$H,6,FALSE),"(not found)")</f>
        <v>rskcsp_ds_facility_staging</v>
      </c>
      <c r="S109" t="str">
        <f t="shared" si="49"/>
        <v>CCS_All_In_Rate__c</v>
      </c>
      <c r="T109" s="7" t="str">
        <f t="shared" si="50"/>
        <v>n/a</v>
      </c>
      <c r="U109" s="7" t="str">
        <f t="shared" si="70"/>
        <v>no</v>
      </c>
      <c r="V109" s="2" t="str">
        <f>IFERROR(VLOOKUP($N109,'nCino | BigQuery Type Lookup'!$A:$F,3,FALSE),"(not found)")</f>
        <v>NUMERIC</v>
      </c>
      <c r="W109" s="7" t="str">
        <f>IFERROR(VLOOKUP($N109,'nCino | BigQuery Type Lookup'!$A:$F,4,FALSE),"(not found)")</f>
        <v>n/a</v>
      </c>
      <c r="X109" s="7">
        <f>IFERROR(VLOOKUP($N109,'nCino | BigQuery Type Lookup'!$A:$F,5,FALSE),"(not found)")</f>
        <v>18</v>
      </c>
      <c r="Y109" s="7">
        <f>IFERROR(VLOOKUP($N109,'nCino | BigQuery Type Lookup'!$A:$F,6,FALSE),"(not found)")</f>
        <v>2</v>
      </c>
      <c r="Z109" t="str">
        <f>IFERROR(VLOOKUP('nCino | Field Mappings'!$A109,'nCino | Object Info'!$A:$H,7,FALSE),"(not found)")</f>
        <v>rskcsp_ds_facility_curated</v>
      </c>
      <c r="AA109" t="str">
        <f t="shared" si="52"/>
        <v>CCS_All_In_Rate__c</v>
      </c>
      <c r="AB109" s="7" t="str">
        <f t="shared" si="53"/>
        <v>n/a</v>
      </c>
      <c r="AC109" s="7" t="str">
        <f t="shared" si="53"/>
        <v>yes</v>
      </c>
      <c r="AD109" s="2" t="str">
        <f t="shared" si="54"/>
        <v>NUMERIC</v>
      </c>
      <c r="AE109" s="7" t="str">
        <f t="shared" si="55"/>
        <v>n/a</v>
      </c>
      <c r="AF109" s="7">
        <f t="shared" si="56"/>
        <v>18</v>
      </c>
      <c r="AG109" s="7">
        <f t="shared" si="57"/>
        <v>2</v>
      </c>
      <c r="AH109" t="str">
        <f>IFERROR(VLOOKUP('nCino | Field Mappings'!$A109,'nCino | Object Info'!$A:$H,8,FALSE),"(not found)")</f>
        <v>facility</v>
      </c>
      <c r="AI109" t="str">
        <f t="shared" si="58"/>
        <v>All_In_Rate</v>
      </c>
      <c r="AJ109" s="7" t="str">
        <f t="shared" si="59"/>
        <v>n/a</v>
      </c>
      <c r="AK109" s="7" t="str">
        <f t="shared" si="71"/>
        <v>yes</v>
      </c>
      <c r="AL109" s="2" t="str">
        <f t="shared" si="60"/>
        <v>NUMERIC</v>
      </c>
      <c r="AM109" s="7" t="str">
        <f t="shared" si="61"/>
        <v>n/a</v>
      </c>
      <c r="AN109" s="7">
        <f t="shared" si="62"/>
        <v>18</v>
      </c>
      <c r="AO109" s="7">
        <f t="shared" si="63"/>
        <v>2</v>
      </c>
      <c r="AP109" s="7" t="str">
        <f t="shared" si="72"/>
        <v>n/a</v>
      </c>
    </row>
    <row r="110" spans="1:42">
      <c r="A110" s="1" t="s">
        <v>49</v>
      </c>
      <c r="B110" s="1" t="s">
        <v>374</v>
      </c>
      <c r="C110" s="1" t="s">
        <v>393</v>
      </c>
      <c r="D110" s="1" t="s">
        <v>394</v>
      </c>
      <c r="E110" s="1" t="s">
        <v>395</v>
      </c>
      <c r="F110" s="2" t="str">
        <f>IF(OR(ISERROR(VLOOKUP($C110,'DMW | F&amp;L Fields'!$L:$M, 1, FALSE)),IFERROR(INDEX('DMW | F&amp;L Fields'!$C:$C,MATCH($C110,'DMW | F&amp;L Fields'!$L:$L, 0)), "Y") ="Y"),"No", "Yes")</f>
        <v>Yes</v>
      </c>
      <c r="G110" s="1" t="str">
        <f>IFERROR(VLOOKUP($C110,'DMW | F&amp;L Fields'!$L:$M, 2, FALSE),"(not found)")</f>
        <v>CCTUC-3077 || Indicates whether the user would like to amend the returned margin for an Overdraft.</v>
      </c>
      <c r="H110" s="2" t="str">
        <f t="shared" si="46"/>
        <v>n/a</v>
      </c>
      <c r="I110" s="2" t="s">
        <v>97</v>
      </c>
      <c r="J110" s="1" t="s">
        <v>119</v>
      </c>
      <c r="K110" s="2">
        <v>255</v>
      </c>
      <c r="L110" s="2">
        <v>0</v>
      </c>
      <c r="M110" s="2">
        <v>0</v>
      </c>
      <c r="N110" s="2" t="str">
        <f t="shared" si="47"/>
        <v>picklist|255|0|0</v>
      </c>
      <c r="O110" t="str">
        <f>IFERROR(VLOOKUP('nCino | Field Mappings'!$A110,'nCino | Object Info'!$A:$H,5,FALSE),"(not found)")</f>
        <v>rskcsp_ds_facility</v>
      </c>
      <c r="P110" t="str">
        <f t="shared" si="48"/>
        <v>CCS_Amend_Margin__c</v>
      </c>
      <c r="Q110" s="7">
        <f>IFERROR(VLOOKUP($N110,'nCino | BigQuery Type Lookup'!$A:$F,2,FALSE),"(not found)")</f>
        <v>255</v>
      </c>
      <c r="R110" t="str">
        <f>IFERROR(VLOOKUP('nCino | Field Mappings'!$A110,'nCino | Object Info'!$A:$H,6,FALSE),"(not found)")</f>
        <v>rskcsp_ds_facility_staging</v>
      </c>
      <c r="S110" t="str">
        <f t="shared" si="49"/>
        <v>CCS_Amend_Margin__c</v>
      </c>
      <c r="T110" s="7" t="str">
        <f t="shared" si="50"/>
        <v>n/a</v>
      </c>
      <c r="U110" s="7" t="str">
        <f t="shared" si="70"/>
        <v>no</v>
      </c>
      <c r="V110" s="2" t="str">
        <f>IFERROR(VLOOKUP($N110,'nCino | BigQuery Type Lookup'!$A:$F,3,FALSE),"(not found)")</f>
        <v>STRING</v>
      </c>
      <c r="W110" s="7">
        <f>IFERROR(VLOOKUP($N110,'nCino | BigQuery Type Lookup'!$A:$F,4,FALSE),"(not found)")</f>
        <v>255</v>
      </c>
      <c r="X110" s="7" t="str">
        <f>IFERROR(VLOOKUP($N110,'nCino | BigQuery Type Lookup'!$A:$F,5,FALSE),"(not found)")</f>
        <v>n/a</v>
      </c>
      <c r="Y110" s="7" t="str">
        <f>IFERROR(VLOOKUP($N110,'nCino | BigQuery Type Lookup'!$A:$F,6,FALSE),"(not found)")</f>
        <v>n/a</v>
      </c>
      <c r="Z110" t="str">
        <f>IFERROR(VLOOKUP('nCino | Field Mappings'!$A110,'nCino | Object Info'!$A:$H,7,FALSE),"(not found)")</f>
        <v>rskcsp_ds_facility_curated</v>
      </c>
      <c r="AA110" t="str">
        <f t="shared" si="52"/>
        <v>CCS_Amend_Margin__c</v>
      </c>
      <c r="AB110" s="7" t="str">
        <f t="shared" si="53"/>
        <v>n/a</v>
      </c>
      <c r="AC110" s="7" t="str">
        <f t="shared" si="53"/>
        <v>yes</v>
      </c>
      <c r="AD110" s="2" t="str">
        <f t="shared" si="54"/>
        <v>STRING</v>
      </c>
      <c r="AE110" s="7">
        <f t="shared" si="55"/>
        <v>255</v>
      </c>
      <c r="AF110" s="7" t="str">
        <f t="shared" si="56"/>
        <v>n/a</v>
      </c>
      <c r="AG110" s="7" t="str">
        <f t="shared" si="57"/>
        <v>n/a</v>
      </c>
      <c r="AH110" t="str">
        <f>IFERROR(VLOOKUP('nCino | Field Mappings'!$A110,'nCino | Object Info'!$A:$H,8,FALSE),"(not found)")</f>
        <v>facility</v>
      </c>
      <c r="AI110" t="str">
        <f t="shared" si="58"/>
        <v>Amend_Margin</v>
      </c>
      <c r="AJ110" s="7" t="str">
        <f t="shared" si="59"/>
        <v>n/a</v>
      </c>
      <c r="AK110" s="7" t="str">
        <f t="shared" si="71"/>
        <v>yes</v>
      </c>
      <c r="AL110" s="2" t="str">
        <f t="shared" si="60"/>
        <v>STRING</v>
      </c>
      <c r="AM110" s="7">
        <f t="shared" si="61"/>
        <v>255</v>
      </c>
      <c r="AN110" s="7" t="str">
        <f t="shared" si="62"/>
        <v>n/a</v>
      </c>
      <c r="AO110" s="7" t="str">
        <f t="shared" si="63"/>
        <v>n/a</v>
      </c>
      <c r="AP110" s="7" t="str">
        <f t="shared" si="72"/>
        <v>n/a</v>
      </c>
    </row>
    <row r="111" spans="1:42">
      <c r="A111" s="1" t="s">
        <v>49</v>
      </c>
      <c r="B111" s="1" t="s">
        <v>374</v>
      </c>
      <c r="C111" s="1" t="s">
        <v>396</v>
      </c>
      <c r="D111" s="1" t="s">
        <v>397</v>
      </c>
      <c r="E111" s="1" t="s">
        <v>398</v>
      </c>
      <c r="F111" s="2" t="str">
        <f>IF(OR(ISERROR(VLOOKUP($C111,'DMW | F&amp;L Fields'!$L:$M, 1, FALSE)),IFERROR(INDEX('DMW | F&amp;L Fields'!$C:$C,MATCH($C111,'DMW | F&amp;L Fields'!$L:$L, 0)), "Y") ="Y"),"No", "Yes")</f>
        <v>Yes</v>
      </c>
      <c r="G111" s="1" t="str">
        <f>IFERROR(VLOOKUP($C111,'DMW | F&amp;L Fields'!$L:$M, 2, FALSE),"(not found)")</f>
        <v>CCTUC-2657 : Indicates whether the user would like to amend the margins returned to them.</v>
      </c>
      <c r="H111" s="2" t="str">
        <f t="shared" si="46"/>
        <v>n/a</v>
      </c>
      <c r="I111" s="2" t="s">
        <v>97</v>
      </c>
      <c r="J111" s="1" t="s">
        <v>119</v>
      </c>
      <c r="K111" s="2">
        <v>255</v>
      </c>
      <c r="L111" s="2">
        <v>0</v>
      </c>
      <c r="M111" s="2">
        <v>0</v>
      </c>
      <c r="N111" s="2" t="str">
        <f t="shared" si="47"/>
        <v>picklist|255|0|0</v>
      </c>
      <c r="O111" t="str">
        <f>IFERROR(VLOOKUP('nCino | Field Mappings'!$A111,'nCino | Object Info'!$A:$H,5,FALSE),"(not found)")</f>
        <v>rskcsp_ds_facility</v>
      </c>
      <c r="P111" t="str">
        <f t="shared" si="48"/>
        <v>CCS_Amend_Returned_Margin__c</v>
      </c>
      <c r="Q111" s="7">
        <f>IFERROR(VLOOKUP($N111,'nCino | BigQuery Type Lookup'!$A:$F,2,FALSE),"(not found)")</f>
        <v>255</v>
      </c>
      <c r="R111" t="str">
        <f>IFERROR(VLOOKUP('nCino | Field Mappings'!$A111,'nCino | Object Info'!$A:$H,6,FALSE),"(not found)")</f>
        <v>rskcsp_ds_facility_staging</v>
      </c>
      <c r="S111" t="str">
        <f t="shared" si="49"/>
        <v>CCS_Amend_Returned_Margin__c</v>
      </c>
      <c r="T111" s="7" t="str">
        <f t="shared" si="50"/>
        <v>n/a</v>
      </c>
      <c r="U111" s="7" t="str">
        <f t="shared" si="70"/>
        <v>no</v>
      </c>
      <c r="V111" s="2" t="str">
        <f>IFERROR(VLOOKUP($N111,'nCino | BigQuery Type Lookup'!$A:$F,3,FALSE),"(not found)")</f>
        <v>STRING</v>
      </c>
      <c r="W111" s="7">
        <f>IFERROR(VLOOKUP($N111,'nCino | BigQuery Type Lookup'!$A:$F,4,FALSE),"(not found)")</f>
        <v>255</v>
      </c>
      <c r="X111" s="7" t="str">
        <f>IFERROR(VLOOKUP($N111,'nCino | BigQuery Type Lookup'!$A:$F,5,FALSE),"(not found)")</f>
        <v>n/a</v>
      </c>
      <c r="Y111" s="7" t="str">
        <f>IFERROR(VLOOKUP($N111,'nCino | BigQuery Type Lookup'!$A:$F,6,FALSE),"(not found)")</f>
        <v>n/a</v>
      </c>
      <c r="Z111" t="str">
        <f>IFERROR(VLOOKUP('nCino | Field Mappings'!$A111,'nCino | Object Info'!$A:$H,7,FALSE),"(not found)")</f>
        <v>rskcsp_ds_facility_curated</v>
      </c>
      <c r="AA111" t="str">
        <f t="shared" si="52"/>
        <v>CCS_Amend_Returned_Margin__c</v>
      </c>
      <c r="AB111" s="7" t="str">
        <f t="shared" si="53"/>
        <v>n/a</v>
      </c>
      <c r="AC111" s="7" t="str">
        <f t="shared" si="53"/>
        <v>yes</v>
      </c>
      <c r="AD111" s="2" t="str">
        <f t="shared" si="54"/>
        <v>STRING</v>
      </c>
      <c r="AE111" s="7">
        <f t="shared" si="55"/>
        <v>255</v>
      </c>
      <c r="AF111" s="7" t="str">
        <f t="shared" si="56"/>
        <v>n/a</v>
      </c>
      <c r="AG111" s="7" t="str">
        <f t="shared" si="57"/>
        <v>n/a</v>
      </c>
      <c r="AH111" t="str">
        <f>IFERROR(VLOOKUP('nCino | Field Mappings'!$A111,'nCino | Object Info'!$A:$H,8,FALSE),"(not found)")</f>
        <v>facility</v>
      </c>
      <c r="AI111" t="str">
        <f t="shared" si="58"/>
        <v>Amend_Returned_Margin</v>
      </c>
      <c r="AJ111" s="7" t="str">
        <f t="shared" si="59"/>
        <v>n/a</v>
      </c>
      <c r="AK111" s="7" t="str">
        <f t="shared" si="71"/>
        <v>yes</v>
      </c>
      <c r="AL111" s="2" t="str">
        <f t="shared" si="60"/>
        <v>STRING</v>
      </c>
      <c r="AM111" s="7">
        <f t="shared" si="61"/>
        <v>255</v>
      </c>
      <c r="AN111" s="7" t="str">
        <f t="shared" si="62"/>
        <v>n/a</v>
      </c>
      <c r="AO111" s="7" t="str">
        <f t="shared" si="63"/>
        <v>n/a</v>
      </c>
      <c r="AP111" s="7" t="str">
        <f t="shared" si="72"/>
        <v>n/a</v>
      </c>
    </row>
    <row r="112" spans="1:42">
      <c r="A112" s="1" t="s">
        <v>49</v>
      </c>
      <c r="B112" s="1" t="s">
        <v>374</v>
      </c>
      <c r="C112" s="1" t="s">
        <v>399</v>
      </c>
      <c r="D112" s="1" t="s">
        <v>400</v>
      </c>
      <c r="E112" s="1" t="s">
        <v>401</v>
      </c>
      <c r="F112" s="2" t="str">
        <f>IF(OR(ISERROR(VLOOKUP($C112,'DMW | F&amp;L Fields'!$L:$M, 1, FALSE)),IFERROR(INDEX('DMW | F&amp;L Fields'!$C:$C,MATCH($C112,'DMW | F&amp;L Fields'!$L:$L, 0)), "Y") ="Y"),"No", "Yes")</f>
        <v>Yes</v>
      </c>
      <c r="G112" s="1" t="str">
        <f>IFERROR(VLOOKUP($C112,'DMW | F&amp;L Fields'!$L:$M, 2, FALSE),"(not found)")</f>
        <v xml:space="preserve">This field defines the amount per encashment for an Open Credit Ancillary Limit Facility. </v>
      </c>
      <c r="H112" s="2" t="str">
        <f t="shared" si="46"/>
        <v>n/a</v>
      </c>
      <c r="I112" s="2" t="s">
        <v>97</v>
      </c>
      <c r="J112" s="1" t="s">
        <v>128</v>
      </c>
      <c r="K112" s="2">
        <v>0</v>
      </c>
      <c r="L112" s="2">
        <v>18</v>
      </c>
      <c r="M112" s="2">
        <v>0</v>
      </c>
      <c r="N112" s="2" t="str">
        <f t="shared" si="47"/>
        <v>currency|0|18|0</v>
      </c>
      <c r="O112" t="str">
        <f>IFERROR(VLOOKUP('nCino | Field Mappings'!$A112,'nCino | Object Info'!$A:$H,5,FALSE),"(not found)")</f>
        <v>rskcsp_ds_facility</v>
      </c>
      <c r="P112" t="str">
        <f t="shared" si="48"/>
        <v>CCS_AmountPerEncashment__c</v>
      </c>
      <c r="Q112" s="7">
        <f>IFERROR(VLOOKUP($N112,'nCino | BigQuery Type Lookup'!$A:$F,2,FALSE),"(not found)")</f>
        <v>18</v>
      </c>
      <c r="R112" t="str">
        <f>IFERROR(VLOOKUP('nCino | Field Mappings'!$A112,'nCino | Object Info'!$A:$H,6,FALSE),"(not found)")</f>
        <v>rskcsp_ds_facility_staging</v>
      </c>
      <c r="S112" t="str">
        <f t="shared" si="49"/>
        <v>CCS_AmountPerEncashment__c</v>
      </c>
      <c r="T112" s="7" t="str">
        <f t="shared" si="50"/>
        <v>n/a</v>
      </c>
      <c r="U112" s="7" t="str">
        <f t="shared" si="70"/>
        <v>no</v>
      </c>
      <c r="V112" s="2" t="str">
        <f>IFERROR(VLOOKUP($N112,'nCino | BigQuery Type Lookup'!$A:$F,3,FALSE),"(not found)")</f>
        <v>INT64</v>
      </c>
      <c r="W112" s="7" t="str">
        <f>IFERROR(VLOOKUP($N112,'nCino | BigQuery Type Lookup'!$A:$F,4,FALSE),"(not found)")</f>
        <v>n/a</v>
      </c>
      <c r="X112" s="7" t="str">
        <f>IFERROR(VLOOKUP($N112,'nCino | BigQuery Type Lookup'!$A:$F,5,FALSE),"(not found)")</f>
        <v>n/a</v>
      </c>
      <c r="Y112" s="7" t="str">
        <f>IFERROR(VLOOKUP($N112,'nCino | BigQuery Type Lookup'!$A:$F,6,FALSE),"(not found)")</f>
        <v>n/a</v>
      </c>
      <c r="Z112" t="str">
        <f>IFERROR(VLOOKUP('nCino | Field Mappings'!$A112,'nCino | Object Info'!$A:$H,7,FALSE),"(not found)")</f>
        <v>rskcsp_ds_facility_curated</v>
      </c>
      <c r="AA112" t="str">
        <f t="shared" si="52"/>
        <v>CCS_AmountPerEncashment__c</v>
      </c>
      <c r="AB112" s="7" t="str">
        <f t="shared" si="53"/>
        <v>n/a</v>
      </c>
      <c r="AC112" s="7" t="str">
        <f t="shared" si="53"/>
        <v>yes</v>
      </c>
      <c r="AD112" s="2" t="str">
        <f t="shared" si="54"/>
        <v>INT64</v>
      </c>
      <c r="AE112" s="7" t="str">
        <f t="shared" si="55"/>
        <v>n/a</v>
      </c>
      <c r="AF112" s="7" t="str">
        <f t="shared" si="56"/>
        <v>n/a</v>
      </c>
      <c r="AG112" s="7" t="str">
        <f t="shared" si="57"/>
        <v>n/a</v>
      </c>
      <c r="AH112" t="str">
        <f>IFERROR(VLOOKUP('nCino | Field Mappings'!$A112,'nCino | Object Info'!$A:$H,8,FALSE),"(not found)")</f>
        <v>facility</v>
      </c>
      <c r="AI112" t="str">
        <f t="shared" si="58"/>
        <v>AmountPerEncashment</v>
      </c>
      <c r="AJ112" s="7" t="str">
        <f t="shared" si="59"/>
        <v>n/a</v>
      </c>
      <c r="AK112" s="7" t="str">
        <f t="shared" si="71"/>
        <v>yes</v>
      </c>
      <c r="AL112" s="2" t="str">
        <f t="shared" si="60"/>
        <v>INT64</v>
      </c>
      <c r="AM112" s="7" t="str">
        <f t="shared" si="61"/>
        <v>n/a</v>
      </c>
      <c r="AN112" s="7" t="str">
        <f t="shared" si="62"/>
        <v>n/a</v>
      </c>
      <c r="AO112" s="7" t="str">
        <f t="shared" si="63"/>
        <v>n/a</v>
      </c>
      <c r="AP112" s="7" t="str">
        <f t="shared" si="72"/>
        <v>n/a</v>
      </c>
    </row>
    <row r="113" spans="1:42">
      <c r="A113" s="1" t="s">
        <v>49</v>
      </c>
      <c r="B113" s="1" t="s">
        <v>374</v>
      </c>
      <c r="C113" s="1" t="s">
        <v>402</v>
      </c>
      <c r="D113" s="1" t="s">
        <v>403</v>
      </c>
      <c r="E113" s="1" t="s">
        <v>404</v>
      </c>
      <c r="F113" s="2" t="str">
        <f>IF(OR(ISERROR(VLOOKUP($C113,'DMW | F&amp;L Fields'!$L:$M, 1, FALSE)),IFERROR(INDEX('DMW | F&amp;L Fields'!$C:$C,MATCH($C113,'DMW | F&amp;L Fields'!$L:$L, 0)), "Y") ="Y"),"No", "Yes")</f>
        <v>Yes</v>
      </c>
      <c r="G113" s="1" t="s">
        <v>405</v>
      </c>
      <c r="H113" s="2" t="str">
        <f t="shared" si="46"/>
        <v>n/a</v>
      </c>
      <c r="I113" s="2" t="s">
        <v>97</v>
      </c>
      <c r="J113" s="1" t="s">
        <v>128</v>
      </c>
      <c r="K113" s="2">
        <v>0</v>
      </c>
      <c r="L113" s="2">
        <v>16</v>
      </c>
      <c r="M113" s="2">
        <v>2</v>
      </c>
      <c r="N113" s="2" t="str">
        <f t="shared" si="47"/>
        <v>currency|0|16|2</v>
      </c>
      <c r="O113" t="str">
        <f>IFERROR(VLOOKUP('nCino | Field Mappings'!$A113,'nCino | Object Info'!$A:$H,5,FALSE),"(not found)")</f>
        <v>rskcsp_ds_facility</v>
      </c>
      <c r="P113" t="str">
        <f t="shared" si="48"/>
        <v>CCS_Annual_Repayment__c</v>
      </c>
      <c r="Q113" s="7">
        <f>IFERROR(VLOOKUP($N113,'nCino | BigQuery Type Lookup'!$A:$F,2,FALSE),"(not found)")</f>
        <v>19</v>
      </c>
      <c r="R113" t="str">
        <f>IFERROR(VLOOKUP('nCino | Field Mappings'!$A113,'nCino | Object Info'!$A:$H,6,FALSE),"(not found)")</f>
        <v>rskcsp_ds_facility_staging</v>
      </c>
      <c r="S113" t="str">
        <f t="shared" si="49"/>
        <v>CCS_Annual_Repayment__c</v>
      </c>
      <c r="T113" s="7" t="str">
        <f t="shared" si="50"/>
        <v>n/a</v>
      </c>
      <c r="U113" s="7" t="str">
        <f t="shared" si="70"/>
        <v>no</v>
      </c>
      <c r="V113" s="2" t="str">
        <f>IFERROR(VLOOKUP($N113,'nCino | BigQuery Type Lookup'!$A:$F,3,FALSE),"(not found)")</f>
        <v>NUMERIC</v>
      </c>
      <c r="W113" s="7" t="str">
        <f>IFERROR(VLOOKUP($N113,'nCino | BigQuery Type Lookup'!$A:$F,4,FALSE),"(not found)")</f>
        <v>n/a</v>
      </c>
      <c r="X113" s="7">
        <f>IFERROR(VLOOKUP($N113,'nCino | BigQuery Type Lookup'!$A:$F,5,FALSE),"(not found)")</f>
        <v>16</v>
      </c>
      <c r="Y113" s="7">
        <f>IFERROR(VLOOKUP($N113,'nCino | BigQuery Type Lookup'!$A:$F,6,FALSE),"(not found)")</f>
        <v>2</v>
      </c>
      <c r="Z113" t="str">
        <f>IFERROR(VLOOKUP('nCino | Field Mappings'!$A113,'nCino | Object Info'!$A:$H,7,FALSE),"(not found)")</f>
        <v>rskcsp_ds_facility_curated</v>
      </c>
      <c r="AA113" t="str">
        <f t="shared" si="52"/>
        <v>CCS_Annual_Repayment__c</v>
      </c>
      <c r="AB113" s="7" t="str">
        <f t="shared" si="53"/>
        <v>n/a</v>
      </c>
      <c r="AC113" s="7" t="str">
        <f t="shared" si="53"/>
        <v>yes</v>
      </c>
      <c r="AD113" s="2" t="str">
        <f t="shared" si="54"/>
        <v>NUMERIC</v>
      </c>
      <c r="AE113" s="7" t="str">
        <f t="shared" si="55"/>
        <v>n/a</v>
      </c>
      <c r="AF113" s="7">
        <f t="shared" si="56"/>
        <v>16</v>
      </c>
      <c r="AG113" s="7">
        <f t="shared" si="57"/>
        <v>2</v>
      </c>
      <c r="AH113" t="str">
        <f>IFERROR(VLOOKUP('nCino | Field Mappings'!$A113,'nCino | Object Info'!$A:$H,8,FALSE),"(not found)")</f>
        <v>facility</v>
      </c>
      <c r="AI113" t="str">
        <f t="shared" si="58"/>
        <v>Annual_Repayment</v>
      </c>
      <c r="AJ113" s="7" t="str">
        <f t="shared" si="59"/>
        <v>n/a</v>
      </c>
      <c r="AK113" s="7" t="str">
        <f t="shared" si="71"/>
        <v>yes</v>
      </c>
      <c r="AL113" s="2" t="str">
        <f t="shared" si="60"/>
        <v>NUMERIC</v>
      </c>
      <c r="AM113" s="7" t="str">
        <f t="shared" si="61"/>
        <v>n/a</v>
      </c>
      <c r="AN113" s="7">
        <f t="shared" si="62"/>
        <v>16</v>
      </c>
      <c r="AO113" s="7">
        <f t="shared" si="63"/>
        <v>2</v>
      </c>
      <c r="AP113" s="7" t="str">
        <f t="shared" si="72"/>
        <v>n/a</v>
      </c>
    </row>
    <row r="114" spans="1:42">
      <c r="A114" s="1" t="s">
        <v>49</v>
      </c>
      <c r="B114" s="1" t="s">
        <v>374</v>
      </c>
      <c r="C114" s="1" t="s">
        <v>406</v>
      </c>
      <c r="D114" s="1" t="s">
        <v>407</v>
      </c>
      <c r="E114" s="1" t="s">
        <v>408</v>
      </c>
      <c r="F114" s="2" t="str">
        <f>IF(OR(ISERROR(VLOOKUP($C114,'DMW | F&amp;L Fields'!$L:$M, 1, FALSE)),IFERROR(INDEX('DMW | F&amp;L Fields'!$C:$C,MATCH($C114,'DMW | F&amp;L Fields'!$L:$L, 0)), "Y") ="Y"),"No", "Yes")</f>
        <v>Yes</v>
      </c>
      <c r="G114" s="1" t="s">
        <v>405</v>
      </c>
      <c r="H114" s="2" t="str">
        <f t="shared" si="46"/>
        <v>n/a</v>
      </c>
      <c r="I114" s="2" t="s">
        <v>97</v>
      </c>
      <c r="J114" s="1" t="s">
        <v>128</v>
      </c>
      <c r="K114" s="2">
        <v>0</v>
      </c>
      <c r="L114" s="2">
        <v>16</v>
      </c>
      <c r="M114" s="2">
        <v>2</v>
      </c>
      <c r="N114" s="2" t="str">
        <f t="shared" si="47"/>
        <v>currency|0|16|2</v>
      </c>
      <c r="O114" t="str">
        <f>IFERROR(VLOOKUP('nCino | Field Mappings'!$A114,'nCino | Object Info'!$A:$H,5,FALSE),"(not found)")</f>
        <v>rskcsp_ds_facility</v>
      </c>
      <c r="P114" t="str">
        <f t="shared" si="48"/>
        <v>CCS_Annual_Repayment_Stressed__c</v>
      </c>
      <c r="Q114" s="7">
        <f>IFERROR(VLOOKUP($N114,'nCino | BigQuery Type Lookup'!$A:$F,2,FALSE),"(not found)")</f>
        <v>19</v>
      </c>
      <c r="R114" t="str">
        <f>IFERROR(VLOOKUP('nCino | Field Mappings'!$A114,'nCino | Object Info'!$A:$H,6,FALSE),"(not found)")</f>
        <v>rskcsp_ds_facility_staging</v>
      </c>
      <c r="S114" t="str">
        <f t="shared" si="49"/>
        <v>CCS_Annual_Repayment_Stressed__c</v>
      </c>
      <c r="T114" s="7" t="str">
        <f t="shared" si="50"/>
        <v>n/a</v>
      </c>
      <c r="U114" s="7" t="str">
        <f t="shared" si="70"/>
        <v>no</v>
      </c>
      <c r="V114" s="2" t="str">
        <f>IFERROR(VLOOKUP($N114,'nCino | BigQuery Type Lookup'!$A:$F,3,FALSE),"(not found)")</f>
        <v>NUMERIC</v>
      </c>
      <c r="W114" s="7" t="str">
        <f>IFERROR(VLOOKUP($N114,'nCino | BigQuery Type Lookup'!$A:$F,4,FALSE),"(not found)")</f>
        <v>n/a</v>
      </c>
      <c r="X114" s="7">
        <f>IFERROR(VLOOKUP($N114,'nCino | BigQuery Type Lookup'!$A:$F,5,FALSE),"(not found)")</f>
        <v>16</v>
      </c>
      <c r="Y114" s="7">
        <f>IFERROR(VLOOKUP($N114,'nCino | BigQuery Type Lookup'!$A:$F,6,FALSE),"(not found)")</f>
        <v>2</v>
      </c>
      <c r="Z114" t="str">
        <f>IFERROR(VLOOKUP('nCino | Field Mappings'!$A114,'nCino | Object Info'!$A:$H,7,FALSE),"(not found)")</f>
        <v>rskcsp_ds_facility_curated</v>
      </c>
      <c r="AA114" t="str">
        <f t="shared" si="52"/>
        <v>CCS_Annual_Repayment_Stressed__c</v>
      </c>
      <c r="AB114" s="7" t="str">
        <f t="shared" si="53"/>
        <v>n/a</v>
      </c>
      <c r="AC114" s="7" t="str">
        <f t="shared" si="53"/>
        <v>yes</v>
      </c>
      <c r="AD114" s="2" t="str">
        <f t="shared" si="54"/>
        <v>NUMERIC</v>
      </c>
      <c r="AE114" s="7" t="str">
        <f t="shared" si="55"/>
        <v>n/a</v>
      </c>
      <c r="AF114" s="7">
        <f t="shared" si="56"/>
        <v>16</v>
      </c>
      <c r="AG114" s="7">
        <f t="shared" si="57"/>
        <v>2</v>
      </c>
      <c r="AH114" t="str">
        <f>IFERROR(VLOOKUP('nCino | Field Mappings'!$A114,'nCino | Object Info'!$A:$H,8,FALSE),"(not found)")</f>
        <v>facility</v>
      </c>
      <c r="AI114" t="str">
        <f t="shared" si="58"/>
        <v>Annual_Repayment_Stressed</v>
      </c>
      <c r="AJ114" s="7" t="str">
        <f t="shared" si="59"/>
        <v>n/a</v>
      </c>
      <c r="AK114" s="7" t="str">
        <f t="shared" si="71"/>
        <v>yes</v>
      </c>
      <c r="AL114" s="2" t="str">
        <f t="shared" si="60"/>
        <v>NUMERIC</v>
      </c>
      <c r="AM114" s="7" t="str">
        <f t="shared" si="61"/>
        <v>n/a</v>
      </c>
      <c r="AN114" s="7">
        <f t="shared" si="62"/>
        <v>16</v>
      </c>
      <c r="AO114" s="7">
        <f t="shared" si="63"/>
        <v>2</v>
      </c>
      <c r="AP114" s="7" t="str">
        <f t="shared" si="72"/>
        <v>n/a</v>
      </c>
    </row>
    <row r="115" spans="1:42">
      <c r="A115" s="1" t="s">
        <v>49</v>
      </c>
      <c r="B115" s="1" t="s">
        <v>374</v>
      </c>
      <c r="C115" s="1" t="s">
        <v>409</v>
      </c>
      <c r="D115" s="1" t="s">
        <v>410</v>
      </c>
      <c r="E115" s="1" t="s">
        <v>411</v>
      </c>
      <c r="F115" s="2" t="str">
        <f>IF(OR(ISERROR(VLOOKUP($C115,'DMW | F&amp;L Fields'!$L:$M, 1, FALSE)),IFERROR(INDEX('DMW | F&amp;L Fields'!$C:$C,MATCH($C115,'DMW | F&amp;L Fields'!$L:$L, 0)), "Y") ="Y"),"No", "Yes")</f>
        <v>Yes</v>
      </c>
      <c r="G115" s="1" t="str">
        <f>IFERROR(VLOOKUP($C115,'DMW | F&amp;L Fields'!$L:$M, 2, FALSE),"(not found)")</f>
        <v>Indicates whether the user would like to apply a Capital Repayment Holiday to the Loan.</v>
      </c>
      <c r="H115" s="2" t="str">
        <f t="shared" si="46"/>
        <v>n/a</v>
      </c>
      <c r="I115" s="2" t="s">
        <v>97</v>
      </c>
      <c r="J115" s="1" t="s">
        <v>119</v>
      </c>
      <c r="K115" s="2">
        <v>255</v>
      </c>
      <c r="L115" s="2">
        <v>0</v>
      </c>
      <c r="M115" s="2">
        <v>0</v>
      </c>
      <c r="N115" s="2" t="str">
        <f t="shared" si="47"/>
        <v>picklist|255|0|0</v>
      </c>
      <c r="O115" t="str">
        <f>IFERROR(VLOOKUP('nCino | Field Mappings'!$A115,'nCino | Object Info'!$A:$H,5,FALSE),"(not found)")</f>
        <v>rskcsp_ds_facility</v>
      </c>
      <c r="P115" t="str">
        <f t="shared" si="48"/>
        <v>CCS_Apply_CRH__c</v>
      </c>
      <c r="Q115" s="7">
        <f>IFERROR(VLOOKUP($N115,'nCino | BigQuery Type Lookup'!$A:$F,2,FALSE),"(not found)")</f>
        <v>255</v>
      </c>
      <c r="R115" t="str">
        <f>IFERROR(VLOOKUP('nCino | Field Mappings'!$A115,'nCino | Object Info'!$A:$H,6,FALSE),"(not found)")</f>
        <v>rskcsp_ds_facility_staging</v>
      </c>
      <c r="S115" t="str">
        <f t="shared" si="49"/>
        <v>CCS_Apply_CRH__c</v>
      </c>
      <c r="T115" s="7" t="str">
        <f t="shared" si="50"/>
        <v>n/a</v>
      </c>
      <c r="U115" s="7" t="str">
        <f t="shared" si="70"/>
        <v>no</v>
      </c>
      <c r="V115" s="2" t="str">
        <f>IFERROR(VLOOKUP($N115,'nCino | BigQuery Type Lookup'!$A:$F,3,FALSE),"(not found)")</f>
        <v>STRING</v>
      </c>
      <c r="W115" s="7">
        <f>IFERROR(VLOOKUP($N115,'nCino | BigQuery Type Lookup'!$A:$F,4,FALSE),"(not found)")</f>
        <v>255</v>
      </c>
      <c r="X115" s="7" t="str">
        <f>IFERROR(VLOOKUP($N115,'nCino | BigQuery Type Lookup'!$A:$F,5,FALSE),"(not found)")</f>
        <v>n/a</v>
      </c>
      <c r="Y115" s="7" t="str">
        <f>IFERROR(VLOOKUP($N115,'nCino | BigQuery Type Lookup'!$A:$F,6,FALSE),"(not found)")</f>
        <v>n/a</v>
      </c>
      <c r="Z115" t="str">
        <f>IFERROR(VLOOKUP('nCino | Field Mappings'!$A115,'nCino | Object Info'!$A:$H,7,FALSE),"(not found)")</f>
        <v>rskcsp_ds_facility_curated</v>
      </c>
      <c r="AA115" t="str">
        <f t="shared" si="52"/>
        <v>CCS_Apply_CRH__c</v>
      </c>
      <c r="AB115" s="7" t="str">
        <f t="shared" si="53"/>
        <v>n/a</v>
      </c>
      <c r="AC115" s="7" t="str">
        <f t="shared" si="53"/>
        <v>yes</v>
      </c>
      <c r="AD115" s="2" t="str">
        <f t="shared" si="54"/>
        <v>STRING</v>
      </c>
      <c r="AE115" s="7">
        <f t="shared" si="55"/>
        <v>255</v>
      </c>
      <c r="AF115" s="7" t="str">
        <f t="shared" si="56"/>
        <v>n/a</v>
      </c>
      <c r="AG115" s="7" t="str">
        <f t="shared" si="57"/>
        <v>n/a</v>
      </c>
      <c r="AH115" t="str">
        <f>IFERROR(VLOOKUP('nCino | Field Mappings'!$A115,'nCino | Object Info'!$A:$H,8,FALSE),"(not found)")</f>
        <v>facility</v>
      </c>
      <c r="AI115" t="str">
        <f t="shared" si="58"/>
        <v>Apply_CRH</v>
      </c>
      <c r="AJ115" s="7" t="str">
        <f t="shared" si="59"/>
        <v>n/a</v>
      </c>
      <c r="AK115" s="7" t="str">
        <f t="shared" si="71"/>
        <v>yes</v>
      </c>
      <c r="AL115" s="2" t="str">
        <f t="shared" si="60"/>
        <v>STRING</v>
      </c>
      <c r="AM115" s="7">
        <f t="shared" si="61"/>
        <v>255</v>
      </c>
      <c r="AN115" s="7" t="str">
        <f t="shared" si="62"/>
        <v>n/a</v>
      </c>
      <c r="AO115" s="7" t="str">
        <f t="shared" si="63"/>
        <v>n/a</v>
      </c>
      <c r="AP115" s="7" t="str">
        <f t="shared" si="72"/>
        <v>n/a</v>
      </c>
    </row>
    <row r="116" spans="1:42">
      <c r="A116" s="1" t="s">
        <v>49</v>
      </c>
      <c r="B116" s="1" t="s">
        <v>374</v>
      </c>
      <c r="C116" s="1" t="s">
        <v>412</v>
      </c>
      <c r="D116" s="1" t="s">
        <v>413</v>
      </c>
      <c r="E116" s="1" t="s">
        <v>414</v>
      </c>
      <c r="F116" s="2" t="str">
        <f>IF(OR(ISERROR(VLOOKUP($C116,'DMW | F&amp;L Fields'!$L:$M, 1, FALSE)),IFERROR(INDEX('DMW | F&amp;L Fields'!$C:$C,MATCH($C116,'DMW | F&amp;L Fields'!$L:$L, 0)), "Y") ="Y"),"No", "Yes")</f>
        <v>Yes</v>
      </c>
      <c r="G116" s="1" t="str">
        <f>IFERROR(VLOOKUP($C116,'DMW | F&amp;L Fields'!$L:$M, 2, FALSE),"(not found)")</f>
        <v>Indicates whether the user would like to apply a Tranche Drawdown to the Loan.</v>
      </c>
      <c r="H116" s="2" t="str">
        <f t="shared" si="46"/>
        <v>n/a</v>
      </c>
      <c r="I116" s="2" t="s">
        <v>97</v>
      </c>
      <c r="J116" s="1" t="s">
        <v>119</v>
      </c>
      <c r="K116" s="2">
        <v>255</v>
      </c>
      <c r="L116" s="2">
        <v>0</v>
      </c>
      <c r="M116" s="2">
        <v>0</v>
      </c>
      <c r="N116" s="2" t="str">
        <f t="shared" si="47"/>
        <v>picklist|255|0|0</v>
      </c>
      <c r="O116" t="str">
        <f>IFERROR(VLOOKUP('nCino | Field Mappings'!$A116,'nCino | Object Info'!$A:$H,5,FALSE),"(not found)")</f>
        <v>rskcsp_ds_facility</v>
      </c>
      <c r="P116" t="str">
        <f t="shared" si="48"/>
        <v>CCS_Apply_Tranche_Drawdown__c</v>
      </c>
      <c r="Q116" s="7">
        <f>IFERROR(VLOOKUP($N116,'nCino | BigQuery Type Lookup'!$A:$F,2,FALSE),"(not found)")</f>
        <v>255</v>
      </c>
      <c r="R116" t="str">
        <f>IFERROR(VLOOKUP('nCino | Field Mappings'!$A116,'nCino | Object Info'!$A:$H,6,FALSE),"(not found)")</f>
        <v>rskcsp_ds_facility_staging</v>
      </c>
      <c r="S116" t="str">
        <f t="shared" si="49"/>
        <v>CCS_Apply_Tranche_Drawdown__c</v>
      </c>
      <c r="T116" s="7" t="str">
        <f t="shared" si="50"/>
        <v>n/a</v>
      </c>
      <c r="U116" s="7" t="str">
        <f t="shared" si="70"/>
        <v>no</v>
      </c>
      <c r="V116" s="2" t="str">
        <f>IFERROR(VLOOKUP($N116,'nCino | BigQuery Type Lookup'!$A:$F,3,FALSE),"(not found)")</f>
        <v>STRING</v>
      </c>
      <c r="W116" s="7">
        <f>IFERROR(VLOOKUP($N116,'nCino | BigQuery Type Lookup'!$A:$F,4,FALSE),"(not found)")</f>
        <v>255</v>
      </c>
      <c r="X116" s="7" t="str">
        <f>IFERROR(VLOOKUP($N116,'nCino | BigQuery Type Lookup'!$A:$F,5,FALSE),"(not found)")</f>
        <v>n/a</v>
      </c>
      <c r="Y116" s="7" t="str">
        <f>IFERROR(VLOOKUP($N116,'nCino | BigQuery Type Lookup'!$A:$F,6,FALSE),"(not found)")</f>
        <v>n/a</v>
      </c>
      <c r="Z116" t="str">
        <f>IFERROR(VLOOKUP('nCino | Field Mappings'!$A116,'nCino | Object Info'!$A:$H,7,FALSE),"(not found)")</f>
        <v>rskcsp_ds_facility_curated</v>
      </c>
      <c r="AA116" t="str">
        <f t="shared" si="52"/>
        <v>CCS_Apply_Tranche_Drawdown__c</v>
      </c>
      <c r="AB116" s="7" t="str">
        <f t="shared" si="53"/>
        <v>n/a</v>
      </c>
      <c r="AC116" s="7" t="str">
        <f t="shared" si="53"/>
        <v>yes</v>
      </c>
      <c r="AD116" s="2" t="str">
        <f t="shared" si="54"/>
        <v>STRING</v>
      </c>
      <c r="AE116" s="7">
        <f t="shared" si="55"/>
        <v>255</v>
      </c>
      <c r="AF116" s="7" t="str">
        <f t="shared" si="56"/>
        <v>n/a</v>
      </c>
      <c r="AG116" s="7" t="str">
        <f t="shared" si="57"/>
        <v>n/a</v>
      </c>
      <c r="AH116" t="str">
        <f>IFERROR(VLOOKUP('nCino | Field Mappings'!$A116,'nCino | Object Info'!$A:$H,8,FALSE),"(not found)")</f>
        <v>facility</v>
      </c>
      <c r="AI116" t="str">
        <f t="shared" si="58"/>
        <v>Apply_Tranche_Drawdown</v>
      </c>
      <c r="AJ116" s="7" t="str">
        <f t="shared" si="59"/>
        <v>n/a</v>
      </c>
      <c r="AK116" s="7" t="str">
        <f t="shared" si="71"/>
        <v>yes</v>
      </c>
      <c r="AL116" s="2" t="str">
        <f t="shared" si="60"/>
        <v>STRING</v>
      </c>
      <c r="AM116" s="7">
        <f t="shared" si="61"/>
        <v>255</v>
      </c>
      <c r="AN116" s="7" t="str">
        <f t="shared" si="62"/>
        <v>n/a</v>
      </c>
      <c r="AO116" s="7" t="str">
        <f t="shared" si="63"/>
        <v>n/a</v>
      </c>
      <c r="AP116" s="7" t="str">
        <f t="shared" si="72"/>
        <v>n/a</v>
      </c>
    </row>
    <row r="117" spans="1:42">
      <c r="A117" s="1" t="s">
        <v>49</v>
      </c>
      <c r="B117" s="1" t="s">
        <v>374</v>
      </c>
      <c r="C117" s="1" t="s">
        <v>415</v>
      </c>
      <c r="D117" s="1" t="s">
        <v>416</v>
      </c>
      <c r="E117" s="1" t="s">
        <v>417</v>
      </c>
      <c r="F117" s="2" t="str">
        <f>IF(OR(ISERROR(VLOOKUP($C117,'DMW | F&amp;L Fields'!$L:$M, 1, FALSE)),IFERROR(INDEX('DMW | F&amp;L Fields'!$C:$C,MATCH($C117,'DMW | F&amp;L Fields'!$L:$L, 0)), "Y") ="Y"),"No", "Yes")</f>
        <v>Yes</v>
      </c>
      <c r="G117" s="1" t="str">
        <f>IFERROR(VLOOKUP($C117,'DMW | F&amp;L Fields'!$L:$M, 2, FALSE),"(not found)")</f>
        <v>CCTUC-4772 | The Approval Status of a Pricing Approval Request for an Overdraft.</v>
      </c>
      <c r="H117" s="2" t="str">
        <f t="shared" si="46"/>
        <v>n/a</v>
      </c>
      <c r="I117" s="2" t="s">
        <v>97</v>
      </c>
      <c r="J117" s="1" t="s">
        <v>119</v>
      </c>
      <c r="K117" s="2">
        <v>255</v>
      </c>
      <c r="L117" s="2">
        <v>0</v>
      </c>
      <c r="M117" s="2">
        <v>0</v>
      </c>
      <c r="N117" s="2" t="str">
        <f t="shared" si="47"/>
        <v>picklist|255|0|0</v>
      </c>
      <c r="O117" t="str">
        <f>IFERROR(VLOOKUP('nCino | Field Mappings'!$A117,'nCino | Object Info'!$A:$H,5,FALSE),"(not found)")</f>
        <v>rskcsp_ds_facility</v>
      </c>
      <c r="P117" t="str">
        <f t="shared" si="48"/>
        <v>CCS_Approval_Status__c</v>
      </c>
      <c r="Q117" s="7">
        <f>IFERROR(VLOOKUP($N117,'nCino | BigQuery Type Lookup'!$A:$F,2,FALSE),"(not found)")</f>
        <v>255</v>
      </c>
      <c r="R117" t="str">
        <f>IFERROR(VLOOKUP('nCino | Field Mappings'!$A117,'nCino | Object Info'!$A:$H,6,FALSE),"(not found)")</f>
        <v>rskcsp_ds_facility_staging</v>
      </c>
      <c r="S117" t="str">
        <f t="shared" si="49"/>
        <v>CCS_Approval_Status__c</v>
      </c>
      <c r="T117" s="7" t="str">
        <f t="shared" si="50"/>
        <v>n/a</v>
      </c>
      <c r="U117" s="7" t="str">
        <f t="shared" si="70"/>
        <v>no</v>
      </c>
      <c r="V117" s="2" t="str">
        <f>IFERROR(VLOOKUP($N117,'nCino | BigQuery Type Lookup'!$A:$F,3,FALSE),"(not found)")</f>
        <v>STRING</v>
      </c>
      <c r="W117" s="7">
        <f>IFERROR(VLOOKUP($N117,'nCino | BigQuery Type Lookup'!$A:$F,4,FALSE),"(not found)")</f>
        <v>255</v>
      </c>
      <c r="X117" s="7" t="str">
        <f>IFERROR(VLOOKUP($N117,'nCino | BigQuery Type Lookup'!$A:$F,5,FALSE),"(not found)")</f>
        <v>n/a</v>
      </c>
      <c r="Y117" s="7" t="str">
        <f>IFERROR(VLOOKUP($N117,'nCino | BigQuery Type Lookup'!$A:$F,6,FALSE),"(not found)")</f>
        <v>n/a</v>
      </c>
      <c r="Z117" t="str">
        <f>IFERROR(VLOOKUP('nCino | Field Mappings'!$A117,'nCino | Object Info'!$A:$H,7,FALSE),"(not found)")</f>
        <v>rskcsp_ds_facility_curated</v>
      </c>
      <c r="AA117" t="str">
        <f t="shared" si="52"/>
        <v>CCS_Approval_Status__c</v>
      </c>
      <c r="AB117" s="7" t="str">
        <f t="shared" si="53"/>
        <v>n/a</v>
      </c>
      <c r="AC117" s="7" t="str">
        <f t="shared" si="53"/>
        <v>yes</v>
      </c>
      <c r="AD117" s="2" t="str">
        <f t="shared" si="54"/>
        <v>STRING</v>
      </c>
      <c r="AE117" s="7">
        <f t="shared" si="55"/>
        <v>255</v>
      </c>
      <c r="AF117" s="7" t="str">
        <f t="shared" si="56"/>
        <v>n/a</v>
      </c>
      <c r="AG117" s="7" t="str">
        <f t="shared" si="57"/>
        <v>n/a</v>
      </c>
      <c r="AH117" t="str">
        <f>IFERROR(VLOOKUP('nCino | Field Mappings'!$A117,'nCino | Object Info'!$A:$H,8,FALSE),"(not found)")</f>
        <v>facility</v>
      </c>
      <c r="AI117" t="str">
        <f t="shared" si="58"/>
        <v>Approval_Status</v>
      </c>
      <c r="AJ117" s="7" t="str">
        <f t="shared" si="59"/>
        <v>n/a</v>
      </c>
      <c r="AK117" s="7" t="str">
        <f t="shared" si="71"/>
        <v>yes</v>
      </c>
      <c r="AL117" s="2" t="str">
        <f t="shared" si="60"/>
        <v>STRING</v>
      </c>
      <c r="AM117" s="7">
        <f t="shared" si="61"/>
        <v>255</v>
      </c>
      <c r="AN117" s="7" t="str">
        <f t="shared" si="62"/>
        <v>n/a</v>
      </c>
      <c r="AO117" s="7" t="str">
        <f t="shared" si="63"/>
        <v>n/a</v>
      </c>
      <c r="AP117" s="7" t="str">
        <f t="shared" si="72"/>
        <v>n/a</v>
      </c>
    </row>
    <row r="118" spans="1:42">
      <c r="A118" s="1" t="s">
        <v>49</v>
      </c>
      <c r="B118" s="1" t="s">
        <v>374</v>
      </c>
      <c r="C118" s="1" t="s">
        <v>418</v>
      </c>
      <c r="D118" s="1" t="s">
        <v>419</v>
      </c>
      <c r="E118" s="1" t="s">
        <v>420</v>
      </c>
      <c r="F118" s="2" t="str">
        <f>IF(OR(ISERROR(VLOOKUP($C118,'DMW | F&amp;L Fields'!$L:$M, 1, FALSE)),IFERROR(INDEX('DMW | F&amp;L Fields'!$C:$C,MATCH($C118,'DMW | F&amp;L Fields'!$L:$L, 0)), "Y") ="Y"),"No", "Yes")</f>
        <v>Yes</v>
      </c>
      <c r="G118" s="1" t="str">
        <f>IFERROR(VLOOKUP($C118,'DMW | F&amp;L Fields'!$L:$M, 2, FALSE),"(not found)")</f>
        <v>CCTUC-3049 || The annual percentage rate of a pricing option.</v>
      </c>
      <c r="H118" s="2" t="str">
        <f t="shared" si="46"/>
        <v>n/a</v>
      </c>
      <c r="I118" s="2" t="s">
        <v>97</v>
      </c>
      <c r="J118" s="1" t="s">
        <v>342</v>
      </c>
      <c r="K118" s="2">
        <v>0</v>
      </c>
      <c r="L118" s="2">
        <v>18</v>
      </c>
      <c r="M118" s="2">
        <v>2</v>
      </c>
      <c r="N118" s="2" t="str">
        <f t="shared" si="47"/>
        <v>percent|0|18|2</v>
      </c>
      <c r="O118" t="str">
        <f>IFERROR(VLOOKUP('nCino | Field Mappings'!$A118,'nCino | Object Info'!$A:$H,5,FALSE),"(not found)")</f>
        <v>rskcsp_ds_facility</v>
      </c>
      <c r="P118" t="str">
        <f t="shared" si="48"/>
        <v>CCS_APR__c</v>
      </c>
      <c r="Q118" s="7">
        <f>IFERROR(VLOOKUP($N118,'nCino | BigQuery Type Lookup'!$A:$F,2,FALSE),"(not found)")</f>
        <v>21</v>
      </c>
      <c r="R118" t="str">
        <f>IFERROR(VLOOKUP('nCino | Field Mappings'!$A118,'nCino | Object Info'!$A:$H,6,FALSE),"(not found)")</f>
        <v>rskcsp_ds_facility_staging</v>
      </c>
      <c r="S118" t="str">
        <f t="shared" si="49"/>
        <v>CCS_APR__c</v>
      </c>
      <c r="T118" s="7" t="str">
        <f t="shared" si="50"/>
        <v>n/a</v>
      </c>
      <c r="U118" s="7" t="str">
        <f t="shared" si="70"/>
        <v>no</v>
      </c>
      <c r="V118" s="2" t="str">
        <f>IFERROR(VLOOKUP($N118,'nCino | BigQuery Type Lookup'!$A:$F,3,FALSE),"(not found)")</f>
        <v>NUMERIC</v>
      </c>
      <c r="W118" s="7" t="str">
        <f>IFERROR(VLOOKUP($N118,'nCino | BigQuery Type Lookup'!$A:$F,4,FALSE),"(not found)")</f>
        <v>n/a</v>
      </c>
      <c r="X118" s="7">
        <f>IFERROR(VLOOKUP($N118,'nCino | BigQuery Type Lookup'!$A:$F,5,FALSE),"(not found)")</f>
        <v>18</v>
      </c>
      <c r="Y118" s="7">
        <f>IFERROR(VLOOKUP($N118,'nCino | BigQuery Type Lookup'!$A:$F,6,FALSE),"(not found)")</f>
        <v>2</v>
      </c>
      <c r="Z118" t="str">
        <f>IFERROR(VLOOKUP('nCino | Field Mappings'!$A118,'nCino | Object Info'!$A:$H,7,FALSE),"(not found)")</f>
        <v>rskcsp_ds_facility_curated</v>
      </c>
      <c r="AA118" t="str">
        <f t="shared" si="52"/>
        <v>CCS_APR__c</v>
      </c>
      <c r="AB118" s="7" t="str">
        <f t="shared" si="53"/>
        <v>n/a</v>
      </c>
      <c r="AC118" s="7" t="str">
        <f t="shared" si="53"/>
        <v>yes</v>
      </c>
      <c r="AD118" s="2" t="str">
        <f t="shared" si="54"/>
        <v>NUMERIC</v>
      </c>
      <c r="AE118" s="7" t="str">
        <f t="shared" si="55"/>
        <v>n/a</v>
      </c>
      <c r="AF118" s="7">
        <f t="shared" si="56"/>
        <v>18</v>
      </c>
      <c r="AG118" s="7">
        <f t="shared" si="57"/>
        <v>2</v>
      </c>
      <c r="AH118" t="str">
        <f>IFERROR(VLOOKUP('nCino | Field Mappings'!$A118,'nCino | Object Info'!$A:$H,8,FALSE),"(not found)")</f>
        <v>facility</v>
      </c>
      <c r="AI118" t="str">
        <f t="shared" si="58"/>
        <v>APR</v>
      </c>
      <c r="AJ118" s="7" t="str">
        <f t="shared" si="59"/>
        <v>n/a</v>
      </c>
      <c r="AK118" s="7" t="str">
        <f t="shared" si="71"/>
        <v>yes</v>
      </c>
      <c r="AL118" s="2" t="str">
        <f t="shared" si="60"/>
        <v>NUMERIC</v>
      </c>
      <c r="AM118" s="7" t="str">
        <f t="shared" si="61"/>
        <v>n/a</v>
      </c>
      <c r="AN118" s="7">
        <f t="shared" si="62"/>
        <v>18</v>
      </c>
      <c r="AO118" s="7">
        <f t="shared" si="63"/>
        <v>2</v>
      </c>
      <c r="AP118" s="7" t="str">
        <f t="shared" si="72"/>
        <v>n/a</v>
      </c>
    </row>
    <row r="119" spans="1:42">
      <c r="A119" s="1" t="s">
        <v>49</v>
      </c>
      <c r="B119" s="1" t="s">
        <v>374</v>
      </c>
      <c r="C119" s="1" t="s">
        <v>421</v>
      </c>
      <c r="D119" s="1" t="s">
        <v>422</v>
      </c>
      <c r="E119" s="1" t="s">
        <v>423</v>
      </c>
      <c r="F119" s="2" t="str">
        <f>IF(OR(ISERROR(VLOOKUP($C119,'DMW | F&amp;L Fields'!$L:$M, 1, FALSE)),IFERROR(INDEX('DMW | F&amp;L Fields'!$C:$C,MATCH($C119,'DMW | F&amp;L Fields'!$L:$L, 0)), "Y") ="Y"),"No", "Yes")</f>
        <v>Yes</v>
      </c>
      <c r="G119" s="1" t="str">
        <f>IFERROR(VLOOKUP($C119,'DMW | F&amp;L Fields'!$L:$M, 2, FALSE),"(not found)")</f>
        <v>CCTUC-4050 || The returned Base Rate for an Overdraft before a proposed decrease.</v>
      </c>
      <c r="H119" s="2" t="str">
        <f t="shared" si="46"/>
        <v>n/a</v>
      </c>
      <c r="I119" s="2" t="s">
        <v>97</v>
      </c>
      <c r="J119" s="1" t="s">
        <v>342</v>
      </c>
      <c r="K119" s="2">
        <v>0</v>
      </c>
      <c r="L119" s="2">
        <v>18</v>
      </c>
      <c r="M119" s="2">
        <v>2</v>
      </c>
      <c r="N119" s="2" t="str">
        <f t="shared" si="47"/>
        <v>percent|0|18|2</v>
      </c>
      <c r="O119" t="str">
        <f>IFERROR(VLOOKUP('nCino | Field Mappings'!$A119,'nCino | Object Info'!$A:$H,5,FALSE),"(not found)")</f>
        <v>rskcsp_ds_facility</v>
      </c>
      <c r="P119" t="str">
        <f t="shared" si="48"/>
        <v>CCS_Base_Rate__c</v>
      </c>
      <c r="Q119" s="7">
        <f>IFERROR(VLOOKUP($N119,'nCino | BigQuery Type Lookup'!$A:$F,2,FALSE),"(not found)")</f>
        <v>21</v>
      </c>
      <c r="R119" t="str">
        <f>IFERROR(VLOOKUP('nCino | Field Mappings'!$A119,'nCino | Object Info'!$A:$H,6,FALSE),"(not found)")</f>
        <v>rskcsp_ds_facility_staging</v>
      </c>
      <c r="S119" t="str">
        <f t="shared" si="49"/>
        <v>CCS_Base_Rate__c</v>
      </c>
      <c r="T119" s="7" t="str">
        <f t="shared" si="50"/>
        <v>n/a</v>
      </c>
      <c r="U119" s="7" t="str">
        <f t="shared" si="70"/>
        <v>no</v>
      </c>
      <c r="V119" s="2" t="str">
        <f>IFERROR(VLOOKUP($N119,'nCino | BigQuery Type Lookup'!$A:$F,3,FALSE),"(not found)")</f>
        <v>NUMERIC</v>
      </c>
      <c r="W119" s="7" t="str">
        <f>IFERROR(VLOOKUP($N119,'nCino | BigQuery Type Lookup'!$A:$F,4,FALSE),"(not found)")</f>
        <v>n/a</v>
      </c>
      <c r="X119" s="7">
        <f>IFERROR(VLOOKUP($N119,'nCino | BigQuery Type Lookup'!$A:$F,5,FALSE),"(not found)")</f>
        <v>18</v>
      </c>
      <c r="Y119" s="7">
        <f>IFERROR(VLOOKUP($N119,'nCino | BigQuery Type Lookup'!$A:$F,6,FALSE),"(not found)")</f>
        <v>2</v>
      </c>
      <c r="Z119" t="str">
        <f>IFERROR(VLOOKUP('nCino | Field Mappings'!$A119,'nCino | Object Info'!$A:$H,7,FALSE),"(not found)")</f>
        <v>rskcsp_ds_facility_curated</v>
      </c>
      <c r="AA119" t="str">
        <f t="shared" si="52"/>
        <v>CCS_Base_Rate__c</v>
      </c>
      <c r="AB119" s="7" t="str">
        <f t="shared" si="53"/>
        <v>n/a</v>
      </c>
      <c r="AC119" s="7" t="str">
        <f t="shared" si="53"/>
        <v>yes</v>
      </c>
      <c r="AD119" s="2" t="str">
        <f t="shared" si="54"/>
        <v>NUMERIC</v>
      </c>
      <c r="AE119" s="7" t="str">
        <f t="shared" si="55"/>
        <v>n/a</v>
      </c>
      <c r="AF119" s="7">
        <f t="shared" si="56"/>
        <v>18</v>
      </c>
      <c r="AG119" s="7">
        <f t="shared" si="57"/>
        <v>2</v>
      </c>
      <c r="AH119" t="str">
        <f>IFERROR(VLOOKUP('nCino | Field Mappings'!$A119,'nCino | Object Info'!$A:$H,8,FALSE),"(not found)")</f>
        <v>facility</v>
      </c>
      <c r="AI119" t="str">
        <f t="shared" si="58"/>
        <v>Base_Rate</v>
      </c>
      <c r="AJ119" s="7" t="str">
        <f t="shared" si="59"/>
        <v>n/a</v>
      </c>
      <c r="AK119" s="7" t="str">
        <f t="shared" si="71"/>
        <v>yes</v>
      </c>
      <c r="AL119" s="2" t="str">
        <f t="shared" si="60"/>
        <v>NUMERIC</v>
      </c>
      <c r="AM119" s="7" t="str">
        <f t="shared" si="61"/>
        <v>n/a</v>
      </c>
      <c r="AN119" s="7">
        <f t="shared" si="62"/>
        <v>18</v>
      </c>
      <c r="AO119" s="7">
        <f t="shared" si="63"/>
        <v>2</v>
      </c>
      <c r="AP119" s="7" t="str">
        <f t="shared" si="72"/>
        <v>n/a</v>
      </c>
    </row>
    <row r="120" spans="1:42">
      <c r="A120" s="1" t="s">
        <v>49</v>
      </c>
      <c r="B120" s="1" t="s">
        <v>374</v>
      </c>
      <c r="C120" s="1" t="s">
        <v>424</v>
      </c>
      <c r="D120" s="1" t="s">
        <v>425</v>
      </c>
      <c r="E120" s="1" t="s">
        <v>426</v>
      </c>
      <c r="F120" s="2" t="str">
        <f>IF(OR(ISERROR(VLOOKUP($C120,'DMW | F&amp;L Fields'!$L:$M, 1, FALSE)),IFERROR(INDEX('DMW | F&amp;L Fields'!$C:$C,MATCH($C120,'DMW | F&amp;L Fields'!$L:$L, 0)), "Y") ="Y"),"No", "Yes")</f>
        <v>Yes</v>
      </c>
      <c r="G120" s="1" t="str">
        <f>IFERROR(VLOOKUP($C120,'DMW | F&amp;L Fields'!$L:$M, 2, FALSE),"(not found)")</f>
        <v>CCTUC-2657 : The base rate duration in months for a split rate loan.</v>
      </c>
      <c r="H120" s="2" t="str">
        <f t="shared" si="46"/>
        <v>n/a</v>
      </c>
      <c r="I120" s="2" t="s">
        <v>97</v>
      </c>
      <c r="J120" s="1" t="s">
        <v>98</v>
      </c>
      <c r="K120" s="2">
        <v>0</v>
      </c>
      <c r="L120" s="2">
        <v>18</v>
      </c>
      <c r="M120" s="2">
        <v>0</v>
      </c>
      <c r="N120" s="2" t="str">
        <f t="shared" si="47"/>
        <v>double|0|18|0</v>
      </c>
      <c r="O120" t="str">
        <f>IFERROR(VLOOKUP('nCino | Field Mappings'!$A120,'nCino | Object Info'!$A:$H,5,FALSE),"(not found)")</f>
        <v>rskcsp_ds_facility</v>
      </c>
      <c r="P120" t="str">
        <f t="shared" si="48"/>
        <v>CCS_Base_Rate_Duration_Months__c</v>
      </c>
      <c r="Q120" s="7">
        <f>IFERROR(VLOOKUP($N120,'nCino | BigQuery Type Lookup'!$A:$F,2,FALSE),"(not found)")</f>
        <v>18</v>
      </c>
      <c r="R120" t="str">
        <f>IFERROR(VLOOKUP('nCino | Field Mappings'!$A120,'nCino | Object Info'!$A:$H,6,FALSE),"(not found)")</f>
        <v>rskcsp_ds_facility_staging</v>
      </c>
      <c r="S120" t="str">
        <f t="shared" si="49"/>
        <v>CCS_Base_Rate_Duration_Months__c</v>
      </c>
      <c r="T120" s="7" t="str">
        <f t="shared" si="50"/>
        <v>n/a</v>
      </c>
      <c r="U120" s="7" t="str">
        <f t="shared" si="70"/>
        <v>no</v>
      </c>
      <c r="V120" s="2" t="str">
        <f>IFERROR(VLOOKUP($N120,'nCino | BigQuery Type Lookup'!$A:$F,3,FALSE),"(not found)")</f>
        <v>INT64</v>
      </c>
      <c r="W120" s="7" t="str">
        <f>IFERROR(VLOOKUP($N120,'nCino | BigQuery Type Lookup'!$A:$F,4,FALSE),"(not found)")</f>
        <v>n/a</v>
      </c>
      <c r="X120" s="7" t="str">
        <f>IFERROR(VLOOKUP($N120,'nCino | BigQuery Type Lookup'!$A:$F,5,FALSE),"(not found)")</f>
        <v>n/a</v>
      </c>
      <c r="Y120" s="7" t="str">
        <f>IFERROR(VLOOKUP($N120,'nCino | BigQuery Type Lookup'!$A:$F,6,FALSE),"(not found)")</f>
        <v>n/a</v>
      </c>
      <c r="Z120" t="str">
        <f>IFERROR(VLOOKUP('nCino | Field Mappings'!$A120,'nCino | Object Info'!$A:$H,7,FALSE),"(not found)")</f>
        <v>rskcsp_ds_facility_curated</v>
      </c>
      <c r="AA120" t="str">
        <f t="shared" si="52"/>
        <v>CCS_Base_Rate_Duration_Months__c</v>
      </c>
      <c r="AB120" s="7" t="str">
        <f t="shared" si="53"/>
        <v>n/a</v>
      </c>
      <c r="AC120" s="7" t="str">
        <f t="shared" si="53"/>
        <v>yes</v>
      </c>
      <c r="AD120" s="2" t="str">
        <f t="shared" si="54"/>
        <v>INT64</v>
      </c>
      <c r="AE120" s="7" t="str">
        <f t="shared" si="55"/>
        <v>n/a</v>
      </c>
      <c r="AF120" s="7" t="str">
        <f t="shared" si="56"/>
        <v>n/a</v>
      </c>
      <c r="AG120" s="7" t="str">
        <f t="shared" si="57"/>
        <v>n/a</v>
      </c>
      <c r="AH120" t="str">
        <f>IFERROR(VLOOKUP('nCino | Field Mappings'!$A120,'nCino | Object Info'!$A:$H,8,FALSE),"(not found)")</f>
        <v>facility</v>
      </c>
      <c r="AI120" t="str">
        <f t="shared" si="58"/>
        <v>Base_Rate_Duration_Months</v>
      </c>
      <c r="AJ120" s="7" t="str">
        <f t="shared" si="59"/>
        <v>n/a</v>
      </c>
      <c r="AK120" s="7" t="str">
        <f t="shared" si="71"/>
        <v>yes</v>
      </c>
      <c r="AL120" s="2" t="str">
        <f t="shared" si="60"/>
        <v>INT64</v>
      </c>
      <c r="AM120" s="7" t="str">
        <f t="shared" si="61"/>
        <v>n/a</v>
      </c>
      <c r="AN120" s="7" t="str">
        <f t="shared" si="62"/>
        <v>n/a</v>
      </c>
      <c r="AO120" s="7" t="str">
        <f t="shared" si="63"/>
        <v>n/a</v>
      </c>
      <c r="AP120" s="7" t="str">
        <f t="shared" si="72"/>
        <v>n/a</v>
      </c>
    </row>
    <row r="121" spans="1:42">
      <c r="A121" s="1" t="s">
        <v>49</v>
      </c>
      <c r="B121" s="1" t="s">
        <v>374</v>
      </c>
      <c r="C121" s="1" t="s">
        <v>427</v>
      </c>
      <c r="D121" s="1" t="s">
        <v>428</v>
      </c>
      <c r="E121" s="1" t="s">
        <v>429</v>
      </c>
      <c r="F121" s="2" t="str">
        <f>IF(OR(ISERROR(VLOOKUP($C121,'DMW | F&amp;L Fields'!$L:$M, 1, FALSE)),IFERROR(INDEX('DMW | F&amp;L Fields'!$C:$C,MATCH($C121,'DMW | F&amp;L Fields'!$L:$L, 0)), "Y") ="Y"),"No", "Yes")</f>
        <v>Yes</v>
      </c>
      <c r="G121" s="1" t="str">
        <f>IFERROR(VLOOKUP($C121,'DMW | F&amp;L Fields'!$L:$M, 2, FALSE),"(not found)")</f>
        <v>CCTUC-2657 : This is the actual Base Rate Margin (%) of the Loan.</v>
      </c>
      <c r="H121" s="2" t="str">
        <f t="shared" si="46"/>
        <v>n/a</v>
      </c>
      <c r="I121" s="2" t="s">
        <v>97</v>
      </c>
      <c r="J121" s="1" t="s">
        <v>342</v>
      </c>
      <c r="K121" s="2">
        <v>0</v>
      </c>
      <c r="L121" s="2">
        <v>18</v>
      </c>
      <c r="M121" s="2">
        <v>2</v>
      </c>
      <c r="N121" s="2" t="str">
        <f t="shared" si="47"/>
        <v>percent|0|18|2</v>
      </c>
      <c r="O121" t="str">
        <f>IFERROR(VLOOKUP('nCino | Field Mappings'!$A121,'nCino | Object Info'!$A:$H,5,FALSE),"(not found)")</f>
        <v>rskcsp_ds_facility</v>
      </c>
      <c r="P121" t="str">
        <f t="shared" si="48"/>
        <v>CCS_Base_Rate_Margin__c</v>
      </c>
      <c r="Q121" s="7">
        <f>IFERROR(VLOOKUP($N121,'nCino | BigQuery Type Lookup'!$A:$F,2,FALSE),"(not found)")</f>
        <v>21</v>
      </c>
      <c r="R121" t="str">
        <f>IFERROR(VLOOKUP('nCino | Field Mappings'!$A121,'nCino | Object Info'!$A:$H,6,FALSE),"(not found)")</f>
        <v>rskcsp_ds_facility_staging</v>
      </c>
      <c r="S121" t="str">
        <f t="shared" si="49"/>
        <v>CCS_Base_Rate_Margin__c</v>
      </c>
      <c r="T121" s="7" t="str">
        <f t="shared" si="50"/>
        <v>n/a</v>
      </c>
      <c r="U121" s="7" t="str">
        <f t="shared" si="70"/>
        <v>no</v>
      </c>
      <c r="V121" s="2" t="str">
        <f>IFERROR(VLOOKUP($N121,'nCino | BigQuery Type Lookup'!$A:$F,3,FALSE),"(not found)")</f>
        <v>NUMERIC</v>
      </c>
      <c r="W121" s="7" t="str">
        <f>IFERROR(VLOOKUP($N121,'nCino | BigQuery Type Lookup'!$A:$F,4,FALSE),"(not found)")</f>
        <v>n/a</v>
      </c>
      <c r="X121" s="7">
        <f>IFERROR(VLOOKUP($N121,'nCino | BigQuery Type Lookup'!$A:$F,5,FALSE),"(not found)")</f>
        <v>18</v>
      </c>
      <c r="Y121" s="7">
        <f>IFERROR(VLOOKUP($N121,'nCino | BigQuery Type Lookup'!$A:$F,6,FALSE),"(not found)")</f>
        <v>2</v>
      </c>
      <c r="Z121" t="str">
        <f>IFERROR(VLOOKUP('nCino | Field Mappings'!$A121,'nCino | Object Info'!$A:$H,7,FALSE),"(not found)")</f>
        <v>rskcsp_ds_facility_curated</v>
      </c>
      <c r="AA121" t="str">
        <f t="shared" si="52"/>
        <v>CCS_Base_Rate_Margin__c</v>
      </c>
      <c r="AB121" s="7" t="str">
        <f t="shared" si="53"/>
        <v>n/a</v>
      </c>
      <c r="AC121" s="7" t="str">
        <f t="shared" si="53"/>
        <v>yes</v>
      </c>
      <c r="AD121" s="2" t="str">
        <f t="shared" si="54"/>
        <v>NUMERIC</v>
      </c>
      <c r="AE121" s="7" t="str">
        <f t="shared" si="55"/>
        <v>n/a</v>
      </c>
      <c r="AF121" s="7">
        <f t="shared" si="56"/>
        <v>18</v>
      </c>
      <c r="AG121" s="7">
        <f t="shared" si="57"/>
        <v>2</v>
      </c>
      <c r="AH121" t="str">
        <f>IFERROR(VLOOKUP('nCino | Field Mappings'!$A121,'nCino | Object Info'!$A:$H,8,FALSE),"(not found)")</f>
        <v>facility</v>
      </c>
      <c r="AI121" t="str">
        <f t="shared" si="58"/>
        <v>Base_Rate_Margin</v>
      </c>
      <c r="AJ121" s="7" t="str">
        <f t="shared" si="59"/>
        <v>n/a</v>
      </c>
      <c r="AK121" s="7" t="str">
        <f t="shared" si="71"/>
        <v>yes</v>
      </c>
      <c r="AL121" s="2" t="str">
        <f t="shared" si="60"/>
        <v>NUMERIC</v>
      </c>
      <c r="AM121" s="7" t="str">
        <f t="shared" si="61"/>
        <v>n/a</v>
      </c>
      <c r="AN121" s="7">
        <f t="shared" si="62"/>
        <v>18</v>
      </c>
      <c r="AO121" s="7">
        <f t="shared" si="63"/>
        <v>2</v>
      </c>
      <c r="AP121" s="7" t="str">
        <f t="shared" si="72"/>
        <v>n/a</v>
      </c>
    </row>
    <row r="122" spans="1:42">
      <c r="A122" s="1" t="s">
        <v>49</v>
      </c>
      <c r="B122" s="1" t="s">
        <v>374</v>
      </c>
      <c r="C122" s="1" t="s">
        <v>430</v>
      </c>
      <c r="D122" s="1" t="s">
        <v>431</v>
      </c>
      <c r="E122" s="1" t="s">
        <v>432</v>
      </c>
      <c r="F122" s="2" t="str">
        <f>IF(OR(ISERROR(VLOOKUP($C122,'DMW | F&amp;L Fields'!$L:$M, 1, FALSE)),IFERROR(INDEX('DMW | F&amp;L Fields'!$C:$C,MATCH($C122,'DMW | F&amp;L Fields'!$L:$L, 0)), "Y") ="Y"),"No", "Yes")</f>
        <v>Yes</v>
      </c>
      <c r="G122" s="1" t="str">
        <f>IFERROR(VLOOKUP($C122,'DMW | F&amp;L Fields'!$L:$M, 2, FALSE),"(not found)")</f>
        <v>CCTUC-4017 | The BOE Base Rate associated with the pricing of the Loan.</v>
      </c>
      <c r="H122" s="2" t="str">
        <f t="shared" si="46"/>
        <v>n/a</v>
      </c>
      <c r="I122" s="2" t="s">
        <v>97</v>
      </c>
      <c r="J122" s="1" t="s">
        <v>342</v>
      </c>
      <c r="K122" s="2">
        <v>0</v>
      </c>
      <c r="L122" s="2">
        <v>18</v>
      </c>
      <c r="M122" s="2">
        <v>2</v>
      </c>
      <c r="N122" s="2" t="str">
        <f t="shared" si="47"/>
        <v>percent|0|18|2</v>
      </c>
      <c r="O122" t="str">
        <f>IFERROR(VLOOKUP('nCino | Field Mappings'!$A122,'nCino | Object Info'!$A:$H,5,FALSE),"(not found)")</f>
        <v>rskcsp_ds_facility</v>
      </c>
      <c r="P122" t="str">
        <f t="shared" si="48"/>
        <v>CCS_BOE_Base_Rate__c</v>
      </c>
      <c r="Q122" s="7">
        <f>IFERROR(VLOOKUP($N122,'nCino | BigQuery Type Lookup'!$A:$F,2,FALSE),"(not found)")</f>
        <v>21</v>
      </c>
      <c r="R122" t="str">
        <f>IFERROR(VLOOKUP('nCino | Field Mappings'!$A122,'nCino | Object Info'!$A:$H,6,FALSE),"(not found)")</f>
        <v>rskcsp_ds_facility_staging</v>
      </c>
      <c r="S122" t="str">
        <f t="shared" si="49"/>
        <v>CCS_BOE_Base_Rate__c</v>
      </c>
      <c r="T122" s="7" t="str">
        <f t="shared" si="50"/>
        <v>n/a</v>
      </c>
      <c r="U122" s="7" t="str">
        <f t="shared" si="70"/>
        <v>no</v>
      </c>
      <c r="V122" s="2" t="str">
        <f>IFERROR(VLOOKUP($N122,'nCino | BigQuery Type Lookup'!$A:$F,3,FALSE),"(not found)")</f>
        <v>NUMERIC</v>
      </c>
      <c r="W122" s="7" t="str">
        <f>IFERROR(VLOOKUP($N122,'nCino | BigQuery Type Lookup'!$A:$F,4,FALSE),"(not found)")</f>
        <v>n/a</v>
      </c>
      <c r="X122" s="7">
        <f>IFERROR(VLOOKUP($N122,'nCino | BigQuery Type Lookup'!$A:$F,5,FALSE),"(not found)")</f>
        <v>18</v>
      </c>
      <c r="Y122" s="7">
        <f>IFERROR(VLOOKUP($N122,'nCino | BigQuery Type Lookup'!$A:$F,6,FALSE),"(not found)")</f>
        <v>2</v>
      </c>
      <c r="Z122" t="str">
        <f>IFERROR(VLOOKUP('nCino | Field Mappings'!$A122,'nCino | Object Info'!$A:$H,7,FALSE),"(not found)")</f>
        <v>rskcsp_ds_facility_curated</v>
      </c>
      <c r="AA122" t="str">
        <f t="shared" si="52"/>
        <v>CCS_BOE_Base_Rate__c</v>
      </c>
      <c r="AB122" s="7" t="str">
        <f t="shared" si="53"/>
        <v>n/a</v>
      </c>
      <c r="AC122" s="7" t="str">
        <f t="shared" si="53"/>
        <v>yes</v>
      </c>
      <c r="AD122" s="2" t="str">
        <f t="shared" si="54"/>
        <v>NUMERIC</v>
      </c>
      <c r="AE122" s="7" t="str">
        <f t="shared" si="55"/>
        <v>n/a</v>
      </c>
      <c r="AF122" s="7">
        <f t="shared" si="56"/>
        <v>18</v>
      </c>
      <c r="AG122" s="7">
        <f t="shared" si="57"/>
        <v>2</v>
      </c>
      <c r="AH122" t="str">
        <f>IFERROR(VLOOKUP('nCino | Field Mappings'!$A122,'nCino | Object Info'!$A:$H,8,FALSE),"(not found)")</f>
        <v>facility</v>
      </c>
      <c r="AI122" t="str">
        <f t="shared" si="58"/>
        <v>BOE_Base_Rate</v>
      </c>
      <c r="AJ122" s="7" t="str">
        <f t="shared" si="59"/>
        <v>n/a</v>
      </c>
      <c r="AK122" s="7" t="str">
        <f t="shared" si="71"/>
        <v>yes</v>
      </c>
      <c r="AL122" s="2" t="str">
        <f t="shared" si="60"/>
        <v>NUMERIC</v>
      </c>
      <c r="AM122" s="7" t="str">
        <f t="shared" si="61"/>
        <v>n/a</v>
      </c>
      <c r="AN122" s="7">
        <f t="shared" si="62"/>
        <v>18</v>
      </c>
      <c r="AO122" s="7">
        <f t="shared" si="63"/>
        <v>2</v>
      </c>
      <c r="AP122" s="7" t="str">
        <f t="shared" si="72"/>
        <v>n/a</v>
      </c>
    </row>
    <row r="123" spans="1:42">
      <c r="A123" s="1" t="s">
        <v>49</v>
      </c>
      <c r="B123" s="1" t="s">
        <v>374</v>
      </c>
      <c r="C123" s="1" t="s">
        <v>433</v>
      </c>
      <c r="D123" s="1" t="s">
        <v>434</v>
      </c>
      <c r="E123" s="1" t="s">
        <v>435</v>
      </c>
      <c r="F123" s="2" t="str">
        <f>IF(OR(ISERROR(VLOOKUP($C123,'DMW | F&amp;L Fields'!$L:$M, 1, FALSE)),IFERROR(INDEX('DMW | F&amp;L Fields'!$C:$C,MATCH($C123,'DMW | F&amp;L Fields'!$L:$L, 0)), "Y") ="Y"),"No", "Yes")</f>
        <v>Yes</v>
      </c>
      <c r="G123" s="1" t="str">
        <f>IFERROR(VLOOKUP($C123,'DMW | F&amp;L Fields'!$L:$M, 2, FALSE),"(not found)")</f>
        <v>Conditional rendering of Borrowing Structure Route based on 'Custom Permission</v>
      </c>
      <c r="H123" s="2" t="str">
        <f t="shared" si="46"/>
        <v>n/a</v>
      </c>
      <c r="I123" s="2" t="s">
        <v>110</v>
      </c>
      <c r="J123" s="1" t="s">
        <v>164</v>
      </c>
      <c r="K123" s="2">
        <v>0</v>
      </c>
      <c r="L123" s="2">
        <v>0</v>
      </c>
      <c r="M123" s="2">
        <v>0</v>
      </c>
      <c r="N123" s="2" t="str">
        <f t="shared" si="47"/>
        <v>boolean|0|0|0</v>
      </c>
      <c r="O123" t="str">
        <f>IFERROR(VLOOKUP('nCino | Field Mappings'!$A123,'nCino | Object Info'!$A:$H,5,FALSE),"(not found)")</f>
        <v>rskcsp_ds_facility</v>
      </c>
      <c r="P123" t="str">
        <f t="shared" si="48"/>
        <v>CCS_Borrowing_Structure_Route__c</v>
      </c>
      <c r="Q123" s="7">
        <f>IFERROR(VLOOKUP($N123,'nCino | BigQuery Type Lookup'!$A:$F,2,FALSE),"(not found)")</f>
        <v>1</v>
      </c>
      <c r="R123" t="str">
        <f>IFERROR(VLOOKUP('nCino | Field Mappings'!$A123,'nCino | Object Info'!$A:$H,6,FALSE),"(not found)")</f>
        <v>rskcsp_ds_facility_staging</v>
      </c>
      <c r="S123" t="str">
        <f t="shared" si="49"/>
        <v>CCS_Borrowing_Structure_Route__c</v>
      </c>
      <c r="T123" s="7" t="str">
        <f t="shared" si="50"/>
        <v>n/a</v>
      </c>
      <c r="U123" s="7" t="str">
        <f t="shared" si="70"/>
        <v>no</v>
      </c>
      <c r="V123" s="2" t="str">
        <f>IFERROR(VLOOKUP($N123,'nCino | BigQuery Type Lookup'!$A:$F,3,FALSE),"(not found)")</f>
        <v>BOOL</v>
      </c>
      <c r="W123" s="7" t="str">
        <f>IFERROR(VLOOKUP($N123,'nCino | BigQuery Type Lookup'!$A:$F,4,FALSE),"(not found)")</f>
        <v>n/a</v>
      </c>
      <c r="X123" s="7" t="str">
        <f>IFERROR(VLOOKUP($N123,'nCino | BigQuery Type Lookup'!$A:$F,5,FALSE),"(not found)")</f>
        <v>n/a</v>
      </c>
      <c r="Y123" s="7" t="str">
        <f>IFERROR(VLOOKUP($N123,'nCino | BigQuery Type Lookup'!$A:$F,6,FALSE),"(not found)")</f>
        <v>n/a</v>
      </c>
      <c r="Z123" t="str">
        <f>IFERROR(VLOOKUP('nCino | Field Mappings'!$A123,'nCino | Object Info'!$A:$H,7,FALSE),"(not found)")</f>
        <v>rskcsp_ds_facility_curated</v>
      </c>
      <c r="AA123" t="str">
        <f t="shared" si="52"/>
        <v>CCS_Borrowing_Structure_Route__c</v>
      </c>
      <c r="AB123" s="7" t="str">
        <f t="shared" si="53"/>
        <v>n/a</v>
      </c>
      <c r="AC123" s="7" t="str">
        <f t="shared" si="53"/>
        <v>no</v>
      </c>
      <c r="AD123" s="2" t="str">
        <f t="shared" si="54"/>
        <v>BOOL</v>
      </c>
      <c r="AE123" s="7" t="str">
        <f t="shared" si="55"/>
        <v>n/a</v>
      </c>
      <c r="AF123" s="7" t="str">
        <f t="shared" si="56"/>
        <v>n/a</v>
      </c>
      <c r="AG123" s="7" t="str">
        <f t="shared" si="57"/>
        <v>n/a</v>
      </c>
      <c r="AH123" t="str">
        <f>IFERROR(VLOOKUP('nCino | Field Mappings'!$A123,'nCino | Object Info'!$A:$H,8,FALSE),"(not found)")</f>
        <v>facility</v>
      </c>
      <c r="AI123" t="str">
        <f t="shared" si="58"/>
        <v>Borrowing_Structure_Route</v>
      </c>
      <c r="AJ123" s="7" t="str">
        <f t="shared" si="59"/>
        <v>n/a</v>
      </c>
      <c r="AK123" s="7" t="str">
        <f t="shared" si="71"/>
        <v>no</v>
      </c>
      <c r="AL123" s="2" t="str">
        <f t="shared" si="60"/>
        <v>BOOL</v>
      </c>
      <c r="AM123" s="7" t="str">
        <f t="shared" si="61"/>
        <v>n/a</v>
      </c>
      <c r="AN123" s="7" t="str">
        <f t="shared" si="62"/>
        <v>n/a</v>
      </c>
      <c r="AO123" s="7" t="str">
        <f t="shared" si="63"/>
        <v>n/a</v>
      </c>
      <c r="AP123" s="7" t="str">
        <f t="shared" si="72"/>
        <v>n/a</v>
      </c>
    </row>
    <row r="124" spans="1:42">
      <c r="A124" s="1" t="s">
        <v>49</v>
      </c>
      <c r="B124" s="1" t="s">
        <v>374</v>
      </c>
      <c r="C124" s="1" t="s">
        <v>436</v>
      </c>
      <c r="D124" s="1" t="s">
        <v>437</v>
      </c>
      <c r="E124" s="1" t="s">
        <v>438</v>
      </c>
      <c r="F124" s="2" t="str">
        <f>IF(OR(ISERROR(VLOOKUP($C124,'DMW | F&amp;L Fields'!$L:$M, 1, FALSE)),IFERROR(INDEX('DMW | F&amp;L Fields'!$C:$C,MATCH($C124,'DMW | F&amp;L Fields'!$L:$L, 0)), "Y") ="Y"),"No", "Yes")</f>
        <v>No</v>
      </c>
      <c r="G124" s="1" t="str">
        <f>IFERROR(VLOOKUP($C124,'DMW | F&amp;L Fields'!$L:$M, 2, FALSE),"(not found)")</f>
        <v>(not found)</v>
      </c>
      <c r="H124" s="2" t="str">
        <f t="shared" si="46"/>
        <v>n/a</v>
      </c>
      <c r="I124" s="2" t="s">
        <v>97</v>
      </c>
      <c r="J124" s="1" t="s">
        <v>119</v>
      </c>
      <c r="K124" s="2">
        <v>255</v>
      </c>
      <c r="L124" s="2">
        <v>0</v>
      </c>
      <c r="M124" s="2">
        <v>0</v>
      </c>
      <c r="N124" s="2" t="str">
        <f t="shared" si="47"/>
        <v>picklist|255|0|0</v>
      </c>
      <c r="O124" t="str">
        <f>IFERROR(VLOOKUP('nCino | Field Mappings'!$A124,'nCino | Object Info'!$A:$H,5,FALSE),"(not found)")</f>
        <v>rskcsp_ds_facility</v>
      </c>
      <c r="P124" t="str">
        <f t="shared" si="48"/>
        <v>CCS_Broker_Intermediaries_Deal__c</v>
      </c>
      <c r="Q124" s="7">
        <f>IFERROR(VLOOKUP($N124,'nCino | BigQuery Type Lookup'!$A:$F,2,FALSE),"(not found)")</f>
        <v>255</v>
      </c>
    </row>
    <row r="125" spans="1:42">
      <c r="A125" s="1" t="s">
        <v>49</v>
      </c>
      <c r="B125" s="1" t="s">
        <v>374</v>
      </c>
      <c r="C125" s="1" t="s">
        <v>439</v>
      </c>
      <c r="D125" s="1" t="s">
        <v>440</v>
      </c>
      <c r="E125" s="1" t="s">
        <v>441</v>
      </c>
      <c r="F125" s="2" t="str">
        <f>IF(OR(ISERROR(VLOOKUP($C125,'DMW | F&amp;L Fields'!$L:$M, 1, FALSE)),IFERROR(INDEX('DMW | F&amp;L Fields'!$C:$C,MATCH($C125,'DMW | F&amp;L Fields'!$L:$L, 0)), "Y") ="Y"),"No", "Yes")</f>
        <v>Yes</v>
      </c>
      <c r="G125" s="1" t="str">
        <f>IFERROR(VLOOKUP($C125,'DMW | F&amp;L Fields'!$L:$M, 2, FALSE),"(not found)")</f>
        <v>This field indicates whether the Card Scheme of the Card Product is Visa or MCI</v>
      </c>
      <c r="H125" s="2" t="str">
        <f t="shared" si="46"/>
        <v>n/a</v>
      </c>
      <c r="I125" s="2" t="s">
        <v>97</v>
      </c>
      <c r="J125" s="1" t="s">
        <v>119</v>
      </c>
      <c r="K125" s="2">
        <v>255</v>
      </c>
      <c r="L125" s="2">
        <v>0</v>
      </c>
      <c r="M125" s="2">
        <v>0</v>
      </c>
      <c r="N125" s="2" t="str">
        <f t="shared" si="47"/>
        <v>picklist|255|0|0</v>
      </c>
      <c r="O125" t="str">
        <f>IFERROR(VLOOKUP('nCino | Field Mappings'!$A125,'nCino | Object Info'!$A:$H,5,FALSE),"(not found)")</f>
        <v>rskcsp_ds_facility</v>
      </c>
      <c r="P125" t="str">
        <f t="shared" si="48"/>
        <v>CCS_CardScheme__c</v>
      </c>
      <c r="Q125" s="7">
        <f>IFERROR(VLOOKUP($N125,'nCino | BigQuery Type Lookup'!$A:$F,2,FALSE),"(not found)")</f>
        <v>255</v>
      </c>
      <c r="R125" t="str">
        <f>IFERROR(VLOOKUP('nCino | Field Mappings'!$A125,'nCino | Object Info'!$A:$H,6,FALSE),"(not found)")</f>
        <v>rskcsp_ds_facility_staging</v>
      </c>
      <c r="S125" t="str">
        <f t="shared" si="49"/>
        <v>CCS_CardScheme__c</v>
      </c>
      <c r="T125" s="7" t="str">
        <f t="shared" si="50"/>
        <v>n/a</v>
      </c>
      <c r="U125" s="7" t="str">
        <f t="shared" ref="U125:U135" si="73">IF($T125="Primary", "yes", "no")</f>
        <v>no</v>
      </c>
      <c r="V125" s="2" t="str">
        <f>IFERROR(VLOOKUP($N125,'nCino | BigQuery Type Lookup'!$A:$F,3,FALSE),"(not found)")</f>
        <v>STRING</v>
      </c>
      <c r="W125" s="7">
        <f>IFERROR(VLOOKUP($N125,'nCino | BigQuery Type Lookup'!$A:$F,4,FALSE),"(not found)")</f>
        <v>255</v>
      </c>
      <c r="X125" s="7" t="str">
        <f>IFERROR(VLOOKUP($N125,'nCino | BigQuery Type Lookup'!$A:$F,5,FALSE),"(not found)")</f>
        <v>n/a</v>
      </c>
      <c r="Y125" s="7" t="str">
        <f>IFERROR(VLOOKUP($N125,'nCino | BigQuery Type Lookup'!$A:$F,6,FALSE),"(not found)")</f>
        <v>n/a</v>
      </c>
      <c r="Z125" t="str">
        <f>IFERROR(VLOOKUP('nCino | Field Mappings'!$A125,'nCino | Object Info'!$A:$H,7,FALSE),"(not found)")</f>
        <v>rskcsp_ds_facility_curated</v>
      </c>
      <c r="AA125" t="str">
        <f t="shared" si="52"/>
        <v>CCS_CardScheme__c</v>
      </c>
      <c r="AB125" s="7" t="str">
        <f t="shared" si="53"/>
        <v>n/a</v>
      </c>
      <c r="AC125" s="7" t="str">
        <f t="shared" si="53"/>
        <v>yes</v>
      </c>
      <c r="AD125" s="2" t="str">
        <f t="shared" si="54"/>
        <v>STRING</v>
      </c>
      <c r="AE125" s="7">
        <f t="shared" si="55"/>
        <v>255</v>
      </c>
      <c r="AF125" s="7" t="str">
        <f t="shared" si="56"/>
        <v>n/a</v>
      </c>
      <c r="AG125" s="7" t="str">
        <f t="shared" si="57"/>
        <v>n/a</v>
      </c>
      <c r="AH125" t="str">
        <f>IFERROR(VLOOKUP('nCino | Field Mappings'!$A125,'nCino | Object Info'!$A:$H,8,FALSE),"(not found)")</f>
        <v>facility</v>
      </c>
      <c r="AI125" t="str">
        <f t="shared" si="58"/>
        <v>CardScheme</v>
      </c>
      <c r="AJ125" s="7" t="str">
        <f t="shared" si="59"/>
        <v>n/a</v>
      </c>
      <c r="AK125" s="7" t="str">
        <f t="shared" ref="AK125:AK135" si="74">AC125</f>
        <v>yes</v>
      </c>
      <c r="AL125" s="2" t="str">
        <f t="shared" si="60"/>
        <v>STRING</v>
      </c>
      <c r="AM125" s="7">
        <f t="shared" si="61"/>
        <v>255</v>
      </c>
      <c r="AN125" s="7" t="str">
        <f t="shared" si="62"/>
        <v>n/a</v>
      </c>
      <c r="AO125" s="7" t="str">
        <f t="shared" si="63"/>
        <v>n/a</v>
      </c>
      <c r="AP125" s="7" t="str">
        <f t="shared" ref="AP125:AP135" si="75">IF(AL125="ARRAY", "CHECK MAX ELEMENTS", "n/a")</f>
        <v>n/a</v>
      </c>
    </row>
    <row r="126" spans="1:42">
      <c r="A126" s="1" t="s">
        <v>49</v>
      </c>
      <c r="B126" s="1" t="s">
        <v>374</v>
      </c>
      <c r="C126" s="1" t="s">
        <v>442</v>
      </c>
      <c r="D126" s="1" t="s">
        <v>443</v>
      </c>
      <c r="E126" s="1" t="s">
        <v>444</v>
      </c>
      <c r="F126" s="2" t="str">
        <f>IF(OR(ISERROR(VLOOKUP($C126,'DMW | F&amp;L Fields'!$L:$M, 1, FALSE)),IFERROR(INDEX('DMW | F&amp;L Fields'!$C:$C,MATCH($C126,'DMW | F&amp;L Fields'!$L:$L, 0)), "Y") ="Y"),"No", "Yes")</f>
        <v>Yes</v>
      </c>
      <c r="G126" s="1" t="str">
        <f>IFERROR(VLOOKUP($C126,'DMW | F&amp;L Fields'!$L:$M, 2, FALSE),"(not found)")</f>
        <v xml:space="preserve">Indicates whether a facility is CCA. </v>
      </c>
      <c r="H126" s="2" t="str">
        <f t="shared" si="46"/>
        <v>n/a</v>
      </c>
      <c r="I126" s="2" t="s">
        <v>110</v>
      </c>
      <c r="J126" s="1" t="s">
        <v>164</v>
      </c>
      <c r="K126" s="2">
        <v>0</v>
      </c>
      <c r="L126" s="2">
        <v>0</v>
      </c>
      <c r="M126" s="2">
        <v>0</v>
      </c>
      <c r="N126" s="2" t="str">
        <f t="shared" si="47"/>
        <v>boolean|0|0|0</v>
      </c>
      <c r="O126" t="str">
        <f>IFERROR(VLOOKUP('nCino | Field Mappings'!$A126,'nCino | Object Info'!$A:$H,5,FALSE),"(not found)")</f>
        <v>rskcsp_ds_facility</v>
      </c>
      <c r="P126" t="str">
        <f t="shared" si="48"/>
        <v>CCS_CCA__c</v>
      </c>
      <c r="Q126" s="7">
        <f>IFERROR(VLOOKUP($N126,'nCino | BigQuery Type Lookup'!$A:$F,2,FALSE),"(not found)")</f>
        <v>1</v>
      </c>
      <c r="R126" t="str">
        <f>IFERROR(VLOOKUP('nCino | Field Mappings'!$A126,'nCino | Object Info'!$A:$H,6,FALSE),"(not found)")</f>
        <v>rskcsp_ds_facility_staging</v>
      </c>
      <c r="S126" t="str">
        <f t="shared" si="49"/>
        <v>CCS_CCA__c</v>
      </c>
      <c r="T126" s="7" t="str">
        <f t="shared" si="50"/>
        <v>n/a</v>
      </c>
      <c r="U126" s="7" t="str">
        <f t="shared" si="73"/>
        <v>no</v>
      </c>
      <c r="V126" s="2" t="str">
        <f>IFERROR(VLOOKUP($N126,'nCino | BigQuery Type Lookup'!$A:$F,3,FALSE),"(not found)")</f>
        <v>BOOL</v>
      </c>
      <c r="W126" s="7" t="str">
        <f>IFERROR(VLOOKUP($N126,'nCino | BigQuery Type Lookup'!$A:$F,4,FALSE),"(not found)")</f>
        <v>n/a</v>
      </c>
      <c r="X126" s="7" t="str">
        <f>IFERROR(VLOOKUP($N126,'nCino | BigQuery Type Lookup'!$A:$F,5,FALSE),"(not found)")</f>
        <v>n/a</v>
      </c>
      <c r="Y126" s="7" t="str">
        <f>IFERROR(VLOOKUP($N126,'nCino | BigQuery Type Lookup'!$A:$F,6,FALSE),"(not found)")</f>
        <v>n/a</v>
      </c>
      <c r="Z126" t="str">
        <f>IFERROR(VLOOKUP('nCino | Field Mappings'!$A126,'nCino | Object Info'!$A:$H,7,FALSE),"(not found)")</f>
        <v>rskcsp_ds_facility_curated</v>
      </c>
      <c r="AA126" t="str">
        <f t="shared" si="52"/>
        <v>CCS_CCA__c</v>
      </c>
      <c r="AB126" s="7" t="str">
        <f t="shared" si="53"/>
        <v>n/a</v>
      </c>
      <c r="AC126" s="7" t="str">
        <f t="shared" si="53"/>
        <v>no</v>
      </c>
      <c r="AD126" s="2" t="str">
        <f t="shared" si="54"/>
        <v>BOOL</v>
      </c>
      <c r="AE126" s="7" t="str">
        <f t="shared" si="55"/>
        <v>n/a</v>
      </c>
      <c r="AF126" s="7" t="str">
        <f t="shared" si="56"/>
        <v>n/a</v>
      </c>
      <c r="AG126" s="7" t="str">
        <f t="shared" si="57"/>
        <v>n/a</v>
      </c>
      <c r="AH126" t="str">
        <f>IFERROR(VLOOKUP('nCino | Field Mappings'!$A126,'nCino | Object Info'!$A:$H,8,FALSE),"(not found)")</f>
        <v>facility</v>
      </c>
      <c r="AI126" t="str">
        <f t="shared" si="58"/>
        <v>CCA</v>
      </c>
      <c r="AJ126" s="7" t="str">
        <f t="shared" si="59"/>
        <v>n/a</v>
      </c>
      <c r="AK126" s="7" t="str">
        <f t="shared" si="74"/>
        <v>no</v>
      </c>
      <c r="AL126" s="2" t="str">
        <f t="shared" si="60"/>
        <v>BOOL</v>
      </c>
      <c r="AM126" s="7" t="str">
        <f t="shared" si="61"/>
        <v>n/a</v>
      </c>
      <c r="AN126" s="7" t="str">
        <f t="shared" si="62"/>
        <v>n/a</v>
      </c>
      <c r="AO126" s="7" t="str">
        <f t="shared" si="63"/>
        <v>n/a</v>
      </c>
      <c r="AP126" s="7" t="str">
        <f t="shared" si="75"/>
        <v>n/a</v>
      </c>
    </row>
    <row r="127" spans="1:42">
      <c r="A127" s="1" t="s">
        <v>49</v>
      </c>
      <c r="B127" s="1" t="s">
        <v>374</v>
      </c>
      <c r="C127" s="1" t="s">
        <v>445</v>
      </c>
      <c r="D127" s="1" t="s">
        <v>446</v>
      </c>
      <c r="E127" s="1" t="s">
        <v>447</v>
      </c>
      <c r="F127" s="2" t="str">
        <f>IF(OR(ISERROR(VLOOKUP($C127,'DMW | F&amp;L Fields'!$L:$M, 1, FALSE)),IFERROR(INDEX('DMW | F&amp;L Fields'!$C:$C,MATCH($C127,'DMW | F&amp;L Fields'!$L:$L, 0)), "Y") ="Y"),"No", "Yes")</f>
        <v>Yes</v>
      </c>
      <c r="G127" s="1" t="str">
        <f>IFERROR(VLOOKUP($C127,'DMW | F&amp;L Fields'!$L:$M, 2, FALSE),"(not found)")</f>
        <v>Indicates if the Facility is part of the Clean Growth</v>
      </c>
      <c r="H127" s="2" t="str">
        <f t="shared" si="46"/>
        <v>n/a</v>
      </c>
      <c r="I127" s="2" t="s">
        <v>97</v>
      </c>
      <c r="J127" s="1" t="s">
        <v>119</v>
      </c>
      <c r="K127" s="2">
        <v>255</v>
      </c>
      <c r="L127" s="2">
        <v>0</v>
      </c>
      <c r="M127" s="2">
        <v>0</v>
      </c>
      <c r="N127" s="2" t="str">
        <f t="shared" si="47"/>
        <v>picklist|255|0|0</v>
      </c>
      <c r="O127" t="str">
        <f>IFERROR(VLOOKUP('nCino | Field Mappings'!$A127,'nCino | Object Info'!$A:$H,5,FALSE),"(not found)")</f>
        <v>rskcsp_ds_facility</v>
      </c>
      <c r="P127" t="str">
        <f t="shared" si="48"/>
        <v>CCS_CFGICleanGrowthFinanceInitiative__c</v>
      </c>
      <c r="Q127" s="7">
        <f>IFERROR(VLOOKUP($N127,'nCino | BigQuery Type Lookup'!$A:$F,2,FALSE),"(not found)")</f>
        <v>255</v>
      </c>
      <c r="R127" t="str">
        <f>IFERROR(VLOOKUP('nCino | Field Mappings'!$A127,'nCino | Object Info'!$A:$H,6,FALSE),"(not found)")</f>
        <v>rskcsp_ds_facility_staging</v>
      </c>
      <c r="S127" t="str">
        <f t="shared" si="49"/>
        <v>CCS_CFGICleanGrowthFinanceInitiative__c</v>
      </c>
      <c r="T127" s="7" t="str">
        <f t="shared" si="50"/>
        <v>n/a</v>
      </c>
      <c r="U127" s="7" t="str">
        <f t="shared" si="73"/>
        <v>no</v>
      </c>
      <c r="V127" s="2" t="str">
        <f>IFERROR(VLOOKUP($N127,'nCino | BigQuery Type Lookup'!$A:$F,3,FALSE),"(not found)")</f>
        <v>STRING</v>
      </c>
      <c r="W127" s="7">
        <f>IFERROR(VLOOKUP($N127,'nCino | BigQuery Type Lookup'!$A:$F,4,FALSE),"(not found)")</f>
        <v>255</v>
      </c>
      <c r="X127" s="7" t="str">
        <f>IFERROR(VLOOKUP($N127,'nCino | BigQuery Type Lookup'!$A:$F,5,FALSE),"(not found)")</f>
        <v>n/a</v>
      </c>
      <c r="Y127" s="7" t="str">
        <f>IFERROR(VLOOKUP($N127,'nCino | BigQuery Type Lookup'!$A:$F,6,FALSE),"(not found)")</f>
        <v>n/a</v>
      </c>
      <c r="Z127" t="str">
        <f>IFERROR(VLOOKUP('nCino | Field Mappings'!$A127,'nCino | Object Info'!$A:$H,7,FALSE),"(not found)")</f>
        <v>rskcsp_ds_facility_curated</v>
      </c>
      <c r="AA127" t="str">
        <f t="shared" si="52"/>
        <v>CCS_CFGICleanGrowthFinanceInitiative__c</v>
      </c>
      <c r="AB127" s="7" t="str">
        <f t="shared" si="53"/>
        <v>n/a</v>
      </c>
      <c r="AC127" s="7" t="str">
        <f t="shared" si="53"/>
        <v>yes</v>
      </c>
      <c r="AD127" s="2" t="str">
        <f t="shared" si="54"/>
        <v>STRING</v>
      </c>
      <c r="AE127" s="7">
        <f t="shared" si="55"/>
        <v>255</v>
      </c>
      <c r="AF127" s="7" t="str">
        <f t="shared" si="56"/>
        <v>n/a</v>
      </c>
      <c r="AG127" s="7" t="str">
        <f t="shared" si="57"/>
        <v>n/a</v>
      </c>
      <c r="AH127" t="str">
        <f>IFERROR(VLOOKUP('nCino | Field Mappings'!$A127,'nCino | Object Info'!$A:$H,8,FALSE),"(not found)")</f>
        <v>facility</v>
      </c>
      <c r="AI127" t="str">
        <f t="shared" si="58"/>
        <v>CFGICleanGrowthFinanceInitiative</v>
      </c>
      <c r="AJ127" s="7" t="str">
        <f t="shared" si="59"/>
        <v>n/a</v>
      </c>
      <c r="AK127" s="7" t="str">
        <f t="shared" si="74"/>
        <v>yes</v>
      </c>
      <c r="AL127" s="2" t="str">
        <f t="shared" si="60"/>
        <v>STRING</v>
      </c>
      <c r="AM127" s="7">
        <f t="shared" si="61"/>
        <v>255</v>
      </c>
      <c r="AN127" s="7" t="str">
        <f t="shared" si="62"/>
        <v>n/a</v>
      </c>
      <c r="AO127" s="7" t="str">
        <f t="shared" si="63"/>
        <v>n/a</v>
      </c>
      <c r="AP127" s="7" t="str">
        <f t="shared" si="75"/>
        <v>n/a</v>
      </c>
    </row>
    <row r="128" spans="1:42">
      <c r="A128" s="1" t="s">
        <v>49</v>
      </c>
      <c r="B128" s="1" t="s">
        <v>374</v>
      </c>
      <c r="C128" s="1" t="s">
        <v>448</v>
      </c>
      <c r="D128" s="1" t="s">
        <v>449</v>
      </c>
      <c r="E128" s="1" t="s">
        <v>5</v>
      </c>
      <c r="F128" s="2" t="str">
        <f>IF(OR(ISERROR(VLOOKUP($C128,'DMW | F&amp;L Fields'!$L:$M, 1, FALSE)),IFERROR(INDEX('DMW | F&amp;L Fields'!$C:$C,MATCH($C128,'DMW | F&amp;L Fields'!$L:$L, 0)), "Y") ="Y"),"No", "Yes")</f>
        <v>Yes</v>
      </c>
      <c r="G128" s="1" t="str">
        <f>IFERROR(VLOOKUP($C128,'DMW | F&amp;L Fields'!$L:$M, 2, FALSE),"(not found)")</f>
        <v>The field is displayed on exposure tab of relationship record</v>
      </c>
      <c r="H128" s="2" t="str">
        <f t="shared" si="46"/>
        <v>n/a</v>
      </c>
      <c r="I128" s="2" t="s">
        <v>97</v>
      </c>
      <c r="J128" s="1" t="s">
        <v>128</v>
      </c>
      <c r="K128" s="2">
        <v>0</v>
      </c>
      <c r="L128" s="2">
        <v>18</v>
      </c>
      <c r="M128" s="2">
        <v>2</v>
      </c>
      <c r="N128" s="2" t="str">
        <f t="shared" si="47"/>
        <v>currency|0|18|2</v>
      </c>
      <c r="O128" t="str">
        <f>IFERROR(VLOOKUP('nCino | Field Mappings'!$A128,'nCino | Object Info'!$A:$H,5,FALSE),"(not found)")</f>
        <v>rskcsp_ds_facility</v>
      </c>
      <c r="P128" t="str">
        <f t="shared" si="48"/>
        <v>CCS_Change__c</v>
      </c>
      <c r="Q128" s="7">
        <f>IFERROR(VLOOKUP($N128,'nCino | BigQuery Type Lookup'!$A:$F,2,FALSE),"(not found)")</f>
        <v>21</v>
      </c>
      <c r="R128" t="str">
        <f>IFERROR(VLOOKUP('nCino | Field Mappings'!$A128,'nCino | Object Info'!$A:$H,6,FALSE),"(not found)")</f>
        <v>rskcsp_ds_facility_staging</v>
      </c>
      <c r="S128" t="str">
        <f t="shared" si="49"/>
        <v>CCS_Change__c</v>
      </c>
      <c r="T128" s="7" t="str">
        <f t="shared" si="50"/>
        <v>n/a</v>
      </c>
      <c r="U128" s="7" t="str">
        <f t="shared" si="73"/>
        <v>no</v>
      </c>
      <c r="V128" s="2" t="str">
        <f>IFERROR(VLOOKUP($N128,'nCino | BigQuery Type Lookup'!$A:$F,3,FALSE),"(not found)")</f>
        <v>NUMERIC</v>
      </c>
      <c r="W128" s="7" t="str">
        <f>IFERROR(VLOOKUP($N128,'nCino | BigQuery Type Lookup'!$A:$F,4,FALSE),"(not found)")</f>
        <v>n/a</v>
      </c>
      <c r="X128" s="7">
        <f>IFERROR(VLOOKUP($N128,'nCino | BigQuery Type Lookup'!$A:$F,5,FALSE),"(not found)")</f>
        <v>18</v>
      </c>
      <c r="Y128" s="7">
        <f>IFERROR(VLOOKUP($N128,'nCino | BigQuery Type Lookup'!$A:$F,6,FALSE),"(not found)")</f>
        <v>2</v>
      </c>
      <c r="Z128" t="str">
        <f>IFERROR(VLOOKUP('nCino | Field Mappings'!$A128,'nCino | Object Info'!$A:$H,7,FALSE),"(not found)")</f>
        <v>rskcsp_ds_facility_curated</v>
      </c>
      <c r="AA128" t="str">
        <f t="shared" si="52"/>
        <v>CCS_Change__c</v>
      </c>
      <c r="AB128" s="7" t="str">
        <f t="shared" si="53"/>
        <v>n/a</v>
      </c>
      <c r="AC128" s="7" t="str">
        <f t="shared" si="53"/>
        <v>yes</v>
      </c>
      <c r="AD128" s="2" t="str">
        <f t="shared" si="54"/>
        <v>NUMERIC</v>
      </c>
      <c r="AE128" s="7" t="str">
        <f t="shared" si="55"/>
        <v>n/a</v>
      </c>
      <c r="AF128" s="7">
        <f t="shared" si="56"/>
        <v>18</v>
      </c>
      <c r="AG128" s="7">
        <f t="shared" si="57"/>
        <v>2</v>
      </c>
      <c r="AH128" t="str">
        <f>IFERROR(VLOOKUP('nCino | Field Mappings'!$A128,'nCino | Object Info'!$A:$H,8,FALSE),"(not found)")</f>
        <v>facility</v>
      </c>
      <c r="AI128" t="str">
        <f t="shared" si="58"/>
        <v>Change</v>
      </c>
      <c r="AJ128" s="7" t="str">
        <f t="shared" si="59"/>
        <v>n/a</v>
      </c>
      <c r="AK128" s="7" t="str">
        <f t="shared" si="74"/>
        <v>yes</v>
      </c>
      <c r="AL128" s="2" t="str">
        <f t="shared" si="60"/>
        <v>NUMERIC</v>
      </c>
      <c r="AM128" s="7" t="str">
        <f t="shared" si="61"/>
        <v>n/a</v>
      </c>
      <c r="AN128" s="7">
        <f t="shared" si="62"/>
        <v>18</v>
      </c>
      <c r="AO128" s="7">
        <f t="shared" si="63"/>
        <v>2</v>
      </c>
      <c r="AP128" s="7" t="str">
        <f t="shared" si="75"/>
        <v>n/a</v>
      </c>
    </row>
    <row r="129" spans="1:42">
      <c r="A129" s="1" t="s">
        <v>49</v>
      </c>
      <c r="B129" s="1" t="s">
        <v>374</v>
      </c>
      <c r="C129" s="1" t="s">
        <v>450</v>
      </c>
      <c r="D129" s="1" t="s">
        <v>451</v>
      </c>
      <c r="E129" s="1" t="s">
        <v>452</v>
      </c>
      <c r="F129" s="2" t="str">
        <f>IF(OR(ISERROR(VLOOKUP($C129,'DMW | F&amp;L Fields'!$L:$M, 1, FALSE)),IFERROR(INDEX('DMW | F&amp;L Fields'!$C:$C,MATCH($C129,'DMW | F&amp;L Fields'!$L:$L, 0)), "Y") ="Y"),"No", "Yes")</f>
        <v>Yes</v>
      </c>
      <c r="G129" s="1" t="str">
        <f>IFERROR(VLOOKUP($C129,'DMW | F&amp;L Fields'!$L:$M, 2, FALSE),"(not found)")</f>
        <v>CCTUC-2657 : Indicates whether the user would like to change the Fixed Rate Duration.</v>
      </c>
      <c r="H129" s="2" t="str">
        <f t="shared" si="46"/>
        <v>n/a</v>
      </c>
      <c r="I129" s="2" t="s">
        <v>97</v>
      </c>
      <c r="J129" s="1" t="s">
        <v>119</v>
      </c>
      <c r="K129" s="2">
        <v>255</v>
      </c>
      <c r="L129" s="2">
        <v>0</v>
      </c>
      <c r="M129" s="2">
        <v>0</v>
      </c>
      <c r="N129" s="2" t="str">
        <f t="shared" si="47"/>
        <v>picklist|255|0|0</v>
      </c>
      <c r="O129" t="str">
        <f>IFERROR(VLOOKUP('nCino | Field Mappings'!$A129,'nCino | Object Info'!$A:$H,5,FALSE),"(not found)")</f>
        <v>rskcsp_ds_facility</v>
      </c>
      <c r="P129" t="str">
        <f t="shared" si="48"/>
        <v>CCS_Change_Fixed_Rate_Duration__c</v>
      </c>
      <c r="Q129" s="7">
        <f>IFERROR(VLOOKUP($N129,'nCino | BigQuery Type Lookup'!$A:$F,2,FALSE),"(not found)")</f>
        <v>255</v>
      </c>
      <c r="R129" t="str">
        <f>IFERROR(VLOOKUP('nCino | Field Mappings'!$A129,'nCino | Object Info'!$A:$H,6,FALSE),"(not found)")</f>
        <v>rskcsp_ds_facility_staging</v>
      </c>
      <c r="S129" t="str">
        <f t="shared" si="49"/>
        <v>CCS_Change_Fixed_Rate_Duration__c</v>
      </c>
      <c r="T129" s="7" t="str">
        <f t="shared" si="50"/>
        <v>n/a</v>
      </c>
      <c r="U129" s="7" t="str">
        <f t="shared" si="73"/>
        <v>no</v>
      </c>
      <c r="V129" s="2" t="str">
        <f>IFERROR(VLOOKUP($N129,'nCino | BigQuery Type Lookup'!$A:$F,3,FALSE),"(not found)")</f>
        <v>STRING</v>
      </c>
      <c r="W129" s="7">
        <f>IFERROR(VLOOKUP($N129,'nCino | BigQuery Type Lookup'!$A:$F,4,FALSE),"(not found)")</f>
        <v>255</v>
      </c>
      <c r="X129" s="7" t="str">
        <f>IFERROR(VLOOKUP($N129,'nCino | BigQuery Type Lookup'!$A:$F,5,FALSE),"(not found)")</f>
        <v>n/a</v>
      </c>
      <c r="Y129" s="7" t="str">
        <f>IFERROR(VLOOKUP($N129,'nCino | BigQuery Type Lookup'!$A:$F,6,FALSE),"(not found)")</f>
        <v>n/a</v>
      </c>
      <c r="Z129" t="str">
        <f>IFERROR(VLOOKUP('nCino | Field Mappings'!$A129,'nCino | Object Info'!$A:$H,7,FALSE),"(not found)")</f>
        <v>rskcsp_ds_facility_curated</v>
      </c>
      <c r="AA129" t="str">
        <f t="shared" si="52"/>
        <v>CCS_Change_Fixed_Rate_Duration__c</v>
      </c>
      <c r="AB129" s="7" t="str">
        <f t="shared" si="53"/>
        <v>n/a</v>
      </c>
      <c r="AC129" s="7" t="str">
        <f t="shared" si="53"/>
        <v>yes</v>
      </c>
      <c r="AD129" s="2" t="str">
        <f t="shared" si="54"/>
        <v>STRING</v>
      </c>
      <c r="AE129" s="7">
        <f t="shared" si="55"/>
        <v>255</v>
      </c>
      <c r="AF129" s="7" t="str">
        <f t="shared" si="56"/>
        <v>n/a</v>
      </c>
      <c r="AG129" s="7" t="str">
        <f t="shared" si="57"/>
        <v>n/a</v>
      </c>
      <c r="AH129" t="str">
        <f>IFERROR(VLOOKUP('nCino | Field Mappings'!$A129,'nCino | Object Info'!$A:$H,8,FALSE),"(not found)")</f>
        <v>facility</v>
      </c>
      <c r="AI129" t="str">
        <f t="shared" si="58"/>
        <v>Change_Fixed_Rate_Duration</v>
      </c>
      <c r="AJ129" s="7" t="str">
        <f t="shared" si="59"/>
        <v>n/a</v>
      </c>
      <c r="AK129" s="7" t="str">
        <f t="shared" si="74"/>
        <v>yes</v>
      </c>
      <c r="AL129" s="2" t="str">
        <f t="shared" si="60"/>
        <v>STRING</v>
      </c>
      <c r="AM129" s="7">
        <f t="shared" si="61"/>
        <v>255</v>
      </c>
      <c r="AN129" s="7" t="str">
        <f t="shared" si="62"/>
        <v>n/a</v>
      </c>
      <c r="AO129" s="7" t="str">
        <f t="shared" si="63"/>
        <v>n/a</v>
      </c>
      <c r="AP129" s="7" t="str">
        <f t="shared" si="75"/>
        <v>n/a</v>
      </c>
    </row>
    <row r="130" spans="1:42">
      <c r="A130" s="1" t="s">
        <v>49</v>
      </c>
      <c r="B130" s="1" t="s">
        <v>374</v>
      </c>
      <c r="C130" s="1" t="s">
        <v>453</v>
      </c>
      <c r="D130" s="1" t="s">
        <v>454</v>
      </c>
      <c r="E130" s="1" t="s">
        <v>455</v>
      </c>
      <c r="F130" s="2" t="str">
        <f>IF(OR(ISERROR(VLOOKUP($C130,'DMW | F&amp;L Fields'!$L:$M, 1, FALSE)),IFERROR(INDEX('DMW | F&amp;L Fields'!$C:$C,MATCH($C130,'DMW | F&amp;L Fields'!$L:$L, 0)), "Y") ="Y"),"No", "Yes")</f>
        <v>Yes</v>
      </c>
      <c r="G130" s="1">
        <f>IFERROR(VLOOKUP($C130,'DMW | F&amp;L Fields'!$L:$M, 2, FALSE),"(not found)")</f>
        <v>0</v>
      </c>
      <c r="H130" s="2" t="str">
        <f t="shared" si="46"/>
        <v>n/a</v>
      </c>
      <c r="I130" s="2" t="s">
        <v>97</v>
      </c>
      <c r="J130" s="1" t="s">
        <v>128</v>
      </c>
      <c r="K130" s="2">
        <v>0</v>
      </c>
      <c r="L130" s="2">
        <v>18</v>
      </c>
      <c r="M130" s="2">
        <v>2</v>
      </c>
      <c r="N130" s="2" t="str">
        <f t="shared" si="47"/>
        <v>currency|0|18|2</v>
      </c>
      <c r="O130" t="str">
        <f>IFERROR(VLOOKUP('nCino | Field Mappings'!$A130,'nCino | Object Info'!$A:$H,5,FALSE),"(not found)")</f>
        <v>rskcsp_ds_facility</v>
      </c>
      <c r="P130" t="str">
        <f t="shared" si="48"/>
        <v>CCS_Change_Per_Step_Amount__c</v>
      </c>
      <c r="Q130" s="7">
        <f>IFERROR(VLOOKUP($N130,'nCino | BigQuery Type Lookup'!$A:$F,2,FALSE),"(not found)")</f>
        <v>21</v>
      </c>
      <c r="R130" t="str">
        <f>IFERROR(VLOOKUP('nCino | Field Mappings'!$A130,'nCino | Object Info'!$A:$H,6,FALSE),"(not found)")</f>
        <v>rskcsp_ds_facility_staging</v>
      </c>
      <c r="S130" t="str">
        <f t="shared" si="49"/>
        <v>CCS_Change_Per_Step_Amount__c</v>
      </c>
      <c r="T130" s="7" t="str">
        <f t="shared" si="50"/>
        <v>n/a</v>
      </c>
      <c r="U130" s="7" t="str">
        <f t="shared" si="73"/>
        <v>no</v>
      </c>
      <c r="V130" s="2" t="str">
        <f>IFERROR(VLOOKUP($N130,'nCino | BigQuery Type Lookup'!$A:$F,3,FALSE),"(not found)")</f>
        <v>NUMERIC</v>
      </c>
      <c r="W130" s="7" t="str">
        <f>IFERROR(VLOOKUP($N130,'nCino | BigQuery Type Lookup'!$A:$F,4,FALSE),"(not found)")</f>
        <v>n/a</v>
      </c>
      <c r="X130" s="7">
        <f>IFERROR(VLOOKUP($N130,'nCino | BigQuery Type Lookup'!$A:$F,5,FALSE),"(not found)")</f>
        <v>18</v>
      </c>
      <c r="Y130" s="7">
        <f>IFERROR(VLOOKUP($N130,'nCino | BigQuery Type Lookup'!$A:$F,6,FALSE),"(not found)")</f>
        <v>2</v>
      </c>
      <c r="Z130" t="str">
        <f>IFERROR(VLOOKUP('nCino | Field Mappings'!$A130,'nCino | Object Info'!$A:$H,7,FALSE),"(not found)")</f>
        <v>rskcsp_ds_facility_curated</v>
      </c>
      <c r="AA130" t="str">
        <f t="shared" si="52"/>
        <v>CCS_Change_Per_Step_Amount__c</v>
      </c>
      <c r="AB130" s="7" t="str">
        <f t="shared" si="53"/>
        <v>n/a</v>
      </c>
      <c r="AC130" s="7" t="str">
        <f t="shared" si="53"/>
        <v>yes</v>
      </c>
      <c r="AD130" s="2" t="str">
        <f t="shared" si="54"/>
        <v>NUMERIC</v>
      </c>
      <c r="AE130" s="7" t="str">
        <f t="shared" si="55"/>
        <v>n/a</v>
      </c>
      <c r="AF130" s="7">
        <f t="shared" si="56"/>
        <v>18</v>
      </c>
      <c r="AG130" s="7">
        <f t="shared" si="57"/>
        <v>2</v>
      </c>
      <c r="AH130" t="str">
        <f>IFERROR(VLOOKUP('nCino | Field Mappings'!$A130,'nCino | Object Info'!$A:$H,8,FALSE),"(not found)")</f>
        <v>facility</v>
      </c>
      <c r="AI130" t="str">
        <f t="shared" si="58"/>
        <v>Change_Per_Step_Amount</v>
      </c>
      <c r="AJ130" s="7" t="str">
        <f t="shared" si="59"/>
        <v>n/a</v>
      </c>
      <c r="AK130" s="7" t="str">
        <f t="shared" si="74"/>
        <v>yes</v>
      </c>
      <c r="AL130" s="2" t="str">
        <f t="shared" si="60"/>
        <v>NUMERIC</v>
      </c>
      <c r="AM130" s="7" t="str">
        <f t="shared" si="61"/>
        <v>n/a</v>
      </c>
      <c r="AN130" s="7">
        <f t="shared" si="62"/>
        <v>18</v>
      </c>
      <c r="AO130" s="7">
        <f t="shared" si="63"/>
        <v>2</v>
      </c>
      <c r="AP130" s="7" t="str">
        <f t="shared" si="75"/>
        <v>n/a</v>
      </c>
    </row>
    <row r="131" spans="1:42">
      <c r="A131" s="1" t="s">
        <v>49</v>
      </c>
      <c r="B131" s="1" t="s">
        <v>374</v>
      </c>
      <c r="C131" s="1" t="s">
        <v>456</v>
      </c>
      <c r="D131" s="1" t="s">
        <v>457</v>
      </c>
      <c r="E131" s="1" t="s">
        <v>458</v>
      </c>
      <c r="F131" s="2" t="str">
        <f>IF(OR(ISERROR(VLOOKUP($C131,'DMW | F&amp;L Fields'!$L:$M, 1, FALSE)),IFERROR(INDEX('DMW | F&amp;L Fields'!$C:$C,MATCH($C131,'DMW | F&amp;L Fields'!$L:$L, 0)), "Y") ="Y"),"No", "Yes")</f>
        <v>Yes</v>
      </c>
      <c r="G131" s="1" t="str">
        <f>IFERROR(VLOOKUP($C131,'DMW | F&amp;L Fields'!$L:$M, 2, FALSE),"(not found)")</f>
        <v>CCTUC-2657 : The Rate chosen for the Facility.</v>
      </c>
      <c r="H131" s="2" t="str">
        <f t="shared" ref="H131:H194" si="76">IF(J131="Id", "Primary", IF(LEFT(J131, 9) ="reference", "Foreign", "n/a"))</f>
        <v>n/a</v>
      </c>
      <c r="I131" s="2" t="s">
        <v>97</v>
      </c>
      <c r="J131" s="1" t="s">
        <v>119</v>
      </c>
      <c r="K131" s="2">
        <v>255</v>
      </c>
      <c r="L131" s="2">
        <v>0</v>
      </c>
      <c r="M131" s="2">
        <v>0</v>
      </c>
      <c r="N131" s="2" t="str">
        <f t="shared" ref="N131:N194" si="77">_xlfn.CONCAT(J131,"|",K131,"|",L131,"|",M131)</f>
        <v>picklist|255|0|0</v>
      </c>
      <c r="O131" t="str">
        <f>IFERROR(VLOOKUP('nCino | Field Mappings'!$A131,'nCino | Object Info'!$A:$H,5,FALSE),"(not found)")</f>
        <v>rskcsp_ds_facility</v>
      </c>
      <c r="P131" t="str">
        <f t="shared" ref="P131:P194" si="78">D131</f>
        <v>CCS_Chosen_Rate__c</v>
      </c>
      <c r="Q131" s="7">
        <f>IFERROR(VLOOKUP($N131,'nCino | BigQuery Type Lookup'!$A:$F,2,FALSE),"(not found)")</f>
        <v>255</v>
      </c>
      <c r="R131" t="str">
        <f>IFERROR(VLOOKUP('nCino | Field Mappings'!$A131,'nCino | Object Info'!$A:$H,6,FALSE),"(not found)")</f>
        <v>rskcsp_ds_facility_staging</v>
      </c>
      <c r="S131" t="str">
        <f t="shared" ref="S131:S194" si="79">D131</f>
        <v>CCS_Chosen_Rate__c</v>
      </c>
      <c r="T131" s="7" t="str">
        <f t="shared" ref="T131:T194" si="80">H131</f>
        <v>n/a</v>
      </c>
      <c r="U131" s="7" t="str">
        <f t="shared" si="73"/>
        <v>no</v>
      </c>
      <c r="V131" s="2" t="str">
        <f>IFERROR(VLOOKUP($N131,'nCino | BigQuery Type Lookup'!$A:$F,3,FALSE),"(not found)")</f>
        <v>STRING</v>
      </c>
      <c r="W131" s="7">
        <f>IFERROR(VLOOKUP($N131,'nCino | BigQuery Type Lookup'!$A:$F,4,FALSE),"(not found)")</f>
        <v>255</v>
      </c>
      <c r="X131" s="7" t="str">
        <f>IFERROR(VLOOKUP($N131,'nCino | BigQuery Type Lookup'!$A:$F,5,FALSE),"(not found)")</f>
        <v>n/a</v>
      </c>
      <c r="Y131" s="7" t="str">
        <f>IFERROR(VLOOKUP($N131,'nCino | BigQuery Type Lookup'!$A:$F,6,FALSE),"(not found)")</f>
        <v>n/a</v>
      </c>
      <c r="Z131" t="str">
        <f>IFERROR(VLOOKUP('nCino | Field Mappings'!$A131,'nCino | Object Info'!$A:$H,7,FALSE),"(not found)")</f>
        <v>rskcsp_ds_facility_curated</v>
      </c>
      <c r="AA131" t="str">
        <f t="shared" ref="AA131:AA194" si="81">D131</f>
        <v>CCS_Chosen_Rate__c</v>
      </c>
      <c r="AB131" s="7" t="str">
        <f t="shared" ref="AB131:AC194" si="82">H131</f>
        <v>n/a</v>
      </c>
      <c r="AC131" s="7" t="str">
        <f t="shared" si="82"/>
        <v>yes</v>
      </c>
      <c r="AD131" s="2" t="str">
        <f t="shared" ref="AD131:AD194" si="83">V131</f>
        <v>STRING</v>
      </c>
      <c r="AE131" s="7">
        <f t="shared" ref="AE131:AE194" si="84">W131</f>
        <v>255</v>
      </c>
      <c r="AF131" s="7" t="str">
        <f t="shared" ref="AF131:AF194" si="85">X131</f>
        <v>n/a</v>
      </c>
      <c r="AG131" s="7" t="str">
        <f t="shared" ref="AG131:AG194" si="86">Y131</f>
        <v>n/a</v>
      </c>
      <c r="AH131" t="str">
        <f>IFERROR(VLOOKUP('nCino | Field Mappings'!$A131,'nCino | Object Info'!$A:$H,8,FALSE),"(not found)")</f>
        <v>facility</v>
      </c>
      <c r="AI131" t="str">
        <f t="shared" ref="AI131:AI194" si="87">IF(D131="","",IF(D131="CCS_Step_Frequency__c",SUBSTITUTE(LOWER(D131),"__c",""),_xlfn.IFNA(SUBSTITUTE(SUBSTITUTE(SUBSTITUTE(SUBSTITUTE(D131,"LLC_BI__",""),"CCS_",""),"__c",""),"cm_",""),D131)))</f>
        <v>Chosen_Rate</v>
      </c>
      <c r="AJ131" s="7" t="str">
        <f t="shared" ref="AJ131:AJ194" si="88">H131</f>
        <v>n/a</v>
      </c>
      <c r="AK131" s="7" t="str">
        <f t="shared" si="74"/>
        <v>yes</v>
      </c>
      <c r="AL131" s="2" t="str">
        <f t="shared" ref="AL131:AL194" si="89">V131</f>
        <v>STRING</v>
      </c>
      <c r="AM131" s="7">
        <f t="shared" ref="AM131:AM194" si="90">W131</f>
        <v>255</v>
      </c>
      <c r="AN131" s="7" t="str">
        <f t="shared" ref="AN131:AN194" si="91">X131</f>
        <v>n/a</v>
      </c>
      <c r="AO131" s="7" t="str">
        <f t="shared" ref="AO131:AO194" si="92">Y131</f>
        <v>n/a</v>
      </c>
      <c r="AP131" s="7" t="str">
        <f t="shared" si="75"/>
        <v>n/a</v>
      </c>
    </row>
    <row r="132" spans="1:42">
      <c r="A132" s="1" t="s">
        <v>49</v>
      </c>
      <c r="B132" s="1" t="s">
        <v>374</v>
      </c>
      <c r="C132" s="1" t="s">
        <v>459</v>
      </c>
      <c r="D132" s="1" t="s">
        <v>460</v>
      </c>
      <c r="E132" s="1" t="s">
        <v>461</v>
      </c>
      <c r="F132" s="2" t="str">
        <f>IF(OR(ISERROR(VLOOKUP($C132,'DMW | F&amp;L Fields'!$L:$M, 1, FALSE)),IFERROR(INDEX('DMW | F&amp;L Fields'!$C:$C,MATCH($C132,'DMW | F&amp;L Fields'!$L:$L, 0)), "Y") ="Y"),"No", "Yes")</f>
        <v>Yes</v>
      </c>
      <c r="G132" s="1" t="str">
        <f>IFERROR(VLOOKUP($C132,'DMW | F&amp;L Fields'!$L:$M, 2, FALSE),"(not found)")</f>
        <v>CCTUC-4017 | The rationale behind the client choosing a pricing option.</v>
      </c>
      <c r="H132" s="2" t="str">
        <f t="shared" si="76"/>
        <v>n/a</v>
      </c>
      <c r="I132" s="2" t="s">
        <v>97</v>
      </c>
      <c r="J132" s="1" t="s">
        <v>335</v>
      </c>
      <c r="K132" s="2">
        <v>255</v>
      </c>
      <c r="L132" s="2">
        <v>0</v>
      </c>
      <c r="M132" s="2">
        <v>0</v>
      </c>
      <c r="N132" s="2" t="str">
        <f t="shared" si="77"/>
        <v>textarea|255|0|0</v>
      </c>
      <c r="O132" t="str">
        <f>IFERROR(VLOOKUP('nCino | Field Mappings'!$A132,'nCino | Object Info'!$A:$H,5,FALSE),"(not found)")</f>
        <v>rskcsp_ds_facility</v>
      </c>
      <c r="P132" t="str">
        <f t="shared" si="78"/>
        <v>CCS_Client_Choice_Rationale__c</v>
      </c>
      <c r="Q132" s="7">
        <f>IFERROR(VLOOKUP($N132,'nCino | BigQuery Type Lookup'!$A:$F,2,FALSE),"(not found)")</f>
        <v>255</v>
      </c>
      <c r="R132" t="str">
        <f>IFERROR(VLOOKUP('nCino | Field Mappings'!$A132,'nCino | Object Info'!$A:$H,6,FALSE),"(not found)")</f>
        <v>rskcsp_ds_facility_staging</v>
      </c>
      <c r="S132" t="str">
        <f t="shared" si="79"/>
        <v>CCS_Client_Choice_Rationale__c</v>
      </c>
      <c r="T132" s="7" t="str">
        <f t="shared" si="80"/>
        <v>n/a</v>
      </c>
      <c r="U132" s="7" t="str">
        <f t="shared" si="73"/>
        <v>no</v>
      </c>
      <c r="V132" s="2" t="str">
        <f>IFERROR(VLOOKUP($N132,'nCino | BigQuery Type Lookup'!$A:$F,3,FALSE),"(not found)")</f>
        <v>STRING</v>
      </c>
      <c r="W132" s="7">
        <f>IFERROR(VLOOKUP($N132,'nCino | BigQuery Type Lookup'!$A:$F,4,FALSE),"(not found)")</f>
        <v>255</v>
      </c>
      <c r="X132" s="7" t="str">
        <f>IFERROR(VLOOKUP($N132,'nCino | BigQuery Type Lookup'!$A:$F,5,FALSE),"(not found)")</f>
        <v>n/a</v>
      </c>
      <c r="Y132" s="7" t="str">
        <f>IFERROR(VLOOKUP($N132,'nCino | BigQuery Type Lookup'!$A:$F,6,FALSE),"(not found)")</f>
        <v>n/a</v>
      </c>
      <c r="Z132" t="str">
        <f>IFERROR(VLOOKUP('nCino | Field Mappings'!$A132,'nCino | Object Info'!$A:$H,7,FALSE),"(not found)")</f>
        <v>rskcsp_ds_facility_curated</v>
      </c>
      <c r="AA132" t="str">
        <f t="shared" si="81"/>
        <v>CCS_Client_Choice_Rationale__c</v>
      </c>
      <c r="AB132" s="7" t="str">
        <f t="shared" si="82"/>
        <v>n/a</v>
      </c>
      <c r="AC132" s="7" t="str">
        <f t="shared" si="82"/>
        <v>yes</v>
      </c>
      <c r="AD132" s="2" t="str">
        <f t="shared" si="83"/>
        <v>STRING</v>
      </c>
      <c r="AE132" s="7">
        <f t="shared" si="84"/>
        <v>255</v>
      </c>
      <c r="AF132" s="7" t="str">
        <f t="shared" si="85"/>
        <v>n/a</v>
      </c>
      <c r="AG132" s="7" t="str">
        <f t="shared" si="86"/>
        <v>n/a</v>
      </c>
      <c r="AH132" t="str">
        <f>IFERROR(VLOOKUP('nCino | Field Mappings'!$A132,'nCino | Object Info'!$A:$H,8,FALSE),"(not found)")</f>
        <v>facility</v>
      </c>
      <c r="AI132" t="str">
        <f t="shared" si="87"/>
        <v>Client_Choice_Rationale</v>
      </c>
      <c r="AJ132" s="7" t="str">
        <f t="shared" si="88"/>
        <v>n/a</v>
      </c>
      <c r="AK132" s="7" t="str">
        <f t="shared" si="74"/>
        <v>yes</v>
      </c>
      <c r="AL132" s="2" t="str">
        <f t="shared" si="89"/>
        <v>STRING</v>
      </c>
      <c r="AM132" s="7">
        <f t="shared" si="90"/>
        <v>255</v>
      </c>
      <c r="AN132" s="7" t="str">
        <f t="shared" si="91"/>
        <v>n/a</v>
      </c>
      <c r="AO132" s="7" t="str">
        <f t="shared" si="92"/>
        <v>n/a</v>
      </c>
      <c r="AP132" s="7" t="str">
        <f t="shared" si="75"/>
        <v>n/a</v>
      </c>
    </row>
    <row r="133" spans="1:42">
      <c r="A133" s="1" t="s">
        <v>49</v>
      </c>
      <c r="B133" s="1" t="s">
        <v>374</v>
      </c>
      <c r="C133" s="1" t="s">
        <v>462</v>
      </c>
      <c r="D133" s="1" t="s">
        <v>463</v>
      </c>
      <c r="E133" s="1" t="s">
        <v>464</v>
      </c>
      <c r="F133" s="2" t="str">
        <f>IF(OR(ISERROR(VLOOKUP($C133,'DMW | F&amp;L Fields'!$L:$M, 1, FALSE)),IFERROR(INDEX('DMW | F&amp;L Fields'!$C:$C,MATCH($C133,'DMW | F&amp;L Fields'!$L:$L, 0)), "Y") ="Y"),"No", "Yes")</f>
        <v>Yes</v>
      </c>
      <c r="G133" s="1" t="str">
        <f>IFERROR(VLOOKUP($C133,'DMW | F&amp;L Fields'!$L:$M, 2, FALSE),"(not found)")</f>
        <v>The CoF/Base Rate of a pricing option.</v>
      </c>
      <c r="H133" s="2" t="str">
        <f t="shared" si="76"/>
        <v>n/a</v>
      </c>
      <c r="I133" s="2" t="s">
        <v>97</v>
      </c>
      <c r="J133" s="1" t="s">
        <v>342</v>
      </c>
      <c r="K133" s="2">
        <v>0</v>
      </c>
      <c r="L133" s="2">
        <v>18</v>
      </c>
      <c r="M133" s="2">
        <v>2</v>
      </c>
      <c r="N133" s="2" t="str">
        <f t="shared" si="77"/>
        <v>percent|0|18|2</v>
      </c>
      <c r="O133" t="str">
        <f>IFERROR(VLOOKUP('nCino | Field Mappings'!$A133,'nCino | Object Info'!$A:$H,5,FALSE),"(not found)")</f>
        <v>rskcsp_ds_facility</v>
      </c>
      <c r="P133" t="str">
        <f t="shared" si="78"/>
        <v>CCS_CoF_Base_Rate__c</v>
      </c>
      <c r="Q133" s="7">
        <f>IFERROR(VLOOKUP($N133,'nCino | BigQuery Type Lookup'!$A:$F,2,FALSE),"(not found)")</f>
        <v>21</v>
      </c>
      <c r="R133" t="str">
        <f>IFERROR(VLOOKUP('nCino | Field Mappings'!$A133,'nCino | Object Info'!$A:$H,6,FALSE),"(not found)")</f>
        <v>rskcsp_ds_facility_staging</v>
      </c>
      <c r="S133" t="str">
        <f t="shared" si="79"/>
        <v>CCS_CoF_Base_Rate__c</v>
      </c>
      <c r="T133" s="7" t="str">
        <f t="shared" si="80"/>
        <v>n/a</v>
      </c>
      <c r="U133" s="7" t="str">
        <f t="shared" si="73"/>
        <v>no</v>
      </c>
      <c r="V133" s="2" t="str">
        <f>IFERROR(VLOOKUP($N133,'nCino | BigQuery Type Lookup'!$A:$F,3,FALSE),"(not found)")</f>
        <v>NUMERIC</v>
      </c>
      <c r="W133" s="7" t="str">
        <f>IFERROR(VLOOKUP($N133,'nCino | BigQuery Type Lookup'!$A:$F,4,FALSE),"(not found)")</f>
        <v>n/a</v>
      </c>
      <c r="X133" s="7">
        <f>IFERROR(VLOOKUP($N133,'nCino | BigQuery Type Lookup'!$A:$F,5,FALSE),"(not found)")</f>
        <v>18</v>
      </c>
      <c r="Y133" s="7">
        <f>IFERROR(VLOOKUP($N133,'nCino | BigQuery Type Lookup'!$A:$F,6,FALSE),"(not found)")</f>
        <v>2</v>
      </c>
      <c r="Z133" t="str">
        <f>IFERROR(VLOOKUP('nCino | Field Mappings'!$A133,'nCino | Object Info'!$A:$H,7,FALSE),"(not found)")</f>
        <v>rskcsp_ds_facility_curated</v>
      </c>
      <c r="AA133" t="str">
        <f t="shared" si="81"/>
        <v>CCS_CoF_Base_Rate__c</v>
      </c>
      <c r="AB133" s="7" t="str">
        <f t="shared" si="82"/>
        <v>n/a</v>
      </c>
      <c r="AC133" s="7" t="str">
        <f t="shared" si="82"/>
        <v>yes</v>
      </c>
      <c r="AD133" s="2" t="str">
        <f t="shared" si="83"/>
        <v>NUMERIC</v>
      </c>
      <c r="AE133" s="7" t="str">
        <f t="shared" si="84"/>
        <v>n/a</v>
      </c>
      <c r="AF133" s="7">
        <f t="shared" si="85"/>
        <v>18</v>
      </c>
      <c r="AG133" s="7">
        <f t="shared" si="86"/>
        <v>2</v>
      </c>
      <c r="AH133" t="str">
        <f>IFERROR(VLOOKUP('nCino | Field Mappings'!$A133,'nCino | Object Info'!$A:$H,8,FALSE),"(not found)")</f>
        <v>facility</v>
      </c>
      <c r="AI133" t="str">
        <f t="shared" si="87"/>
        <v>CoF_Base_Rate</v>
      </c>
      <c r="AJ133" s="7" t="str">
        <f t="shared" si="88"/>
        <v>n/a</v>
      </c>
      <c r="AK133" s="7" t="str">
        <f t="shared" si="74"/>
        <v>yes</v>
      </c>
      <c r="AL133" s="2" t="str">
        <f t="shared" si="89"/>
        <v>NUMERIC</v>
      </c>
      <c r="AM133" s="7" t="str">
        <f t="shared" si="90"/>
        <v>n/a</v>
      </c>
      <c r="AN133" s="7">
        <f t="shared" si="91"/>
        <v>18</v>
      </c>
      <c r="AO133" s="7">
        <f t="shared" si="92"/>
        <v>2</v>
      </c>
      <c r="AP133" s="7" t="str">
        <f t="shared" si="75"/>
        <v>n/a</v>
      </c>
    </row>
    <row r="134" spans="1:42">
      <c r="A134" s="1" t="s">
        <v>49</v>
      </c>
      <c r="B134" s="1" t="s">
        <v>374</v>
      </c>
      <c r="C134" s="1" t="s">
        <v>465</v>
      </c>
      <c r="D134" s="1" t="s">
        <v>466</v>
      </c>
      <c r="E134" s="1" t="s">
        <v>464</v>
      </c>
      <c r="F134" s="2" t="str">
        <f>IF(OR(ISERROR(VLOOKUP($C134,'DMW | F&amp;L Fields'!$L:$M, 1, FALSE)),IFERROR(INDEX('DMW | F&amp;L Fields'!$C:$C,MATCH($C134,'DMW | F&amp;L Fields'!$L:$L, 0)), "Y") ="Y"),"No", "Yes")</f>
        <v>Yes</v>
      </c>
      <c r="G134" s="1" t="str">
        <f>IFERROR(VLOOKUP($C134,'DMW | F&amp;L Fields'!$L:$M, 2, FALSE),"(not found)")</f>
        <v>CCTUC:3511 The CoF/Base Rate of a pricing option for a Split.</v>
      </c>
      <c r="H134" s="2" t="str">
        <f t="shared" si="76"/>
        <v>n/a</v>
      </c>
      <c r="I134" s="2" t="s">
        <v>97</v>
      </c>
      <c r="J134" s="1" t="s">
        <v>342</v>
      </c>
      <c r="K134" s="2">
        <v>0</v>
      </c>
      <c r="L134" s="2">
        <v>18</v>
      </c>
      <c r="M134" s="2">
        <v>2</v>
      </c>
      <c r="N134" s="2" t="str">
        <f t="shared" si="77"/>
        <v>percent|0|18|2</v>
      </c>
      <c r="O134" t="str">
        <f>IFERROR(VLOOKUP('nCino | Field Mappings'!$A134,'nCino | Object Info'!$A:$H,5,FALSE),"(not found)")</f>
        <v>rskcsp_ds_facility</v>
      </c>
      <c r="P134" t="str">
        <f t="shared" si="78"/>
        <v>CCS_CoF_Base_Rate_split__c</v>
      </c>
      <c r="Q134" s="7">
        <f>IFERROR(VLOOKUP($N134,'nCino | BigQuery Type Lookup'!$A:$F,2,FALSE),"(not found)")</f>
        <v>21</v>
      </c>
      <c r="R134" t="str">
        <f>IFERROR(VLOOKUP('nCino | Field Mappings'!$A134,'nCino | Object Info'!$A:$H,6,FALSE),"(not found)")</f>
        <v>rskcsp_ds_facility_staging</v>
      </c>
      <c r="S134" t="str">
        <f t="shared" si="79"/>
        <v>CCS_CoF_Base_Rate_split__c</v>
      </c>
      <c r="T134" s="7" t="str">
        <f t="shared" si="80"/>
        <v>n/a</v>
      </c>
      <c r="U134" s="7" t="str">
        <f t="shared" si="73"/>
        <v>no</v>
      </c>
      <c r="V134" s="2" t="str">
        <f>IFERROR(VLOOKUP($N134,'nCino | BigQuery Type Lookup'!$A:$F,3,FALSE),"(not found)")</f>
        <v>NUMERIC</v>
      </c>
      <c r="W134" s="7" t="str">
        <f>IFERROR(VLOOKUP($N134,'nCino | BigQuery Type Lookup'!$A:$F,4,FALSE),"(not found)")</f>
        <v>n/a</v>
      </c>
      <c r="X134" s="7">
        <f>IFERROR(VLOOKUP($N134,'nCino | BigQuery Type Lookup'!$A:$F,5,FALSE),"(not found)")</f>
        <v>18</v>
      </c>
      <c r="Y134" s="7">
        <f>IFERROR(VLOOKUP($N134,'nCino | BigQuery Type Lookup'!$A:$F,6,FALSE),"(not found)")</f>
        <v>2</v>
      </c>
      <c r="Z134" t="str">
        <f>IFERROR(VLOOKUP('nCino | Field Mappings'!$A134,'nCino | Object Info'!$A:$H,7,FALSE),"(not found)")</f>
        <v>rskcsp_ds_facility_curated</v>
      </c>
      <c r="AA134" t="str">
        <f t="shared" si="81"/>
        <v>CCS_CoF_Base_Rate_split__c</v>
      </c>
      <c r="AB134" s="7" t="str">
        <f t="shared" si="82"/>
        <v>n/a</v>
      </c>
      <c r="AC134" s="7" t="str">
        <f t="shared" si="82"/>
        <v>yes</v>
      </c>
      <c r="AD134" s="2" t="str">
        <f t="shared" si="83"/>
        <v>NUMERIC</v>
      </c>
      <c r="AE134" s="7" t="str">
        <f t="shared" si="84"/>
        <v>n/a</v>
      </c>
      <c r="AF134" s="7">
        <f t="shared" si="85"/>
        <v>18</v>
      </c>
      <c r="AG134" s="7">
        <f t="shared" si="86"/>
        <v>2</v>
      </c>
      <c r="AH134" t="str">
        <f>IFERROR(VLOOKUP('nCino | Field Mappings'!$A134,'nCino | Object Info'!$A:$H,8,FALSE),"(not found)")</f>
        <v>facility</v>
      </c>
      <c r="AI134" t="str">
        <f t="shared" si="87"/>
        <v>CoF_Base_Rate_split</v>
      </c>
      <c r="AJ134" s="7" t="str">
        <f t="shared" si="88"/>
        <v>n/a</v>
      </c>
      <c r="AK134" s="7" t="str">
        <f t="shared" si="74"/>
        <v>yes</v>
      </c>
      <c r="AL134" s="2" t="str">
        <f t="shared" si="89"/>
        <v>NUMERIC</v>
      </c>
      <c r="AM134" s="7" t="str">
        <f t="shared" si="90"/>
        <v>n/a</v>
      </c>
      <c r="AN134" s="7">
        <f t="shared" si="91"/>
        <v>18</v>
      </c>
      <c r="AO134" s="7">
        <f t="shared" si="92"/>
        <v>2</v>
      </c>
      <c r="AP134" s="7" t="str">
        <f t="shared" si="75"/>
        <v>n/a</v>
      </c>
    </row>
    <row r="135" spans="1:42">
      <c r="A135" s="1" t="s">
        <v>49</v>
      </c>
      <c r="B135" s="1" t="s">
        <v>374</v>
      </c>
      <c r="C135" s="1" t="s">
        <v>467</v>
      </c>
      <c r="D135" s="1" t="s">
        <v>468</v>
      </c>
      <c r="E135" s="1" t="s">
        <v>469</v>
      </c>
      <c r="F135" s="2" t="str">
        <f>IF(OR(ISERROR(VLOOKUP($C135,'DMW | F&amp;L Fields'!$L:$M, 1, FALSE)),IFERROR(INDEX('DMW | F&amp;L Fields'!$C:$C,MATCH($C135,'DMW | F&amp;L Fields'!$L:$L, 0)), "Y") ="Y"),"No", "Yes")</f>
        <v>Yes</v>
      </c>
      <c r="G135" s="1" t="s">
        <v>470</v>
      </c>
      <c r="H135" s="2" t="str">
        <f t="shared" si="76"/>
        <v>n/a</v>
      </c>
      <c r="I135" s="2" t="s">
        <v>97</v>
      </c>
      <c r="J135" s="1" t="s">
        <v>335</v>
      </c>
      <c r="K135" s="2">
        <v>32768</v>
      </c>
      <c r="L135" s="2">
        <v>0</v>
      </c>
      <c r="M135" s="2">
        <v>0</v>
      </c>
      <c r="N135" s="2" t="str">
        <f t="shared" si="77"/>
        <v>textarea|32768|0|0</v>
      </c>
      <c r="O135" t="str">
        <f>IFERROR(VLOOKUP('nCino | Field Mappings'!$A135,'nCino | Object Info'!$A:$H,5,FALSE),"(not found)")</f>
        <v>rskcsp_ds_facility</v>
      </c>
      <c r="P135" t="str">
        <f t="shared" si="78"/>
        <v xml:space="preserve">CCS_Commentary_on_Pricing__c </v>
      </c>
      <c r="Q135" s="7">
        <f>IFERROR(VLOOKUP($N135,'nCino | BigQuery Type Lookup'!$A:$F,2,FALSE),"(not found)")</f>
        <v>32768</v>
      </c>
      <c r="R135" t="str">
        <f>IFERROR(VLOOKUP('nCino | Field Mappings'!$A135,'nCino | Object Info'!$A:$H,6,FALSE),"(not found)")</f>
        <v>rskcsp_ds_facility_staging</v>
      </c>
      <c r="S135" t="str">
        <f t="shared" si="79"/>
        <v xml:space="preserve">CCS_Commentary_on_Pricing__c </v>
      </c>
      <c r="T135" s="7" t="str">
        <f t="shared" si="80"/>
        <v>n/a</v>
      </c>
      <c r="U135" s="7" t="str">
        <f t="shared" si="73"/>
        <v>no</v>
      </c>
      <c r="V135" s="2" t="str">
        <f>IFERROR(VLOOKUP($N135,'nCino | BigQuery Type Lookup'!$A:$F,3,FALSE),"(not found)")</f>
        <v>STRING</v>
      </c>
      <c r="W135" s="7">
        <f>IFERROR(VLOOKUP($N135,'nCino | BigQuery Type Lookup'!$A:$F,4,FALSE),"(not found)")</f>
        <v>32768</v>
      </c>
      <c r="X135" s="7" t="str">
        <f>IFERROR(VLOOKUP($N135,'nCino | BigQuery Type Lookup'!$A:$F,5,FALSE),"(not found)")</f>
        <v>n/a</v>
      </c>
      <c r="Y135" s="7" t="str">
        <f>IFERROR(VLOOKUP($N135,'nCino | BigQuery Type Lookup'!$A:$F,6,FALSE),"(not found)")</f>
        <v>n/a</v>
      </c>
      <c r="Z135" t="str">
        <f>IFERROR(VLOOKUP('nCino | Field Mappings'!$A135,'nCino | Object Info'!$A:$H,7,FALSE),"(not found)")</f>
        <v>rskcsp_ds_facility_curated</v>
      </c>
      <c r="AA135" t="str">
        <f t="shared" si="81"/>
        <v xml:space="preserve">CCS_Commentary_on_Pricing__c </v>
      </c>
      <c r="AB135" s="7" t="str">
        <f t="shared" si="82"/>
        <v>n/a</v>
      </c>
      <c r="AC135" s="7" t="str">
        <f t="shared" si="82"/>
        <v>yes</v>
      </c>
      <c r="AD135" s="2" t="str">
        <f t="shared" si="83"/>
        <v>STRING</v>
      </c>
      <c r="AE135" s="7">
        <f t="shared" si="84"/>
        <v>32768</v>
      </c>
      <c r="AF135" s="7" t="str">
        <f t="shared" si="85"/>
        <v>n/a</v>
      </c>
      <c r="AG135" s="7" t="str">
        <f t="shared" si="86"/>
        <v>n/a</v>
      </c>
      <c r="AH135" t="str">
        <f>IFERROR(VLOOKUP('nCino | Field Mappings'!$A135,'nCino | Object Info'!$A:$H,8,FALSE),"(not found)")</f>
        <v>facility</v>
      </c>
      <c r="AI135" t="str">
        <f t="shared" si="87"/>
        <v xml:space="preserve">Commentary_on_Pricing </v>
      </c>
      <c r="AJ135" s="7" t="str">
        <f t="shared" si="88"/>
        <v>n/a</v>
      </c>
      <c r="AK135" s="7" t="str">
        <f t="shared" si="74"/>
        <v>yes</v>
      </c>
      <c r="AL135" s="2" t="str">
        <f t="shared" si="89"/>
        <v>STRING</v>
      </c>
      <c r="AM135" s="7">
        <f t="shared" si="90"/>
        <v>32768</v>
      </c>
      <c r="AN135" s="7" t="str">
        <f t="shared" si="91"/>
        <v>n/a</v>
      </c>
      <c r="AO135" s="7" t="str">
        <f t="shared" si="92"/>
        <v>n/a</v>
      </c>
      <c r="AP135" s="7" t="str">
        <f t="shared" si="75"/>
        <v>n/a</v>
      </c>
    </row>
    <row r="136" spans="1:42">
      <c r="A136" s="1" t="s">
        <v>49</v>
      </c>
      <c r="B136" s="1" t="s">
        <v>374</v>
      </c>
      <c r="C136" s="1" t="s">
        <v>471</v>
      </c>
      <c r="D136" s="1" t="s">
        <v>472</v>
      </c>
      <c r="E136" s="1" t="s">
        <v>473</v>
      </c>
      <c r="F136" s="2" t="str">
        <f>IF(OR(ISERROR(VLOOKUP($C136,'DMW | F&amp;L Fields'!$L:$M, 1, FALSE)),IFERROR(INDEX('DMW | F&amp;L Fields'!$C:$C,MATCH($C136,'DMW | F&amp;L Fields'!$L:$L, 0)), "Y") ="Y"),"No", "Yes")</f>
        <v>No</v>
      </c>
      <c r="G136" s="1" t="str">
        <f>IFERROR(VLOOKUP($C136,'DMW | F&amp;L Fields'!$L:$M, 2, FALSE),"(not found)")</f>
        <v>(not found)</v>
      </c>
      <c r="H136" s="2" t="str">
        <f t="shared" si="76"/>
        <v>n/a</v>
      </c>
      <c r="I136" s="2" t="s">
        <v>97</v>
      </c>
      <c r="J136" s="1" t="s">
        <v>119</v>
      </c>
      <c r="K136" s="2">
        <v>255</v>
      </c>
      <c r="L136" s="2">
        <v>0</v>
      </c>
      <c r="M136" s="2">
        <v>0</v>
      </c>
      <c r="N136" s="2" t="str">
        <f t="shared" si="77"/>
        <v>picklist|255|0|0</v>
      </c>
      <c r="O136" t="str">
        <f>IFERROR(VLOOKUP('nCino | Field Mappings'!$A136,'nCino | Object Info'!$A:$H,5,FALSE),"(not found)")</f>
        <v>rskcsp_ds_facility</v>
      </c>
      <c r="P136" t="str">
        <f t="shared" si="78"/>
        <v>CCS_ConfirmLegalAgreementsHeld__c</v>
      </c>
      <c r="Q136" s="7">
        <f>IFERROR(VLOOKUP($N136,'nCino | BigQuery Type Lookup'!$A:$F,2,FALSE),"(not found)")</f>
        <v>255</v>
      </c>
    </row>
    <row r="137" spans="1:42">
      <c r="A137" s="1" t="s">
        <v>49</v>
      </c>
      <c r="B137" s="1" t="s">
        <v>374</v>
      </c>
      <c r="C137" s="1" t="s">
        <v>474</v>
      </c>
      <c r="D137" s="1" t="s">
        <v>475</v>
      </c>
      <c r="E137" s="1" t="s">
        <v>476</v>
      </c>
      <c r="F137" s="2" t="str">
        <f>IF(OR(ISERROR(VLOOKUP($C137,'DMW | F&amp;L Fields'!$L:$M, 1, FALSE)),IFERROR(INDEX('DMW | F&amp;L Fields'!$C:$C,MATCH($C137,'DMW | F&amp;L Fields'!$L:$L, 0)), "Y") ="Y"),"No", "Yes")</f>
        <v>Yes</v>
      </c>
      <c r="G137" s="1" t="str">
        <f>IFERROR(VLOOKUP($C137,'DMW | F&amp;L Fields'!$L:$M, 2, FALSE),"(not found)")</f>
        <v>Used in Pricing Page Layout Conditional Display</v>
      </c>
      <c r="H137" s="2" t="str">
        <f t="shared" si="76"/>
        <v>n/a</v>
      </c>
      <c r="I137" s="2" t="s">
        <v>97</v>
      </c>
      <c r="J137" s="1" t="s">
        <v>128</v>
      </c>
      <c r="K137" s="2">
        <v>0</v>
      </c>
      <c r="L137" s="2">
        <v>18</v>
      </c>
      <c r="M137" s="2">
        <v>2</v>
      </c>
      <c r="N137" s="2" t="str">
        <f t="shared" si="77"/>
        <v>currency|0|18|2</v>
      </c>
      <c r="O137" t="str">
        <f>IFERROR(VLOOKUP('nCino | Field Mappings'!$A137,'nCino | Object Info'!$A:$H,5,FALSE),"(not found)")</f>
        <v>rskcsp_ds_facility</v>
      </c>
      <c r="P137" t="str">
        <f t="shared" si="78"/>
        <v>CCS_Converted_to_Base_Rate__c</v>
      </c>
      <c r="Q137" s="7">
        <f>IFERROR(VLOOKUP($N137,'nCino | BigQuery Type Lookup'!$A:$F,2,FALSE),"(not found)")</f>
        <v>21</v>
      </c>
      <c r="R137" t="str">
        <f>IFERROR(VLOOKUP('nCino | Field Mappings'!$A137,'nCino | Object Info'!$A:$H,6,FALSE),"(not found)")</f>
        <v>rskcsp_ds_facility_staging</v>
      </c>
      <c r="S137" t="str">
        <f t="shared" si="79"/>
        <v>CCS_Converted_to_Base_Rate__c</v>
      </c>
      <c r="T137" s="7" t="str">
        <f t="shared" si="80"/>
        <v>n/a</v>
      </c>
      <c r="U137" s="7" t="str">
        <f t="shared" ref="U137:U139" si="93">IF($T137="Primary", "yes", "no")</f>
        <v>no</v>
      </c>
      <c r="V137" s="2" t="str">
        <f>IFERROR(VLOOKUP($N137,'nCino | BigQuery Type Lookup'!$A:$F,3,FALSE),"(not found)")</f>
        <v>NUMERIC</v>
      </c>
      <c r="W137" s="7" t="str">
        <f>IFERROR(VLOOKUP($N137,'nCino | BigQuery Type Lookup'!$A:$F,4,FALSE),"(not found)")</f>
        <v>n/a</v>
      </c>
      <c r="X137" s="7">
        <f>IFERROR(VLOOKUP($N137,'nCino | BigQuery Type Lookup'!$A:$F,5,FALSE),"(not found)")</f>
        <v>18</v>
      </c>
      <c r="Y137" s="7">
        <f>IFERROR(VLOOKUP($N137,'nCino | BigQuery Type Lookup'!$A:$F,6,FALSE),"(not found)")</f>
        <v>2</v>
      </c>
      <c r="Z137" t="str">
        <f>IFERROR(VLOOKUP('nCino | Field Mappings'!$A137,'nCino | Object Info'!$A:$H,7,FALSE),"(not found)")</f>
        <v>rskcsp_ds_facility_curated</v>
      </c>
      <c r="AA137" t="str">
        <f t="shared" si="81"/>
        <v>CCS_Converted_to_Base_Rate__c</v>
      </c>
      <c r="AB137" s="7" t="str">
        <f t="shared" si="82"/>
        <v>n/a</v>
      </c>
      <c r="AC137" s="7" t="str">
        <f t="shared" si="82"/>
        <v>yes</v>
      </c>
      <c r="AD137" s="2" t="str">
        <f t="shared" si="83"/>
        <v>NUMERIC</v>
      </c>
      <c r="AE137" s="7" t="str">
        <f t="shared" si="84"/>
        <v>n/a</v>
      </c>
      <c r="AF137" s="7">
        <f t="shared" si="85"/>
        <v>18</v>
      </c>
      <c r="AG137" s="7">
        <f t="shared" si="86"/>
        <v>2</v>
      </c>
      <c r="AH137" t="str">
        <f>IFERROR(VLOOKUP('nCino | Field Mappings'!$A137,'nCino | Object Info'!$A:$H,8,FALSE),"(not found)")</f>
        <v>facility</v>
      </c>
      <c r="AI137" t="str">
        <f t="shared" si="87"/>
        <v>Converted_to_Base_Rate</v>
      </c>
      <c r="AJ137" s="7" t="str">
        <f t="shared" si="88"/>
        <v>n/a</v>
      </c>
      <c r="AK137" s="7" t="str">
        <f t="shared" ref="AK137:AK139" si="94">AC137</f>
        <v>yes</v>
      </c>
      <c r="AL137" s="2" t="str">
        <f t="shared" si="89"/>
        <v>NUMERIC</v>
      </c>
      <c r="AM137" s="7" t="str">
        <f t="shared" si="90"/>
        <v>n/a</v>
      </c>
      <c r="AN137" s="7">
        <f t="shared" si="91"/>
        <v>18</v>
      </c>
      <c r="AO137" s="7">
        <f t="shared" si="92"/>
        <v>2</v>
      </c>
      <c r="AP137" s="7" t="str">
        <f t="shared" ref="AP137:AP139" si="95">IF(AL137="ARRAY", "CHECK MAX ELEMENTS", "n/a")</f>
        <v>n/a</v>
      </c>
    </row>
    <row r="138" spans="1:42">
      <c r="A138" s="1" t="s">
        <v>49</v>
      </c>
      <c r="B138" s="1" t="s">
        <v>374</v>
      </c>
      <c r="C138" s="1" t="s">
        <v>477</v>
      </c>
      <c r="D138" s="1" t="s">
        <v>478</v>
      </c>
      <c r="E138" s="1" t="s">
        <v>479</v>
      </c>
      <c r="F138" s="2" t="str">
        <f>IF(OR(ISERROR(VLOOKUP($C138,'DMW | F&amp;L Fields'!$L:$M, 1, FALSE)),IFERROR(INDEX('DMW | F&amp;L Fields'!$C:$C,MATCH($C138,'DMW | F&amp;L Fields'!$L:$L, 0)), "Y") ="Y"),"No", "Yes")</f>
        <v>Yes</v>
      </c>
      <c r="G138" s="1" t="str">
        <f>IFERROR(VLOOKUP($C138,'DMW | F&amp;L Fields'!$L:$M, 2, FALSE),"(not found)")</f>
        <v>Indicates whether the CRH is quarterly or monthly.</v>
      </c>
      <c r="H138" s="2" t="str">
        <f t="shared" si="76"/>
        <v>n/a</v>
      </c>
      <c r="I138" s="2" t="s">
        <v>97</v>
      </c>
      <c r="J138" s="1" t="s">
        <v>119</v>
      </c>
      <c r="K138" s="2">
        <v>255</v>
      </c>
      <c r="L138" s="2">
        <v>0</v>
      </c>
      <c r="M138" s="2">
        <v>0</v>
      </c>
      <c r="N138" s="2" t="str">
        <f t="shared" si="77"/>
        <v>picklist|255|0|0</v>
      </c>
      <c r="O138" t="str">
        <f>IFERROR(VLOOKUP('nCino | Field Mappings'!$A138,'nCino | Object Info'!$A:$H,5,FALSE),"(not found)")</f>
        <v>rskcsp_ds_facility</v>
      </c>
      <c r="P138" t="str">
        <f t="shared" si="78"/>
        <v>CCS_CRH_Monthly_or_Quarterly__c</v>
      </c>
      <c r="Q138" s="7">
        <f>IFERROR(VLOOKUP($N138,'nCino | BigQuery Type Lookup'!$A:$F,2,FALSE),"(not found)")</f>
        <v>255</v>
      </c>
      <c r="R138" t="str">
        <f>IFERROR(VLOOKUP('nCino | Field Mappings'!$A138,'nCino | Object Info'!$A:$H,6,FALSE),"(not found)")</f>
        <v>rskcsp_ds_facility_staging</v>
      </c>
      <c r="S138" t="str">
        <f t="shared" si="79"/>
        <v>CCS_CRH_Monthly_or_Quarterly__c</v>
      </c>
      <c r="T138" s="7" t="str">
        <f t="shared" si="80"/>
        <v>n/a</v>
      </c>
      <c r="U138" s="7" t="str">
        <f t="shared" si="93"/>
        <v>no</v>
      </c>
      <c r="V138" s="2" t="str">
        <f>IFERROR(VLOOKUP($N138,'nCino | BigQuery Type Lookup'!$A:$F,3,FALSE),"(not found)")</f>
        <v>STRING</v>
      </c>
      <c r="W138" s="7">
        <f>IFERROR(VLOOKUP($N138,'nCino | BigQuery Type Lookup'!$A:$F,4,FALSE),"(not found)")</f>
        <v>255</v>
      </c>
      <c r="X138" s="7" t="str">
        <f>IFERROR(VLOOKUP($N138,'nCino | BigQuery Type Lookup'!$A:$F,5,FALSE),"(not found)")</f>
        <v>n/a</v>
      </c>
      <c r="Y138" s="7" t="str">
        <f>IFERROR(VLOOKUP($N138,'nCino | BigQuery Type Lookup'!$A:$F,6,FALSE),"(not found)")</f>
        <v>n/a</v>
      </c>
      <c r="Z138" t="str">
        <f>IFERROR(VLOOKUP('nCino | Field Mappings'!$A138,'nCino | Object Info'!$A:$H,7,FALSE),"(not found)")</f>
        <v>rskcsp_ds_facility_curated</v>
      </c>
      <c r="AA138" t="str">
        <f t="shared" si="81"/>
        <v>CCS_CRH_Monthly_or_Quarterly__c</v>
      </c>
      <c r="AB138" s="7" t="str">
        <f t="shared" si="82"/>
        <v>n/a</v>
      </c>
      <c r="AC138" s="7" t="str">
        <f t="shared" si="82"/>
        <v>yes</v>
      </c>
      <c r="AD138" s="2" t="str">
        <f t="shared" si="83"/>
        <v>STRING</v>
      </c>
      <c r="AE138" s="7">
        <f t="shared" si="84"/>
        <v>255</v>
      </c>
      <c r="AF138" s="7" t="str">
        <f t="shared" si="85"/>
        <v>n/a</v>
      </c>
      <c r="AG138" s="7" t="str">
        <f t="shared" si="86"/>
        <v>n/a</v>
      </c>
      <c r="AH138" t="str">
        <f>IFERROR(VLOOKUP('nCino | Field Mappings'!$A138,'nCino | Object Info'!$A:$H,8,FALSE),"(not found)")</f>
        <v>facility</v>
      </c>
      <c r="AI138" t="str">
        <f t="shared" si="87"/>
        <v>CRH_Monthly_or_Quarterly</v>
      </c>
      <c r="AJ138" s="7" t="str">
        <f t="shared" si="88"/>
        <v>n/a</v>
      </c>
      <c r="AK138" s="7" t="str">
        <f t="shared" si="94"/>
        <v>yes</v>
      </c>
      <c r="AL138" s="2" t="str">
        <f t="shared" si="89"/>
        <v>STRING</v>
      </c>
      <c r="AM138" s="7">
        <f t="shared" si="90"/>
        <v>255</v>
      </c>
      <c r="AN138" s="7" t="str">
        <f t="shared" si="91"/>
        <v>n/a</v>
      </c>
      <c r="AO138" s="7" t="str">
        <f t="shared" si="92"/>
        <v>n/a</v>
      </c>
      <c r="AP138" s="7" t="str">
        <f t="shared" si="95"/>
        <v>n/a</v>
      </c>
    </row>
    <row r="139" spans="1:42">
      <c r="A139" s="1" t="s">
        <v>49</v>
      </c>
      <c r="B139" s="1" t="s">
        <v>374</v>
      </c>
      <c r="C139" s="1" t="s">
        <v>480</v>
      </c>
      <c r="D139" s="1" t="s">
        <v>481</v>
      </c>
      <c r="E139" s="1" t="s">
        <v>482</v>
      </c>
      <c r="F139" s="2" t="str">
        <f>IF(OR(ISERROR(VLOOKUP($C139,'DMW | F&amp;L Fields'!$L:$M, 1, FALSE)),IFERROR(INDEX('DMW | F&amp;L Fields'!$C:$C,MATCH($C139,'DMW | F&amp;L Fields'!$L:$L, 0)), "Y") ="Y"),"No", "Yes")</f>
        <v>Yes</v>
      </c>
      <c r="G139" s="1" t="str">
        <f>IFERROR(VLOOKUP($C139,'DMW | F&amp;L Fields'!$L:$M, 2, FALSE),"(not found)")</f>
        <v>The field 'Facility Amount' of the corresponding facility which is displayed on exposure tab of relationship record.</v>
      </c>
      <c r="H139" s="2" t="str">
        <f t="shared" si="76"/>
        <v>n/a</v>
      </c>
      <c r="I139" s="2" t="s">
        <v>97</v>
      </c>
      <c r="J139" s="1" t="s">
        <v>128</v>
      </c>
      <c r="K139" s="2">
        <v>0</v>
      </c>
      <c r="L139" s="2">
        <v>18</v>
      </c>
      <c r="M139" s="2">
        <v>2</v>
      </c>
      <c r="N139" s="2" t="str">
        <f t="shared" si="77"/>
        <v>currency|0|18|2</v>
      </c>
      <c r="O139" t="str">
        <f>IFERROR(VLOOKUP('nCino | Field Mappings'!$A139,'nCino | Object Info'!$A:$H,5,FALSE),"(not found)")</f>
        <v>rskcsp_ds_facility</v>
      </c>
      <c r="P139" t="str">
        <f t="shared" si="78"/>
        <v>CCS_Current__c</v>
      </c>
      <c r="Q139" s="7">
        <f>IFERROR(VLOOKUP($N139,'nCino | BigQuery Type Lookup'!$A:$F,2,FALSE),"(not found)")</f>
        <v>21</v>
      </c>
      <c r="R139" t="str">
        <f>IFERROR(VLOOKUP('nCino | Field Mappings'!$A139,'nCino | Object Info'!$A:$H,6,FALSE),"(not found)")</f>
        <v>rskcsp_ds_facility_staging</v>
      </c>
      <c r="S139" t="str">
        <f t="shared" si="79"/>
        <v>CCS_Current__c</v>
      </c>
      <c r="T139" s="7" t="str">
        <f t="shared" si="80"/>
        <v>n/a</v>
      </c>
      <c r="U139" s="7" t="str">
        <f t="shared" si="93"/>
        <v>no</v>
      </c>
      <c r="V139" s="2" t="str">
        <f>IFERROR(VLOOKUP($N139,'nCino | BigQuery Type Lookup'!$A:$F,3,FALSE),"(not found)")</f>
        <v>NUMERIC</v>
      </c>
      <c r="W139" s="7" t="str">
        <f>IFERROR(VLOOKUP($N139,'nCino | BigQuery Type Lookup'!$A:$F,4,FALSE),"(not found)")</f>
        <v>n/a</v>
      </c>
      <c r="X139" s="7">
        <f>IFERROR(VLOOKUP($N139,'nCino | BigQuery Type Lookup'!$A:$F,5,FALSE),"(not found)")</f>
        <v>18</v>
      </c>
      <c r="Y139" s="7">
        <f>IFERROR(VLOOKUP($N139,'nCino | BigQuery Type Lookup'!$A:$F,6,FALSE),"(not found)")</f>
        <v>2</v>
      </c>
      <c r="Z139" t="str">
        <f>IFERROR(VLOOKUP('nCino | Field Mappings'!$A139,'nCino | Object Info'!$A:$H,7,FALSE),"(not found)")</f>
        <v>rskcsp_ds_facility_curated</v>
      </c>
      <c r="AA139" t="str">
        <f t="shared" si="81"/>
        <v>CCS_Current__c</v>
      </c>
      <c r="AB139" s="7" t="str">
        <f t="shared" si="82"/>
        <v>n/a</v>
      </c>
      <c r="AC139" s="7" t="str">
        <f t="shared" si="82"/>
        <v>yes</v>
      </c>
      <c r="AD139" s="2" t="str">
        <f t="shared" si="83"/>
        <v>NUMERIC</v>
      </c>
      <c r="AE139" s="7" t="str">
        <f t="shared" si="84"/>
        <v>n/a</v>
      </c>
      <c r="AF139" s="7">
        <f t="shared" si="85"/>
        <v>18</v>
      </c>
      <c r="AG139" s="7">
        <f t="shared" si="86"/>
        <v>2</v>
      </c>
      <c r="AH139" t="str">
        <f>IFERROR(VLOOKUP('nCino | Field Mappings'!$A139,'nCino | Object Info'!$A:$H,8,FALSE),"(not found)")</f>
        <v>facility</v>
      </c>
      <c r="AI139" t="str">
        <f t="shared" si="87"/>
        <v>Current</v>
      </c>
      <c r="AJ139" s="7" t="str">
        <f t="shared" si="88"/>
        <v>n/a</v>
      </c>
      <c r="AK139" s="7" t="str">
        <f t="shared" si="94"/>
        <v>yes</v>
      </c>
      <c r="AL139" s="2" t="str">
        <f t="shared" si="89"/>
        <v>NUMERIC</v>
      </c>
      <c r="AM139" s="7" t="str">
        <f t="shared" si="90"/>
        <v>n/a</v>
      </c>
      <c r="AN139" s="7">
        <f t="shared" si="91"/>
        <v>18</v>
      </c>
      <c r="AO139" s="7">
        <f t="shared" si="92"/>
        <v>2</v>
      </c>
      <c r="AP139" s="7" t="str">
        <f t="shared" si="95"/>
        <v>n/a</v>
      </c>
    </row>
    <row r="140" spans="1:42">
      <c r="A140" s="1" t="s">
        <v>49</v>
      </c>
      <c r="B140" s="1" t="s">
        <v>374</v>
      </c>
      <c r="C140" s="1" t="s">
        <v>483</v>
      </c>
      <c r="D140" s="1" t="s">
        <v>484</v>
      </c>
      <c r="E140" s="1" t="s">
        <v>189</v>
      </c>
      <c r="F140" s="2" t="str">
        <f>IF(OR(ISERROR(VLOOKUP($C140,'DMW | F&amp;L Fields'!$L:$M, 1, FALSE)),IFERROR(INDEX('DMW | F&amp;L Fields'!$C:$C,MATCH($C140,'DMW | F&amp;L Fields'!$L:$L, 0)), "Y") ="Y"),"No", "Yes")</f>
        <v>No</v>
      </c>
      <c r="G140" s="1" t="str">
        <f>IFERROR(VLOOKUP($C140,'DMW | F&amp;L Fields'!$L:$M, 2, FALSE),"(not found)")</f>
        <v>Manually input current Limit</v>
      </c>
      <c r="H140" s="2" t="str">
        <f t="shared" si="76"/>
        <v>n/a</v>
      </c>
      <c r="I140" s="2" t="s">
        <v>97</v>
      </c>
      <c r="J140" s="1" t="s">
        <v>128</v>
      </c>
      <c r="K140" s="2">
        <v>0</v>
      </c>
      <c r="L140" s="2">
        <v>18</v>
      </c>
      <c r="M140" s="2">
        <v>2</v>
      </c>
      <c r="N140" s="2" t="str">
        <f t="shared" si="77"/>
        <v>currency|0|18|2</v>
      </c>
      <c r="O140" t="str">
        <f>IFERROR(VLOOKUP('nCino | Field Mappings'!$A140,'nCino | Object Info'!$A:$H,5,FALSE),"(not found)")</f>
        <v>rskcsp_ds_facility</v>
      </c>
      <c r="P140" t="str">
        <f t="shared" si="78"/>
        <v>CCS_CurrentLimit__c</v>
      </c>
      <c r="Q140" s="7">
        <f>IFERROR(VLOOKUP($N140,'nCino | BigQuery Type Lookup'!$A:$F,2,FALSE),"(not found)")</f>
        <v>21</v>
      </c>
    </row>
    <row r="141" spans="1:42">
      <c r="A141" s="1" t="s">
        <v>49</v>
      </c>
      <c r="B141" s="1" t="s">
        <v>374</v>
      </c>
      <c r="C141" s="1" t="s">
        <v>485</v>
      </c>
      <c r="D141" s="1" t="s">
        <v>486</v>
      </c>
      <c r="E141" s="1" t="s">
        <v>487</v>
      </c>
      <c r="F141" s="2" t="str">
        <f>IF(OR(ISERROR(VLOOKUP($C141,'DMW | F&amp;L Fields'!$L:$M, 1, FALSE)),IFERROR(INDEX('DMW | F&amp;L Fields'!$C:$C,MATCH($C141,'DMW | F&amp;L Fields'!$L:$L, 0)), "Y") ="Y"),"No", "Yes")</f>
        <v>Yes</v>
      </c>
      <c r="G141" s="1" t="str">
        <f>IFERROR(VLOOKUP($C141,'DMW | F&amp;L Fields'!$L:$M, 2, FALSE),"(not found)")</f>
        <v>CCTUC-2657 : Indicates the customer preference for receiving documentation.</v>
      </c>
      <c r="H141" s="2" t="str">
        <f t="shared" si="76"/>
        <v>n/a</v>
      </c>
      <c r="I141" s="2" t="s">
        <v>97</v>
      </c>
      <c r="J141" s="1" t="s">
        <v>119</v>
      </c>
      <c r="K141" s="2">
        <v>255</v>
      </c>
      <c r="L141" s="2">
        <v>0</v>
      </c>
      <c r="M141" s="2">
        <v>0</v>
      </c>
      <c r="N141" s="2" t="str">
        <f t="shared" si="77"/>
        <v>picklist|255|0|0</v>
      </c>
      <c r="O141" t="str">
        <f>IFERROR(VLOOKUP('nCino | Field Mappings'!$A141,'nCino | Object Info'!$A:$H,5,FALSE),"(not found)")</f>
        <v>rskcsp_ds_facility</v>
      </c>
      <c r="P141" t="str">
        <f t="shared" si="78"/>
        <v>CCS_Customer_documentation_preference__c</v>
      </c>
      <c r="Q141" s="7">
        <f>IFERROR(VLOOKUP($N141,'nCino | BigQuery Type Lookup'!$A:$F,2,FALSE),"(not found)")</f>
        <v>255</v>
      </c>
      <c r="R141" t="str">
        <f>IFERROR(VLOOKUP('nCino | Field Mappings'!$A141,'nCino | Object Info'!$A:$H,6,FALSE),"(not found)")</f>
        <v>rskcsp_ds_facility_staging</v>
      </c>
      <c r="S141" t="str">
        <f t="shared" si="79"/>
        <v>CCS_Customer_documentation_preference__c</v>
      </c>
      <c r="T141" s="7" t="str">
        <f t="shared" si="80"/>
        <v>n/a</v>
      </c>
      <c r="U141" s="7" t="str">
        <f t="shared" ref="U141:U179" si="96">IF($T141="Primary", "yes", "no")</f>
        <v>no</v>
      </c>
      <c r="V141" s="2" t="str">
        <f>IFERROR(VLOOKUP($N141,'nCino | BigQuery Type Lookup'!$A:$F,3,FALSE),"(not found)")</f>
        <v>STRING</v>
      </c>
      <c r="W141" s="7">
        <f>IFERROR(VLOOKUP($N141,'nCino | BigQuery Type Lookup'!$A:$F,4,FALSE),"(not found)")</f>
        <v>255</v>
      </c>
      <c r="X141" s="7" t="str">
        <f>IFERROR(VLOOKUP($N141,'nCino | BigQuery Type Lookup'!$A:$F,5,FALSE),"(not found)")</f>
        <v>n/a</v>
      </c>
      <c r="Y141" s="7" t="str">
        <f>IFERROR(VLOOKUP($N141,'nCino | BigQuery Type Lookup'!$A:$F,6,FALSE),"(not found)")</f>
        <v>n/a</v>
      </c>
      <c r="Z141" t="str">
        <f>IFERROR(VLOOKUP('nCino | Field Mappings'!$A141,'nCino | Object Info'!$A:$H,7,FALSE),"(not found)")</f>
        <v>rskcsp_ds_facility_curated</v>
      </c>
      <c r="AA141" t="str">
        <f t="shared" si="81"/>
        <v>CCS_Customer_documentation_preference__c</v>
      </c>
      <c r="AB141" s="7" t="str">
        <f t="shared" si="82"/>
        <v>n/a</v>
      </c>
      <c r="AC141" s="7" t="str">
        <f t="shared" si="82"/>
        <v>yes</v>
      </c>
      <c r="AD141" s="2" t="str">
        <f t="shared" si="83"/>
        <v>STRING</v>
      </c>
      <c r="AE141" s="7">
        <f t="shared" si="84"/>
        <v>255</v>
      </c>
      <c r="AF141" s="7" t="str">
        <f t="shared" si="85"/>
        <v>n/a</v>
      </c>
      <c r="AG141" s="7" t="str">
        <f t="shared" si="86"/>
        <v>n/a</v>
      </c>
      <c r="AH141" t="str">
        <f>IFERROR(VLOOKUP('nCino | Field Mappings'!$A141,'nCino | Object Info'!$A:$H,8,FALSE),"(not found)")</f>
        <v>facility</v>
      </c>
      <c r="AI141" t="str">
        <f t="shared" si="87"/>
        <v>Customer_documentation_preference</v>
      </c>
      <c r="AJ141" s="7" t="str">
        <f t="shared" si="88"/>
        <v>n/a</v>
      </c>
      <c r="AK141" s="7" t="str">
        <f t="shared" ref="AK141:AK179" si="97">AC141</f>
        <v>yes</v>
      </c>
      <c r="AL141" s="2" t="str">
        <f t="shared" si="89"/>
        <v>STRING</v>
      </c>
      <c r="AM141" s="7">
        <f t="shared" si="90"/>
        <v>255</v>
      </c>
      <c r="AN141" s="7" t="str">
        <f t="shared" si="91"/>
        <v>n/a</v>
      </c>
      <c r="AO141" s="7" t="str">
        <f t="shared" si="92"/>
        <v>n/a</v>
      </c>
      <c r="AP141" s="7" t="str">
        <f t="shared" ref="AP141:AP179" si="98">IF(AL141="ARRAY", "CHECK MAX ELEMENTS", "n/a")</f>
        <v>n/a</v>
      </c>
    </row>
    <row r="142" spans="1:42">
      <c r="A142" s="1" t="s">
        <v>49</v>
      </c>
      <c r="B142" s="1" t="s">
        <v>374</v>
      </c>
      <c r="C142" s="1" t="s">
        <v>488</v>
      </c>
      <c r="D142" s="1" t="s">
        <v>489</v>
      </c>
      <c r="E142" s="1" t="s">
        <v>490</v>
      </c>
      <c r="F142" s="2" t="str">
        <f>IF(OR(ISERROR(VLOOKUP($C142,'DMW | F&amp;L Fields'!$L:$M, 1, FALSE)),IFERROR(INDEX('DMW | F&amp;L Fields'!$C:$C,MATCH($C142,'DMW | F&amp;L Fields'!$L:$L, 0)), "Y") ="Y"),"No", "Yes")</f>
        <v>Yes</v>
      </c>
      <c r="G142" s="1" t="str">
        <f>IFERROR(VLOOKUP($C142,'DMW | F&amp;L Fields'!$L:$M, 2, FALSE),"(not found)")</f>
        <v>Indicates the date of the MarketsLinks agreement (comprising the terms and conditions applicable to the facility)</v>
      </c>
      <c r="H142" s="2" t="str">
        <f t="shared" si="76"/>
        <v>n/a</v>
      </c>
      <c r="I142" s="2" t="s">
        <v>97</v>
      </c>
      <c r="J142" s="1" t="s">
        <v>102</v>
      </c>
      <c r="K142" s="2">
        <v>0</v>
      </c>
      <c r="L142" s="2">
        <v>0</v>
      </c>
      <c r="M142" s="2">
        <v>0</v>
      </c>
      <c r="N142" s="2" t="str">
        <f t="shared" si="77"/>
        <v>date|0|0|0</v>
      </c>
      <c r="O142" t="str">
        <f>IFERROR(VLOOKUP('nCino | Field Mappings'!$A142,'nCino | Object Info'!$A:$H,5,FALSE),"(not found)")</f>
        <v>rskcsp_ds_facility</v>
      </c>
      <c r="P142" t="str">
        <f t="shared" si="78"/>
        <v>CCS_DateOfMarketLinksAgreement__c</v>
      </c>
      <c r="Q142" s="7">
        <f>IFERROR(VLOOKUP($N142,'nCino | BigQuery Type Lookup'!$A:$F,2,FALSE),"(not found)")</f>
        <v>8</v>
      </c>
      <c r="R142" t="str">
        <f>IFERROR(VLOOKUP('nCino | Field Mappings'!$A142,'nCino | Object Info'!$A:$H,6,FALSE),"(not found)")</f>
        <v>rskcsp_ds_facility_staging</v>
      </c>
      <c r="S142" t="str">
        <f t="shared" si="79"/>
        <v>CCS_DateOfMarketLinksAgreement__c</v>
      </c>
      <c r="T142" s="7" t="str">
        <f t="shared" si="80"/>
        <v>n/a</v>
      </c>
      <c r="U142" s="7" t="str">
        <f t="shared" si="96"/>
        <v>no</v>
      </c>
      <c r="V142" s="2" t="str">
        <f>IFERROR(VLOOKUP($N142,'nCino | BigQuery Type Lookup'!$A:$F,3,FALSE),"(not found)")</f>
        <v>DATE</v>
      </c>
      <c r="W142" s="7" t="str">
        <f>IFERROR(VLOOKUP($N142,'nCino | BigQuery Type Lookup'!$A:$F,4,FALSE),"(not found)")</f>
        <v>n/a</v>
      </c>
      <c r="X142" s="7" t="str">
        <f>IFERROR(VLOOKUP($N142,'nCino | BigQuery Type Lookup'!$A:$F,5,FALSE),"(not found)")</f>
        <v>n/a</v>
      </c>
      <c r="Y142" s="7" t="str">
        <f>IFERROR(VLOOKUP($N142,'nCino | BigQuery Type Lookup'!$A:$F,6,FALSE),"(not found)")</f>
        <v>n/a</v>
      </c>
      <c r="Z142" t="str">
        <f>IFERROR(VLOOKUP('nCino | Field Mappings'!$A142,'nCino | Object Info'!$A:$H,7,FALSE),"(not found)")</f>
        <v>rskcsp_ds_facility_curated</v>
      </c>
      <c r="AA142" t="str">
        <f t="shared" si="81"/>
        <v>CCS_DateOfMarketLinksAgreement__c</v>
      </c>
      <c r="AB142" s="7" t="str">
        <f t="shared" si="82"/>
        <v>n/a</v>
      </c>
      <c r="AC142" s="7" t="str">
        <f t="shared" si="82"/>
        <v>yes</v>
      </c>
      <c r="AD142" s="2" t="str">
        <f t="shared" si="83"/>
        <v>DATE</v>
      </c>
      <c r="AE142" s="7" t="str">
        <f t="shared" si="84"/>
        <v>n/a</v>
      </c>
      <c r="AF142" s="7" t="str">
        <f t="shared" si="85"/>
        <v>n/a</v>
      </c>
      <c r="AG142" s="7" t="str">
        <f t="shared" si="86"/>
        <v>n/a</v>
      </c>
      <c r="AH142" t="str">
        <f>IFERROR(VLOOKUP('nCino | Field Mappings'!$A142,'nCino | Object Info'!$A:$H,8,FALSE),"(not found)")</f>
        <v>facility</v>
      </c>
      <c r="AI142" t="str">
        <f t="shared" si="87"/>
        <v>DateOfMarketLinksAgreement</v>
      </c>
      <c r="AJ142" s="7" t="str">
        <f t="shared" si="88"/>
        <v>n/a</v>
      </c>
      <c r="AK142" s="7" t="str">
        <f t="shared" si="97"/>
        <v>yes</v>
      </c>
      <c r="AL142" s="2" t="str">
        <f t="shared" si="89"/>
        <v>DATE</v>
      </c>
      <c r="AM142" s="7" t="str">
        <f t="shared" si="90"/>
        <v>n/a</v>
      </c>
      <c r="AN142" s="7" t="str">
        <f t="shared" si="91"/>
        <v>n/a</v>
      </c>
      <c r="AO142" s="7" t="str">
        <f t="shared" si="92"/>
        <v>n/a</v>
      </c>
      <c r="AP142" s="7" t="str">
        <f t="shared" si="98"/>
        <v>n/a</v>
      </c>
    </row>
    <row r="143" spans="1:42">
      <c r="A143" s="1" t="s">
        <v>49</v>
      </c>
      <c r="B143" s="1" t="s">
        <v>374</v>
      </c>
      <c r="C143" s="1" t="s">
        <v>491</v>
      </c>
      <c r="D143" s="1" t="s">
        <v>492</v>
      </c>
      <c r="E143" s="1" t="s">
        <v>493</v>
      </c>
      <c r="F143" s="2" t="str">
        <f>IF(OR(ISERROR(VLOOKUP($C143,'DMW | F&amp;L Fields'!$L:$M, 1, FALSE)),IFERROR(INDEX('DMW | F&amp;L Fields'!$C:$C,MATCH($C143,'DMW | F&amp;L Fields'!$L:$L, 0)), "Y") ="Y"),"No", "Yes")</f>
        <v>Yes</v>
      </c>
      <c r="G143" s="1" t="str">
        <f>IFERROR(VLOOKUP($C143,'DMW | F&amp;L Fields'!$L:$M, 2, FALSE),"(not found)")</f>
        <v>This field indicates if the date of the MarketsLinks agreement (comprising the terms and conditions applicable to the facility) is known</v>
      </c>
      <c r="H143" s="2" t="str">
        <f t="shared" si="76"/>
        <v>n/a</v>
      </c>
      <c r="I143" s="2" t="s">
        <v>97</v>
      </c>
      <c r="J143" s="1" t="s">
        <v>119</v>
      </c>
      <c r="K143" s="2">
        <v>255</v>
      </c>
      <c r="L143" s="2">
        <v>0</v>
      </c>
      <c r="M143" s="2">
        <v>0</v>
      </c>
      <c r="N143" s="2" t="str">
        <f t="shared" si="77"/>
        <v>picklist|255|0|0</v>
      </c>
      <c r="O143" t="str">
        <f>IFERROR(VLOOKUP('nCino | Field Mappings'!$A143,'nCino | Object Info'!$A:$H,5,FALSE),"(not found)")</f>
        <v>rskcsp_ds_facility</v>
      </c>
      <c r="P143" t="str">
        <f t="shared" si="78"/>
        <v>CCS_DateOfMarketLinksAgreementKnown__c</v>
      </c>
      <c r="Q143" s="7">
        <f>IFERROR(VLOOKUP($N143,'nCino | BigQuery Type Lookup'!$A:$F,2,FALSE),"(not found)")</f>
        <v>255</v>
      </c>
      <c r="R143" t="str">
        <f>IFERROR(VLOOKUP('nCino | Field Mappings'!$A143,'nCino | Object Info'!$A:$H,6,FALSE),"(not found)")</f>
        <v>rskcsp_ds_facility_staging</v>
      </c>
      <c r="S143" t="str">
        <f t="shared" si="79"/>
        <v>CCS_DateOfMarketLinksAgreementKnown__c</v>
      </c>
      <c r="T143" s="7" t="str">
        <f t="shared" si="80"/>
        <v>n/a</v>
      </c>
      <c r="U143" s="7" t="str">
        <f t="shared" si="96"/>
        <v>no</v>
      </c>
      <c r="V143" s="2" t="str">
        <f>IFERROR(VLOOKUP($N143,'nCino | BigQuery Type Lookup'!$A:$F,3,FALSE),"(not found)")</f>
        <v>STRING</v>
      </c>
      <c r="W143" s="7">
        <f>IFERROR(VLOOKUP($N143,'nCino | BigQuery Type Lookup'!$A:$F,4,FALSE),"(not found)")</f>
        <v>255</v>
      </c>
      <c r="X143" s="7" t="str">
        <f>IFERROR(VLOOKUP($N143,'nCino | BigQuery Type Lookup'!$A:$F,5,FALSE),"(not found)")</f>
        <v>n/a</v>
      </c>
      <c r="Y143" s="7" t="str">
        <f>IFERROR(VLOOKUP($N143,'nCino | BigQuery Type Lookup'!$A:$F,6,FALSE),"(not found)")</f>
        <v>n/a</v>
      </c>
      <c r="Z143" t="str">
        <f>IFERROR(VLOOKUP('nCino | Field Mappings'!$A143,'nCino | Object Info'!$A:$H,7,FALSE),"(not found)")</f>
        <v>rskcsp_ds_facility_curated</v>
      </c>
      <c r="AA143" t="str">
        <f t="shared" si="81"/>
        <v>CCS_DateOfMarketLinksAgreementKnown__c</v>
      </c>
      <c r="AB143" s="7" t="str">
        <f t="shared" si="82"/>
        <v>n/a</v>
      </c>
      <c r="AC143" s="7" t="str">
        <f t="shared" si="82"/>
        <v>yes</v>
      </c>
      <c r="AD143" s="2" t="str">
        <f t="shared" si="83"/>
        <v>STRING</v>
      </c>
      <c r="AE143" s="7">
        <f t="shared" si="84"/>
        <v>255</v>
      </c>
      <c r="AF143" s="7" t="str">
        <f t="shared" si="85"/>
        <v>n/a</v>
      </c>
      <c r="AG143" s="7" t="str">
        <f t="shared" si="86"/>
        <v>n/a</v>
      </c>
      <c r="AH143" t="str">
        <f>IFERROR(VLOOKUP('nCino | Field Mappings'!$A143,'nCino | Object Info'!$A:$H,8,FALSE),"(not found)")</f>
        <v>facility</v>
      </c>
      <c r="AI143" t="str">
        <f t="shared" si="87"/>
        <v>DateOfMarketLinksAgreementKnown</v>
      </c>
      <c r="AJ143" s="7" t="str">
        <f t="shared" si="88"/>
        <v>n/a</v>
      </c>
      <c r="AK143" s="7" t="str">
        <f t="shared" si="97"/>
        <v>yes</v>
      </c>
      <c r="AL143" s="2" t="str">
        <f t="shared" si="89"/>
        <v>STRING</v>
      </c>
      <c r="AM143" s="7">
        <f t="shared" si="90"/>
        <v>255</v>
      </c>
      <c r="AN143" s="7" t="str">
        <f t="shared" si="91"/>
        <v>n/a</v>
      </c>
      <c r="AO143" s="7" t="str">
        <f t="shared" si="92"/>
        <v>n/a</v>
      </c>
      <c r="AP143" s="7" t="str">
        <f t="shared" si="98"/>
        <v>n/a</v>
      </c>
    </row>
    <row r="144" spans="1:42">
      <c r="A144" s="1" t="s">
        <v>49</v>
      </c>
      <c r="B144" s="1" t="s">
        <v>374</v>
      </c>
      <c r="C144" s="1" t="s">
        <v>494</v>
      </c>
      <c r="D144" s="1" t="s">
        <v>495</v>
      </c>
      <c r="E144" s="1" t="s">
        <v>496</v>
      </c>
      <c r="F144" s="2" t="str">
        <f>IF(OR(ISERROR(VLOOKUP($C144,'DMW | F&amp;L Fields'!$L:$M, 1, FALSE)),IFERROR(INDEX('DMW | F&amp;L Fields'!$C:$C,MATCH($C144,'DMW | F&amp;L Fields'!$L:$L, 0)), "Y") ="Y"),"No", "Yes")</f>
        <v>Yes</v>
      </c>
      <c r="G144" s="1" t="str">
        <f>IFERROR(VLOOKUP($C144,'DMW | F&amp;L Fields'!$L:$M, 2, FALSE),"(not found)")</f>
        <v>Indicates the date of the TravelLink agreement (comprising the terms and conditions applicable to the facility)</v>
      </c>
      <c r="H144" s="2" t="str">
        <f t="shared" si="76"/>
        <v>n/a</v>
      </c>
      <c r="I144" s="2" t="s">
        <v>97</v>
      </c>
      <c r="J144" s="1" t="s">
        <v>102</v>
      </c>
      <c r="K144" s="2">
        <v>0</v>
      </c>
      <c r="L144" s="2">
        <v>0</v>
      </c>
      <c r="M144" s="2">
        <v>0</v>
      </c>
      <c r="N144" s="2" t="str">
        <f t="shared" si="77"/>
        <v>date|0|0|0</v>
      </c>
      <c r="O144" t="str">
        <f>IFERROR(VLOOKUP('nCino | Field Mappings'!$A144,'nCino | Object Info'!$A:$H,5,FALSE),"(not found)")</f>
        <v>rskcsp_ds_facility</v>
      </c>
      <c r="P144" t="str">
        <f t="shared" si="78"/>
        <v>CCS_DateOfTheTravelAgreement__c</v>
      </c>
      <c r="Q144" s="7">
        <f>IFERROR(VLOOKUP($N144,'nCino | BigQuery Type Lookup'!$A:$F,2,FALSE),"(not found)")</f>
        <v>8</v>
      </c>
      <c r="R144" t="str">
        <f>IFERROR(VLOOKUP('nCino | Field Mappings'!$A144,'nCino | Object Info'!$A:$H,6,FALSE),"(not found)")</f>
        <v>rskcsp_ds_facility_staging</v>
      </c>
      <c r="S144" t="str">
        <f t="shared" si="79"/>
        <v>CCS_DateOfTheTravelAgreement__c</v>
      </c>
      <c r="T144" s="7" t="str">
        <f t="shared" si="80"/>
        <v>n/a</v>
      </c>
      <c r="U144" s="7" t="str">
        <f t="shared" si="96"/>
        <v>no</v>
      </c>
      <c r="V144" s="2" t="str">
        <f>IFERROR(VLOOKUP($N144,'nCino | BigQuery Type Lookup'!$A:$F,3,FALSE),"(not found)")</f>
        <v>DATE</v>
      </c>
      <c r="W144" s="7" t="str">
        <f>IFERROR(VLOOKUP($N144,'nCino | BigQuery Type Lookup'!$A:$F,4,FALSE),"(not found)")</f>
        <v>n/a</v>
      </c>
      <c r="X144" s="7" t="str">
        <f>IFERROR(VLOOKUP($N144,'nCino | BigQuery Type Lookup'!$A:$F,5,FALSE),"(not found)")</f>
        <v>n/a</v>
      </c>
      <c r="Y144" s="7" t="str">
        <f>IFERROR(VLOOKUP($N144,'nCino | BigQuery Type Lookup'!$A:$F,6,FALSE),"(not found)")</f>
        <v>n/a</v>
      </c>
      <c r="Z144" t="str">
        <f>IFERROR(VLOOKUP('nCino | Field Mappings'!$A144,'nCino | Object Info'!$A:$H,7,FALSE),"(not found)")</f>
        <v>rskcsp_ds_facility_curated</v>
      </c>
      <c r="AA144" t="str">
        <f t="shared" si="81"/>
        <v>CCS_DateOfTheTravelAgreement__c</v>
      </c>
      <c r="AB144" s="7" t="str">
        <f t="shared" si="82"/>
        <v>n/a</v>
      </c>
      <c r="AC144" s="7" t="str">
        <f t="shared" si="82"/>
        <v>yes</v>
      </c>
      <c r="AD144" s="2" t="str">
        <f t="shared" si="83"/>
        <v>DATE</v>
      </c>
      <c r="AE144" s="7" t="str">
        <f t="shared" si="84"/>
        <v>n/a</v>
      </c>
      <c r="AF144" s="7" t="str">
        <f t="shared" si="85"/>
        <v>n/a</v>
      </c>
      <c r="AG144" s="7" t="str">
        <f t="shared" si="86"/>
        <v>n/a</v>
      </c>
      <c r="AH144" t="str">
        <f>IFERROR(VLOOKUP('nCino | Field Mappings'!$A144,'nCino | Object Info'!$A:$H,8,FALSE),"(not found)")</f>
        <v>facility</v>
      </c>
      <c r="AI144" t="str">
        <f t="shared" si="87"/>
        <v>DateOfTheTravelAgreement</v>
      </c>
      <c r="AJ144" s="7" t="str">
        <f t="shared" si="88"/>
        <v>n/a</v>
      </c>
      <c r="AK144" s="7" t="str">
        <f t="shared" si="97"/>
        <v>yes</v>
      </c>
      <c r="AL144" s="2" t="str">
        <f t="shared" si="89"/>
        <v>DATE</v>
      </c>
      <c r="AM144" s="7" t="str">
        <f t="shared" si="90"/>
        <v>n/a</v>
      </c>
      <c r="AN144" s="7" t="str">
        <f t="shared" si="91"/>
        <v>n/a</v>
      </c>
      <c r="AO144" s="7" t="str">
        <f t="shared" si="92"/>
        <v>n/a</v>
      </c>
      <c r="AP144" s="7" t="str">
        <f t="shared" si="98"/>
        <v>n/a</v>
      </c>
    </row>
    <row r="145" spans="1:42">
      <c r="A145" s="1" t="s">
        <v>49</v>
      </c>
      <c r="B145" s="1" t="s">
        <v>374</v>
      </c>
      <c r="C145" s="1" t="s">
        <v>497</v>
      </c>
      <c r="D145" s="1" t="s">
        <v>498</v>
      </c>
      <c r="E145" s="1" t="s">
        <v>499</v>
      </c>
      <c r="F145" s="2" t="str">
        <f>IF(OR(ISERROR(VLOOKUP($C145,'DMW | F&amp;L Fields'!$L:$M, 1, FALSE)),IFERROR(INDEX('DMW | F&amp;L Fields'!$C:$C,MATCH($C145,'DMW | F&amp;L Fields'!$L:$L, 0)), "Y") ="Y"),"No", "Yes")</f>
        <v>Yes</v>
      </c>
      <c r="G145" s="1" t="str">
        <f>IFERROR(VLOOKUP($C145,'DMW | F&amp;L Fields'!$L:$M, 2, FALSE),"(not found)")</f>
        <v>This field captures the date of the TravelLink agreement</v>
      </c>
      <c r="H145" s="2" t="str">
        <f t="shared" si="76"/>
        <v>n/a</v>
      </c>
      <c r="I145" s="2" t="s">
        <v>97</v>
      </c>
      <c r="J145" s="1" t="s">
        <v>102</v>
      </c>
      <c r="K145" s="2">
        <v>0</v>
      </c>
      <c r="L145" s="2">
        <v>0</v>
      </c>
      <c r="M145" s="2">
        <v>0</v>
      </c>
      <c r="N145" s="2" t="str">
        <f t="shared" si="77"/>
        <v>date|0|0|0</v>
      </c>
      <c r="O145" t="str">
        <f>IFERROR(VLOOKUP('nCino | Field Mappings'!$A145,'nCino | Object Info'!$A:$H,5,FALSE),"(not found)")</f>
        <v>rskcsp_ds_facility</v>
      </c>
      <c r="P145" t="str">
        <f t="shared" si="78"/>
        <v>CCS_DateOfTravelLinkAgreement__c</v>
      </c>
      <c r="Q145" s="7">
        <f>IFERROR(VLOOKUP($N145,'nCino | BigQuery Type Lookup'!$A:$F,2,FALSE),"(not found)")</f>
        <v>8</v>
      </c>
      <c r="R145" t="str">
        <f>IFERROR(VLOOKUP('nCino | Field Mappings'!$A145,'nCino | Object Info'!$A:$H,6,FALSE),"(not found)")</f>
        <v>rskcsp_ds_facility_staging</v>
      </c>
      <c r="S145" t="str">
        <f t="shared" si="79"/>
        <v>CCS_DateOfTravelLinkAgreement__c</v>
      </c>
      <c r="T145" s="7" t="str">
        <f t="shared" si="80"/>
        <v>n/a</v>
      </c>
      <c r="U145" s="7" t="str">
        <f t="shared" si="96"/>
        <v>no</v>
      </c>
      <c r="V145" s="2" t="str">
        <f>IFERROR(VLOOKUP($N145,'nCino | BigQuery Type Lookup'!$A:$F,3,FALSE),"(not found)")</f>
        <v>DATE</v>
      </c>
      <c r="W145" s="7" t="str">
        <f>IFERROR(VLOOKUP($N145,'nCino | BigQuery Type Lookup'!$A:$F,4,FALSE),"(not found)")</f>
        <v>n/a</v>
      </c>
      <c r="X145" s="7" t="str">
        <f>IFERROR(VLOOKUP($N145,'nCino | BigQuery Type Lookup'!$A:$F,5,FALSE),"(not found)")</f>
        <v>n/a</v>
      </c>
      <c r="Y145" s="7" t="str">
        <f>IFERROR(VLOOKUP($N145,'nCino | BigQuery Type Lookup'!$A:$F,6,FALSE),"(not found)")</f>
        <v>n/a</v>
      </c>
      <c r="Z145" t="str">
        <f>IFERROR(VLOOKUP('nCino | Field Mappings'!$A145,'nCino | Object Info'!$A:$H,7,FALSE),"(not found)")</f>
        <v>rskcsp_ds_facility_curated</v>
      </c>
      <c r="AA145" t="str">
        <f t="shared" si="81"/>
        <v>CCS_DateOfTravelLinkAgreement__c</v>
      </c>
      <c r="AB145" s="7" t="str">
        <f t="shared" si="82"/>
        <v>n/a</v>
      </c>
      <c r="AC145" s="7" t="str">
        <f t="shared" si="82"/>
        <v>yes</v>
      </c>
      <c r="AD145" s="2" t="str">
        <f t="shared" si="83"/>
        <v>DATE</v>
      </c>
      <c r="AE145" s="7" t="str">
        <f t="shared" si="84"/>
        <v>n/a</v>
      </c>
      <c r="AF145" s="7" t="str">
        <f t="shared" si="85"/>
        <v>n/a</v>
      </c>
      <c r="AG145" s="7" t="str">
        <f t="shared" si="86"/>
        <v>n/a</v>
      </c>
      <c r="AH145" t="str">
        <f>IFERROR(VLOOKUP('nCino | Field Mappings'!$A145,'nCino | Object Info'!$A:$H,8,FALSE),"(not found)")</f>
        <v>facility</v>
      </c>
      <c r="AI145" t="str">
        <f t="shared" si="87"/>
        <v>DateOfTravelLinkAgreement</v>
      </c>
      <c r="AJ145" s="7" t="str">
        <f t="shared" si="88"/>
        <v>n/a</v>
      </c>
      <c r="AK145" s="7" t="str">
        <f t="shared" si="97"/>
        <v>yes</v>
      </c>
      <c r="AL145" s="2" t="str">
        <f t="shared" si="89"/>
        <v>DATE</v>
      </c>
      <c r="AM145" s="7" t="str">
        <f t="shared" si="90"/>
        <v>n/a</v>
      </c>
      <c r="AN145" s="7" t="str">
        <f t="shared" si="91"/>
        <v>n/a</v>
      </c>
      <c r="AO145" s="7" t="str">
        <f t="shared" si="92"/>
        <v>n/a</v>
      </c>
      <c r="AP145" s="7" t="str">
        <f t="shared" si="98"/>
        <v>n/a</v>
      </c>
    </row>
    <row r="146" spans="1:42">
      <c r="A146" s="1" t="s">
        <v>49</v>
      </c>
      <c r="B146" s="1" t="s">
        <v>374</v>
      </c>
      <c r="C146" s="1" t="s">
        <v>500</v>
      </c>
      <c r="D146" s="1" t="s">
        <v>501</v>
      </c>
      <c r="E146" s="1" t="s">
        <v>502</v>
      </c>
      <c r="F146" s="2" t="str">
        <f>IF(OR(ISERROR(VLOOKUP($C146,'DMW | F&amp;L Fields'!$L:$M, 1, FALSE)),IFERROR(INDEX('DMW | F&amp;L Fields'!$C:$C,MATCH($C146,'DMW | F&amp;L Fields'!$L:$L, 0)), "Y") ="Y"),"No", "Yes")</f>
        <v>Yes</v>
      </c>
      <c r="G146" s="1" t="str">
        <f>IFERROR(VLOOKUP($C146,'DMW | F&amp;L Fields'!$L:$M, 2, FALSE),"(not found)")</f>
        <v>This field indicates if the date of the TravelLink agreement (comprising the terms and conditions applicable to the facility) is known</v>
      </c>
      <c r="H146" s="2" t="str">
        <f t="shared" si="76"/>
        <v>n/a</v>
      </c>
      <c r="I146" s="2" t="s">
        <v>97</v>
      </c>
      <c r="J146" s="1" t="s">
        <v>119</v>
      </c>
      <c r="K146" s="2">
        <v>255</v>
      </c>
      <c r="L146" s="2">
        <v>0</v>
      </c>
      <c r="M146" s="2">
        <v>0</v>
      </c>
      <c r="N146" s="2" t="str">
        <f t="shared" si="77"/>
        <v>picklist|255|0|0</v>
      </c>
      <c r="O146" t="str">
        <f>IFERROR(VLOOKUP('nCino | Field Mappings'!$A146,'nCino | Object Info'!$A:$H,5,FALSE),"(not found)")</f>
        <v>rskcsp_ds_facility</v>
      </c>
      <c r="P146" t="str">
        <f t="shared" si="78"/>
        <v>CCS_DateOfTravelLinkAgreementKnown__c</v>
      </c>
      <c r="Q146" s="7">
        <f>IFERROR(VLOOKUP($N146,'nCino | BigQuery Type Lookup'!$A:$F,2,FALSE),"(not found)")</f>
        <v>255</v>
      </c>
      <c r="R146" t="str">
        <f>IFERROR(VLOOKUP('nCino | Field Mappings'!$A146,'nCino | Object Info'!$A:$H,6,FALSE),"(not found)")</f>
        <v>rskcsp_ds_facility_staging</v>
      </c>
      <c r="S146" t="str">
        <f t="shared" si="79"/>
        <v>CCS_DateOfTravelLinkAgreementKnown__c</v>
      </c>
      <c r="T146" s="7" t="str">
        <f t="shared" si="80"/>
        <v>n/a</v>
      </c>
      <c r="U146" s="7" t="str">
        <f t="shared" si="96"/>
        <v>no</v>
      </c>
      <c r="V146" s="2" t="str">
        <f>IFERROR(VLOOKUP($N146,'nCino | BigQuery Type Lookup'!$A:$F,3,FALSE),"(not found)")</f>
        <v>STRING</v>
      </c>
      <c r="W146" s="7">
        <f>IFERROR(VLOOKUP($N146,'nCino | BigQuery Type Lookup'!$A:$F,4,FALSE),"(not found)")</f>
        <v>255</v>
      </c>
      <c r="X146" s="7" t="str">
        <f>IFERROR(VLOOKUP($N146,'nCino | BigQuery Type Lookup'!$A:$F,5,FALSE),"(not found)")</f>
        <v>n/a</v>
      </c>
      <c r="Y146" s="7" t="str">
        <f>IFERROR(VLOOKUP($N146,'nCino | BigQuery Type Lookup'!$A:$F,6,FALSE),"(not found)")</f>
        <v>n/a</v>
      </c>
      <c r="Z146" t="str">
        <f>IFERROR(VLOOKUP('nCino | Field Mappings'!$A146,'nCino | Object Info'!$A:$H,7,FALSE),"(not found)")</f>
        <v>rskcsp_ds_facility_curated</v>
      </c>
      <c r="AA146" t="str">
        <f t="shared" si="81"/>
        <v>CCS_DateOfTravelLinkAgreementKnown__c</v>
      </c>
      <c r="AB146" s="7" t="str">
        <f t="shared" si="82"/>
        <v>n/a</v>
      </c>
      <c r="AC146" s="7" t="str">
        <f t="shared" si="82"/>
        <v>yes</v>
      </c>
      <c r="AD146" s="2" t="str">
        <f t="shared" si="83"/>
        <v>STRING</v>
      </c>
      <c r="AE146" s="7">
        <f t="shared" si="84"/>
        <v>255</v>
      </c>
      <c r="AF146" s="7" t="str">
        <f t="shared" si="85"/>
        <v>n/a</v>
      </c>
      <c r="AG146" s="7" t="str">
        <f t="shared" si="86"/>
        <v>n/a</v>
      </c>
      <c r="AH146" t="str">
        <f>IFERROR(VLOOKUP('nCino | Field Mappings'!$A146,'nCino | Object Info'!$A:$H,8,FALSE),"(not found)")</f>
        <v>facility</v>
      </c>
      <c r="AI146" t="str">
        <f t="shared" si="87"/>
        <v>DateOfTravelLinkAgreementKnown</v>
      </c>
      <c r="AJ146" s="7" t="str">
        <f t="shared" si="88"/>
        <v>n/a</v>
      </c>
      <c r="AK146" s="7" t="str">
        <f t="shared" si="97"/>
        <v>yes</v>
      </c>
      <c r="AL146" s="2" t="str">
        <f t="shared" si="89"/>
        <v>STRING</v>
      </c>
      <c r="AM146" s="7">
        <f t="shared" si="90"/>
        <v>255</v>
      </c>
      <c r="AN146" s="7" t="str">
        <f t="shared" si="91"/>
        <v>n/a</v>
      </c>
      <c r="AO146" s="7" t="str">
        <f t="shared" si="92"/>
        <v>n/a</v>
      </c>
      <c r="AP146" s="7" t="str">
        <f t="shared" si="98"/>
        <v>n/a</v>
      </c>
    </row>
    <row r="147" spans="1:42">
      <c r="A147" s="1" t="s">
        <v>49</v>
      </c>
      <c r="B147" s="1" t="s">
        <v>374</v>
      </c>
      <c r="C147" s="1" t="s">
        <v>503</v>
      </c>
      <c r="D147" s="1" t="s">
        <v>504</v>
      </c>
      <c r="E147" s="1" t="s">
        <v>505</v>
      </c>
      <c r="F147" s="2" t="str">
        <f>IF(OR(ISERROR(VLOOKUP($C147,'DMW | F&amp;L Fields'!$L:$M, 1, FALSE)),IFERROR(INDEX('DMW | F&amp;L Fields'!$C:$C,MATCH($C147,'DMW | F&amp;L Fields'!$L:$L, 0)), "Y") ="Y"),"No", "Yes")</f>
        <v>Yes</v>
      </c>
      <c r="G147" s="1" t="str">
        <f>IFERROR(VLOOKUP($C147,'DMW | F&amp;L Fields'!$L:$M, 2, FALSE),"(not found)")</f>
        <v>CCTUC-3077 || The discount to be applied to the total proosed rate of an overdraft.</v>
      </c>
      <c r="H147" s="2" t="str">
        <f t="shared" si="76"/>
        <v>n/a</v>
      </c>
      <c r="I147" s="2" t="s">
        <v>97</v>
      </c>
      <c r="J147" s="1" t="s">
        <v>342</v>
      </c>
      <c r="K147" s="2">
        <v>0</v>
      </c>
      <c r="L147" s="2">
        <v>18</v>
      </c>
      <c r="M147" s="2">
        <v>2</v>
      </c>
      <c r="N147" s="2" t="str">
        <f t="shared" si="77"/>
        <v>percent|0|18|2</v>
      </c>
      <c r="O147" t="str">
        <f>IFERROR(VLOOKUP('nCino | Field Mappings'!$A147,'nCino | Object Info'!$A:$H,5,FALSE),"(not found)")</f>
        <v>rskcsp_ds_facility</v>
      </c>
      <c r="P147" t="str">
        <f t="shared" si="78"/>
        <v>CCS_Discount_to_be_applied_e_g_0_25__c</v>
      </c>
      <c r="Q147" s="7">
        <f>IFERROR(VLOOKUP($N147,'nCino | BigQuery Type Lookup'!$A:$F,2,FALSE),"(not found)")</f>
        <v>21</v>
      </c>
      <c r="R147" t="str">
        <f>IFERROR(VLOOKUP('nCino | Field Mappings'!$A147,'nCino | Object Info'!$A:$H,6,FALSE),"(not found)")</f>
        <v>rskcsp_ds_facility_staging</v>
      </c>
      <c r="S147" t="str">
        <f t="shared" si="79"/>
        <v>CCS_Discount_to_be_applied_e_g_0_25__c</v>
      </c>
      <c r="T147" s="7" t="str">
        <f t="shared" si="80"/>
        <v>n/a</v>
      </c>
      <c r="U147" s="7" t="str">
        <f t="shared" si="96"/>
        <v>no</v>
      </c>
      <c r="V147" s="2" t="str">
        <f>IFERROR(VLOOKUP($N147,'nCino | BigQuery Type Lookup'!$A:$F,3,FALSE),"(not found)")</f>
        <v>NUMERIC</v>
      </c>
      <c r="W147" s="7" t="str">
        <f>IFERROR(VLOOKUP($N147,'nCino | BigQuery Type Lookup'!$A:$F,4,FALSE),"(not found)")</f>
        <v>n/a</v>
      </c>
      <c r="X147" s="7">
        <f>IFERROR(VLOOKUP($N147,'nCino | BigQuery Type Lookup'!$A:$F,5,FALSE),"(not found)")</f>
        <v>18</v>
      </c>
      <c r="Y147" s="7">
        <f>IFERROR(VLOOKUP($N147,'nCino | BigQuery Type Lookup'!$A:$F,6,FALSE),"(not found)")</f>
        <v>2</v>
      </c>
      <c r="Z147" t="str">
        <f>IFERROR(VLOOKUP('nCino | Field Mappings'!$A147,'nCino | Object Info'!$A:$H,7,FALSE),"(not found)")</f>
        <v>rskcsp_ds_facility_curated</v>
      </c>
      <c r="AA147" t="str">
        <f t="shared" si="81"/>
        <v>CCS_Discount_to_be_applied_e_g_0_25__c</v>
      </c>
      <c r="AB147" s="7" t="str">
        <f t="shared" si="82"/>
        <v>n/a</v>
      </c>
      <c r="AC147" s="7" t="str">
        <f t="shared" si="82"/>
        <v>yes</v>
      </c>
      <c r="AD147" s="2" t="str">
        <f t="shared" si="83"/>
        <v>NUMERIC</v>
      </c>
      <c r="AE147" s="7" t="str">
        <f t="shared" si="84"/>
        <v>n/a</v>
      </c>
      <c r="AF147" s="7">
        <f t="shared" si="85"/>
        <v>18</v>
      </c>
      <c r="AG147" s="7">
        <f t="shared" si="86"/>
        <v>2</v>
      </c>
      <c r="AH147" t="str">
        <f>IFERROR(VLOOKUP('nCino | Field Mappings'!$A147,'nCino | Object Info'!$A:$H,8,FALSE),"(not found)")</f>
        <v>facility</v>
      </c>
      <c r="AI147" t="str">
        <f t="shared" si="87"/>
        <v>Discount_to_be_applied_e_g_0_25</v>
      </c>
      <c r="AJ147" s="7" t="str">
        <f t="shared" si="88"/>
        <v>n/a</v>
      </c>
      <c r="AK147" s="7" t="str">
        <f t="shared" si="97"/>
        <v>yes</v>
      </c>
      <c r="AL147" s="2" t="str">
        <f t="shared" si="89"/>
        <v>NUMERIC</v>
      </c>
      <c r="AM147" s="7" t="str">
        <f t="shared" si="90"/>
        <v>n/a</v>
      </c>
      <c r="AN147" s="7">
        <f t="shared" si="91"/>
        <v>18</v>
      </c>
      <c r="AO147" s="7">
        <f t="shared" si="92"/>
        <v>2</v>
      </c>
      <c r="AP147" s="7" t="str">
        <f t="shared" si="98"/>
        <v>n/a</v>
      </c>
    </row>
    <row r="148" spans="1:42">
      <c r="A148" s="1" t="s">
        <v>49</v>
      </c>
      <c r="B148" s="1" t="s">
        <v>374</v>
      </c>
      <c r="C148" s="1" t="s">
        <v>506</v>
      </c>
      <c r="D148" s="1" t="s">
        <v>507</v>
      </c>
      <c r="E148" s="1" t="s">
        <v>508</v>
      </c>
      <c r="F148" s="2" t="str">
        <f>IF(OR(ISERROR(VLOOKUP($C148,'DMW | F&amp;L Fields'!$L:$M, 1, FALSE)),IFERROR(INDEX('DMW | F&amp;L Fields'!$C:$C,MATCH($C148,'DMW | F&amp;L Fields'!$L:$L, 0)), "Y") ="Y"),"No", "Yes")</f>
        <v>Yes</v>
      </c>
      <c r="G148" s="1" t="str">
        <f>IFERROR(VLOOKUP($C148,'DMW | F&amp;L Fields'!$L:$M, 2, FALSE),"(not found)")</f>
        <v>Once checked, only certain profiles can uncheck this. Additionally, the MLC team will be notified.</v>
      </c>
      <c r="H148" s="2" t="str">
        <f t="shared" si="76"/>
        <v>n/a</v>
      </c>
      <c r="I148" s="2" t="s">
        <v>110</v>
      </c>
      <c r="J148" s="1" t="s">
        <v>164</v>
      </c>
      <c r="K148" s="2">
        <v>0</v>
      </c>
      <c r="L148" s="2">
        <v>0</v>
      </c>
      <c r="M148" s="2">
        <v>0</v>
      </c>
      <c r="N148" s="2" t="str">
        <f t="shared" si="77"/>
        <v>boolean|0|0|0</v>
      </c>
      <c r="O148" t="str">
        <f>IFERROR(VLOOKUP('nCino | Field Mappings'!$A148,'nCino | Object Info'!$A:$H,5,FALSE),"(not found)")</f>
        <v>rskcsp_ds_facility</v>
      </c>
      <c r="P148" t="str">
        <f t="shared" si="78"/>
        <v>CCS_DoNotTrade__c</v>
      </c>
      <c r="Q148" s="7">
        <f>IFERROR(VLOOKUP($N148,'nCino | BigQuery Type Lookup'!$A:$F,2,FALSE),"(not found)")</f>
        <v>1</v>
      </c>
      <c r="R148" t="str">
        <f>IFERROR(VLOOKUP('nCino | Field Mappings'!$A148,'nCino | Object Info'!$A:$H,6,FALSE),"(not found)")</f>
        <v>rskcsp_ds_facility_staging</v>
      </c>
      <c r="S148" t="str">
        <f t="shared" si="79"/>
        <v>CCS_DoNotTrade__c</v>
      </c>
      <c r="T148" s="7" t="str">
        <f t="shared" si="80"/>
        <v>n/a</v>
      </c>
      <c r="U148" s="7" t="str">
        <f t="shared" si="96"/>
        <v>no</v>
      </c>
      <c r="V148" s="2" t="str">
        <f>IFERROR(VLOOKUP($N148,'nCino | BigQuery Type Lookup'!$A:$F,3,FALSE),"(not found)")</f>
        <v>BOOL</v>
      </c>
      <c r="W148" s="7" t="str">
        <f>IFERROR(VLOOKUP($N148,'nCino | BigQuery Type Lookup'!$A:$F,4,FALSE),"(not found)")</f>
        <v>n/a</v>
      </c>
      <c r="X148" s="7" t="str">
        <f>IFERROR(VLOOKUP($N148,'nCino | BigQuery Type Lookup'!$A:$F,5,FALSE),"(not found)")</f>
        <v>n/a</v>
      </c>
      <c r="Y148" s="7" t="str">
        <f>IFERROR(VLOOKUP($N148,'nCino | BigQuery Type Lookup'!$A:$F,6,FALSE),"(not found)")</f>
        <v>n/a</v>
      </c>
      <c r="Z148" t="str">
        <f>IFERROR(VLOOKUP('nCino | Field Mappings'!$A148,'nCino | Object Info'!$A:$H,7,FALSE),"(not found)")</f>
        <v>rskcsp_ds_facility_curated</v>
      </c>
      <c r="AA148" t="str">
        <f t="shared" si="81"/>
        <v>CCS_DoNotTrade__c</v>
      </c>
      <c r="AB148" s="7" t="str">
        <f t="shared" si="82"/>
        <v>n/a</v>
      </c>
      <c r="AC148" s="7" t="str">
        <f t="shared" si="82"/>
        <v>no</v>
      </c>
      <c r="AD148" s="2" t="str">
        <f t="shared" si="83"/>
        <v>BOOL</v>
      </c>
      <c r="AE148" s="7" t="str">
        <f t="shared" si="84"/>
        <v>n/a</v>
      </c>
      <c r="AF148" s="7" t="str">
        <f t="shared" si="85"/>
        <v>n/a</v>
      </c>
      <c r="AG148" s="7" t="str">
        <f t="shared" si="86"/>
        <v>n/a</v>
      </c>
      <c r="AH148" t="str">
        <f>IFERROR(VLOOKUP('nCino | Field Mappings'!$A148,'nCino | Object Info'!$A:$H,8,FALSE),"(not found)")</f>
        <v>facility</v>
      </c>
      <c r="AI148" t="str">
        <f t="shared" si="87"/>
        <v>DoNotTrade</v>
      </c>
      <c r="AJ148" s="7" t="str">
        <f t="shared" si="88"/>
        <v>n/a</v>
      </c>
      <c r="AK148" s="7" t="str">
        <f t="shared" si="97"/>
        <v>no</v>
      </c>
      <c r="AL148" s="2" t="str">
        <f t="shared" si="89"/>
        <v>BOOL</v>
      </c>
      <c r="AM148" s="7" t="str">
        <f t="shared" si="90"/>
        <v>n/a</v>
      </c>
      <c r="AN148" s="7" t="str">
        <f t="shared" si="91"/>
        <v>n/a</v>
      </c>
      <c r="AO148" s="7" t="str">
        <f t="shared" si="92"/>
        <v>n/a</v>
      </c>
      <c r="AP148" s="7" t="str">
        <f t="shared" si="98"/>
        <v>n/a</v>
      </c>
    </row>
    <row r="149" spans="1:42">
      <c r="A149" s="1" t="s">
        <v>49</v>
      </c>
      <c r="B149" s="1" t="s">
        <v>374</v>
      </c>
      <c r="C149" s="1" t="s">
        <v>509</v>
      </c>
      <c r="D149" s="1" t="s">
        <v>510</v>
      </c>
      <c r="E149" s="1" t="s">
        <v>511</v>
      </c>
      <c r="F149" s="2" t="str">
        <f>IF(OR(ISERROR(VLOOKUP($C149,'DMW | F&amp;L Fields'!$L:$M, 1, FALSE)),IFERROR(INDEX('DMW | F&amp;L Fields'!$C:$C,MATCH($C149,'DMW | F&amp;L Fields'!$L:$L, 0)), "Y") ="Y"),"No", "Yes")</f>
        <v>Yes</v>
      </c>
      <c r="G149" s="1" t="str">
        <f>IFERROR(VLOOKUP($C149,'DMW | F&amp;L Fields'!$L:$M, 2, FALSE),"(not found)")</f>
        <v>This field captures the duration of an Overdraft Facility.</v>
      </c>
      <c r="H149" s="2" t="str">
        <f t="shared" si="76"/>
        <v>n/a</v>
      </c>
      <c r="I149" s="2" t="s">
        <v>97</v>
      </c>
      <c r="J149" s="1" t="s">
        <v>119</v>
      </c>
      <c r="K149" s="2">
        <v>255</v>
      </c>
      <c r="L149" s="2">
        <v>0</v>
      </c>
      <c r="M149" s="2">
        <v>0</v>
      </c>
      <c r="N149" s="2" t="str">
        <f t="shared" si="77"/>
        <v>picklist|255|0|0</v>
      </c>
      <c r="O149" t="str">
        <f>IFERROR(VLOOKUP('nCino | Field Mappings'!$A149,'nCino | Object Info'!$A:$H,5,FALSE),"(not found)")</f>
        <v>rskcsp_ds_facility</v>
      </c>
      <c r="P149" t="str">
        <f t="shared" si="78"/>
        <v>CCS_Duration__c</v>
      </c>
      <c r="Q149" s="7">
        <f>IFERROR(VLOOKUP($N149,'nCino | BigQuery Type Lookup'!$A:$F,2,FALSE),"(not found)")</f>
        <v>255</v>
      </c>
      <c r="R149" t="str">
        <f>IFERROR(VLOOKUP('nCino | Field Mappings'!$A149,'nCino | Object Info'!$A:$H,6,FALSE),"(not found)")</f>
        <v>rskcsp_ds_facility_staging</v>
      </c>
      <c r="S149" t="str">
        <f t="shared" si="79"/>
        <v>CCS_Duration__c</v>
      </c>
      <c r="T149" s="7" t="str">
        <f t="shared" si="80"/>
        <v>n/a</v>
      </c>
      <c r="U149" s="7" t="str">
        <f t="shared" si="96"/>
        <v>no</v>
      </c>
      <c r="V149" s="2" t="str">
        <f>IFERROR(VLOOKUP($N149,'nCino | BigQuery Type Lookup'!$A:$F,3,FALSE),"(not found)")</f>
        <v>STRING</v>
      </c>
      <c r="W149" s="7">
        <f>IFERROR(VLOOKUP($N149,'nCino | BigQuery Type Lookup'!$A:$F,4,FALSE),"(not found)")</f>
        <v>255</v>
      </c>
      <c r="X149" s="7" t="str">
        <f>IFERROR(VLOOKUP($N149,'nCino | BigQuery Type Lookup'!$A:$F,5,FALSE),"(not found)")</f>
        <v>n/a</v>
      </c>
      <c r="Y149" s="7" t="str">
        <f>IFERROR(VLOOKUP($N149,'nCino | BigQuery Type Lookup'!$A:$F,6,FALSE),"(not found)")</f>
        <v>n/a</v>
      </c>
      <c r="Z149" t="str">
        <f>IFERROR(VLOOKUP('nCino | Field Mappings'!$A149,'nCino | Object Info'!$A:$H,7,FALSE),"(not found)")</f>
        <v>rskcsp_ds_facility_curated</v>
      </c>
      <c r="AA149" t="str">
        <f t="shared" si="81"/>
        <v>CCS_Duration__c</v>
      </c>
      <c r="AB149" s="7" t="str">
        <f t="shared" si="82"/>
        <v>n/a</v>
      </c>
      <c r="AC149" s="7" t="str">
        <f t="shared" si="82"/>
        <v>yes</v>
      </c>
      <c r="AD149" s="2" t="str">
        <f t="shared" si="83"/>
        <v>STRING</v>
      </c>
      <c r="AE149" s="7">
        <f t="shared" si="84"/>
        <v>255</v>
      </c>
      <c r="AF149" s="7" t="str">
        <f t="shared" si="85"/>
        <v>n/a</v>
      </c>
      <c r="AG149" s="7" t="str">
        <f t="shared" si="86"/>
        <v>n/a</v>
      </c>
      <c r="AH149" t="str">
        <f>IFERROR(VLOOKUP('nCino | Field Mappings'!$A149,'nCino | Object Info'!$A:$H,8,FALSE),"(not found)")</f>
        <v>facility</v>
      </c>
      <c r="AI149" t="str">
        <f t="shared" si="87"/>
        <v>Duration</v>
      </c>
      <c r="AJ149" s="7" t="str">
        <f t="shared" si="88"/>
        <v>n/a</v>
      </c>
      <c r="AK149" s="7" t="str">
        <f t="shared" si="97"/>
        <v>yes</v>
      </c>
      <c r="AL149" s="2" t="str">
        <f t="shared" si="89"/>
        <v>STRING</v>
      </c>
      <c r="AM149" s="7">
        <f t="shared" si="90"/>
        <v>255</v>
      </c>
      <c r="AN149" s="7" t="str">
        <f t="shared" si="91"/>
        <v>n/a</v>
      </c>
      <c r="AO149" s="7" t="str">
        <f t="shared" si="92"/>
        <v>n/a</v>
      </c>
      <c r="AP149" s="7" t="str">
        <f t="shared" si="98"/>
        <v>n/a</v>
      </c>
    </row>
    <row r="150" spans="1:42">
      <c r="A150" s="1" t="s">
        <v>49</v>
      </c>
      <c r="B150" s="1" t="s">
        <v>374</v>
      </c>
      <c r="C150" s="1" t="s">
        <v>512</v>
      </c>
      <c r="D150" s="1" t="s">
        <v>513</v>
      </c>
      <c r="E150" s="1" t="s">
        <v>514</v>
      </c>
      <c r="F150" s="2" t="str">
        <f>IF(OR(ISERROR(VLOOKUP($C150,'DMW | F&amp;L Fields'!$L:$M, 1, FALSE)),IFERROR(INDEX('DMW | F&amp;L Fields'!$C:$C,MATCH($C150,'DMW | F&amp;L Fields'!$L:$L, 0)), "Y") ="Y"),"No", "Yes")</f>
        <v>Yes</v>
      </c>
      <c r="G150" s="1" t="str">
        <f>IFERROR(VLOOKUP($C150,'DMW | F&amp;L Fields'!$L:$M, 2, FALSE),"(not found)")</f>
        <v>CCTUC-2657 : The factors required for quote comparison.</v>
      </c>
      <c r="H150" s="2" t="str">
        <f t="shared" si="76"/>
        <v>n/a</v>
      </c>
      <c r="I150" s="2" t="s">
        <v>97</v>
      </c>
      <c r="J150" s="1" t="s">
        <v>296</v>
      </c>
      <c r="K150" s="2">
        <v>4099</v>
      </c>
      <c r="L150" s="2">
        <v>4</v>
      </c>
      <c r="M150" s="2">
        <v>0</v>
      </c>
      <c r="N150" s="2" t="str">
        <f t="shared" si="77"/>
        <v>multipicklist|4099|4|0</v>
      </c>
      <c r="O150" t="str">
        <f>IFERROR(VLOOKUP('nCino | Field Mappings'!$A150,'nCino | Object Info'!$A:$H,5,FALSE),"(not found)")</f>
        <v>rskcsp_ds_facility</v>
      </c>
      <c r="P150" t="str">
        <f t="shared" si="78"/>
        <v>CCS_e_Loan_Product_Selection__c</v>
      </c>
      <c r="Q150" s="7">
        <f>IFERROR(VLOOKUP($N150,'nCino | BigQuery Type Lookup'!$A:$F,2,FALSE),"(not found)")</f>
        <v>4099</v>
      </c>
      <c r="R150" t="str">
        <f>IFERROR(VLOOKUP('nCino | Field Mappings'!$A150,'nCino | Object Info'!$A:$H,6,FALSE),"(not found)")</f>
        <v>rskcsp_ds_facility_staging</v>
      </c>
      <c r="S150" t="str">
        <f t="shared" si="79"/>
        <v>CCS_e_Loan_Product_Selection__c</v>
      </c>
      <c r="T150" s="7" t="str">
        <f t="shared" si="80"/>
        <v>n/a</v>
      </c>
      <c r="U150" s="7" t="str">
        <f t="shared" si="96"/>
        <v>no</v>
      </c>
      <c r="V150" s="2" t="str">
        <f>IFERROR(VLOOKUP($N150,'nCino | BigQuery Type Lookup'!$A:$F,3,FALSE),"(not found)")</f>
        <v>ARRAY&lt;STRING&gt;</v>
      </c>
      <c r="W150" s="7">
        <f>IFERROR(VLOOKUP($N150,'nCino | BigQuery Type Lookup'!$A:$F,4,FALSE),"(not found)")</f>
        <v>4099</v>
      </c>
      <c r="X150" s="7" t="str">
        <f>IFERROR(VLOOKUP($N150,'nCino | BigQuery Type Lookup'!$A:$F,5,FALSE),"(not found)")</f>
        <v>n/a</v>
      </c>
      <c r="Y150" s="7" t="str">
        <f>IFERROR(VLOOKUP($N150,'nCino | BigQuery Type Lookup'!$A:$F,6,FALSE),"(not found)")</f>
        <v>n/a</v>
      </c>
      <c r="Z150" t="str">
        <f>IFERROR(VLOOKUP('nCino | Field Mappings'!$A150,'nCino | Object Info'!$A:$H,7,FALSE),"(not found)")</f>
        <v>rskcsp_ds_facility_curated</v>
      </c>
      <c r="AA150" t="str">
        <f t="shared" si="81"/>
        <v>CCS_e_Loan_Product_Selection__c</v>
      </c>
      <c r="AB150" s="7" t="str">
        <f t="shared" si="82"/>
        <v>n/a</v>
      </c>
      <c r="AC150" s="7" t="str">
        <f t="shared" si="82"/>
        <v>yes</v>
      </c>
      <c r="AD150" s="2" t="str">
        <f t="shared" si="83"/>
        <v>ARRAY&lt;STRING&gt;</v>
      </c>
      <c r="AE150" s="7">
        <f t="shared" si="84"/>
        <v>4099</v>
      </c>
      <c r="AF150" s="7" t="str">
        <f t="shared" si="85"/>
        <v>n/a</v>
      </c>
      <c r="AG150" s="7" t="str">
        <f t="shared" si="86"/>
        <v>n/a</v>
      </c>
      <c r="AH150" t="str">
        <f>IFERROR(VLOOKUP('nCino | Field Mappings'!$A150,'nCino | Object Info'!$A:$H,8,FALSE),"(not found)")</f>
        <v>facility</v>
      </c>
      <c r="AI150" t="str">
        <f t="shared" si="87"/>
        <v>e_Loan_Product_Selection</v>
      </c>
      <c r="AJ150" s="7" t="str">
        <f t="shared" si="88"/>
        <v>n/a</v>
      </c>
      <c r="AK150" s="7" t="str">
        <f t="shared" si="97"/>
        <v>yes</v>
      </c>
      <c r="AL150" s="2" t="str">
        <f t="shared" si="89"/>
        <v>ARRAY&lt;STRING&gt;</v>
      </c>
      <c r="AM150" s="7">
        <f t="shared" si="90"/>
        <v>4099</v>
      </c>
      <c r="AN150" s="7" t="str">
        <f t="shared" si="91"/>
        <v>n/a</v>
      </c>
      <c r="AO150" s="7" t="str">
        <f t="shared" si="92"/>
        <v>n/a</v>
      </c>
      <c r="AP150" s="7">
        <v>5</v>
      </c>
    </row>
    <row r="151" spans="1:42">
      <c r="A151" s="1" t="s">
        <v>49</v>
      </c>
      <c r="B151" s="1" t="s">
        <v>374</v>
      </c>
      <c r="C151" s="1" t="s">
        <v>515</v>
      </c>
      <c r="D151" s="1" t="s">
        <v>516</v>
      </c>
      <c r="E151" s="1" t="s">
        <v>517</v>
      </c>
      <c r="F151" s="2" t="str">
        <f>IF(OR(ISERROR(VLOOKUP($C151,'DMW | F&amp;L Fields'!$L:$M, 1, FALSE)),IFERROR(INDEX('DMW | F&amp;L Fields'!$C:$C,MATCH($C151,'DMW | F&amp;L Fields'!$L:$L, 0)), "Y") ="Y"),"No", "Yes")</f>
        <v>Yes</v>
      </c>
      <c r="G151" s="1" t="str">
        <f>IFERROR(VLOOKUP($C151,'DMW | F&amp;L Fields'!$L:$M, 2, FALSE),"(not found)")</f>
        <v>Flag to indicate whether the Facility is eligible for a Capital Repayment Holiday.</v>
      </c>
      <c r="H151" s="2" t="str">
        <f t="shared" si="76"/>
        <v>n/a</v>
      </c>
      <c r="I151" s="2" t="s">
        <v>97</v>
      </c>
      <c r="J151" s="1" t="s">
        <v>115</v>
      </c>
      <c r="K151" s="2">
        <v>1300</v>
      </c>
      <c r="L151" s="2">
        <v>0</v>
      </c>
      <c r="M151" s="2">
        <v>0</v>
      </c>
      <c r="N151" s="2" t="str">
        <f t="shared" si="77"/>
        <v>string|1300|0|0</v>
      </c>
      <c r="O151" t="str">
        <f>IFERROR(VLOOKUP('nCino | Field Mappings'!$A151,'nCino | Object Info'!$A:$H,5,FALSE),"(not found)")</f>
        <v>rskcsp_ds_facility</v>
      </c>
      <c r="P151" t="str">
        <f t="shared" si="78"/>
        <v>CCS_Eligible_for_CRH__c</v>
      </c>
      <c r="Q151" s="7">
        <f>IFERROR(VLOOKUP($N151,'nCino | BigQuery Type Lookup'!$A:$F,2,FALSE),"(not found)")</f>
        <v>1300</v>
      </c>
      <c r="R151" t="str">
        <f>IFERROR(VLOOKUP('nCino | Field Mappings'!$A151,'nCino | Object Info'!$A:$H,6,FALSE),"(not found)")</f>
        <v>rskcsp_ds_facility_staging</v>
      </c>
      <c r="S151" t="str">
        <f t="shared" si="79"/>
        <v>CCS_Eligible_for_CRH__c</v>
      </c>
      <c r="T151" s="7" t="str">
        <f t="shared" si="80"/>
        <v>n/a</v>
      </c>
      <c r="U151" s="7" t="str">
        <f t="shared" si="96"/>
        <v>no</v>
      </c>
      <c r="V151" s="2" t="str">
        <f>IFERROR(VLOOKUP($N151,'nCino | BigQuery Type Lookup'!$A:$F,3,FALSE),"(not found)")</f>
        <v>STRING</v>
      </c>
      <c r="W151" s="7">
        <f>IFERROR(VLOOKUP($N151,'nCino | BigQuery Type Lookup'!$A:$F,4,FALSE),"(not found)")</f>
        <v>1300</v>
      </c>
      <c r="X151" s="7" t="str">
        <f>IFERROR(VLOOKUP($N151,'nCino | BigQuery Type Lookup'!$A:$F,5,FALSE),"(not found)")</f>
        <v>n/a</v>
      </c>
      <c r="Y151" s="7" t="str">
        <f>IFERROR(VLOOKUP($N151,'nCino | BigQuery Type Lookup'!$A:$F,6,FALSE),"(not found)")</f>
        <v>n/a</v>
      </c>
      <c r="Z151" t="str">
        <f>IFERROR(VLOOKUP('nCino | Field Mappings'!$A151,'nCino | Object Info'!$A:$H,7,FALSE),"(not found)")</f>
        <v>rskcsp_ds_facility_curated</v>
      </c>
      <c r="AA151" t="str">
        <f t="shared" si="81"/>
        <v>CCS_Eligible_for_CRH__c</v>
      </c>
      <c r="AB151" s="7" t="str">
        <f t="shared" si="82"/>
        <v>n/a</v>
      </c>
      <c r="AC151" s="7" t="str">
        <f t="shared" si="82"/>
        <v>yes</v>
      </c>
      <c r="AD151" s="2" t="str">
        <f t="shared" si="83"/>
        <v>STRING</v>
      </c>
      <c r="AE151" s="7">
        <f t="shared" si="84"/>
        <v>1300</v>
      </c>
      <c r="AF151" s="7" t="str">
        <f t="shared" si="85"/>
        <v>n/a</v>
      </c>
      <c r="AG151" s="7" t="str">
        <f t="shared" si="86"/>
        <v>n/a</v>
      </c>
      <c r="AH151" t="str">
        <f>IFERROR(VLOOKUP('nCino | Field Mappings'!$A151,'nCino | Object Info'!$A:$H,8,FALSE),"(not found)")</f>
        <v>facility</v>
      </c>
      <c r="AI151" t="str">
        <f t="shared" si="87"/>
        <v>Eligible_for_CRH</v>
      </c>
      <c r="AJ151" s="7" t="str">
        <f t="shared" si="88"/>
        <v>n/a</v>
      </c>
      <c r="AK151" s="7" t="str">
        <f t="shared" si="97"/>
        <v>yes</v>
      </c>
      <c r="AL151" s="2" t="str">
        <f t="shared" si="89"/>
        <v>STRING</v>
      </c>
      <c r="AM151" s="7">
        <f t="shared" si="90"/>
        <v>1300</v>
      </c>
      <c r="AN151" s="7" t="str">
        <f t="shared" si="91"/>
        <v>n/a</v>
      </c>
      <c r="AO151" s="7" t="str">
        <f t="shared" si="92"/>
        <v>n/a</v>
      </c>
      <c r="AP151" s="7" t="str">
        <f t="shared" si="98"/>
        <v>n/a</v>
      </c>
    </row>
    <row r="152" spans="1:42">
      <c r="A152" s="1" t="s">
        <v>49</v>
      </c>
      <c r="B152" s="1" t="s">
        <v>374</v>
      </c>
      <c r="C152" s="1" t="s">
        <v>518</v>
      </c>
      <c r="D152" s="1" t="s">
        <v>519</v>
      </c>
      <c r="E152" s="1" t="s">
        <v>520</v>
      </c>
      <c r="F152" s="2" t="str">
        <f>IF(OR(ISERROR(VLOOKUP($C152,'DMW | F&amp;L Fields'!$L:$M, 1, FALSE)),IFERROR(INDEX('DMW | F&amp;L Fields'!$C:$C,MATCH($C152,'DMW | F&amp;L Fields'!$L:$L, 0)), "Y") ="Y"),"No", "Yes")</f>
        <v>Yes</v>
      </c>
      <c r="G152" s="1" t="str">
        <f>IFERROR(VLOOKUP($C152,'DMW | F&amp;L Fields'!$L:$M, 2, FALSE),"(not found)")</f>
        <v>CCTUC-4050 : The discount to be applied to the total proposed rate of an overdraft.</v>
      </c>
      <c r="H152" s="2" t="str">
        <f t="shared" si="76"/>
        <v>n/a</v>
      </c>
      <c r="I152" s="2" t="s">
        <v>97</v>
      </c>
      <c r="J152" s="1" t="s">
        <v>342</v>
      </c>
      <c r="K152" s="2">
        <v>0</v>
      </c>
      <c r="L152" s="2">
        <v>18</v>
      </c>
      <c r="M152" s="2">
        <v>2</v>
      </c>
      <c r="N152" s="2" t="str">
        <f t="shared" si="77"/>
        <v>percent|0|18|2</v>
      </c>
      <c r="O152" t="str">
        <f>IFERROR(VLOOKUP('nCino | Field Mappings'!$A152,'nCino | Object Info'!$A:$H,5,FALSE),"(not found)")</f>
        <v>rskcsp_ds_facility</v>
      </c>
      <c r="P152" t="str">
        <f t="shared" si="78"/>
        <v>CCS_Exception_Pricing_Discount_To_Apply__c</v>
      </c>
      <c r="Q152" s="7">
        <f>IFERROR(VLOOKUP($N152,'nCino | BigQuery Type Lookup'!$A:$F,2,FALSE),"(not found)")</f>
        <v>21</v>
      </c>
      <c r="R152" t="str">
        <f>IFERROR(VLOOKUP('nCino | Field Mappings'!$A152,'nCino | Object Info'!$A:$H,6,FALSE),"(not found)")</f>
        <v>rskcsp_ds_facility_staging</v>
      </c>
      <c r="S152" t="str">
        <f t="shared" si="79"/>
        <v>CCS_Exception_Pricing_Discount_To_Apply__c</v>
      </c>
      <c r="T152" s="7" t="str">
        <f t="shared" si="80"/>
        <v>n/a</v>
      </c>
      <c r="U152" s="7" t="str">
        <f t="shared" si="96"/>
        <v>no</v>
      </c>
      <c r="V152" s="2" t="str">
        <f>IFERROR(VLOOKUP($N152,'nCino | BigQuery Type Lookup'!$A:$F,3,FALSE),"(not found)")</f>
        <v>NUMERIC</v>
      </c>
      <c r="W152" s="7" t="str">
        <f>IFERROR(VLOOKUP($N152,'nCino | BigQuery Type Lookup'!$A:$F,4,FALSE),"(not found)")</f>
        <v>n/a</v>
      </c>
      <c r="X152" s="7">
        <f>IFERROR(VLOOKUP($N152,'nCino | BigQuery Type Lookup'!$A:$F,5,FALSE),"(not found)")</f>
        <v>18</v>
      </c>
      <c r="Y152" s="7">
        <f>IFERROR(VLOOKUP($N152,'nCino | BigQuery Type Lookup'!$A:$F,6,FALSE),"(not found)")</f>
        <v>2</v>
      </c>
      <c r="Z152" t="str">
        <f>IFERROR(VLOOKUP('nCino | Field Mappings'!$A152,'nCino | Object Info'!$A:$H,7,FALSE),"(not found)")</f>
        <v>rskcsp_ds_facility_curated</v>
      </c>
      <c r="AA152" t="str">
        <f t="shared" si="81"/>
        <v>CCS_Exception_Pricing_Discount_To_Apply__c</v>
      </c>
      <c r="AB152" s="7" t="str">
        <f t="shared" si="82"/>
        <v>n/a</v>
      </c>
      <c r="AC152" s="7" t="str">
        <f t="shared" si="82"/>
        <v>yes</v>
      </c>
      <c r="AD152" s="2" t="str">
        <f t="shared" si="83"/>
        <v>NUMERIC</v>
      </c>
      <c r="AE152" s="7" t="str">
        <f t="shared" si="84"/>
        <v>n/a</v>
      </c>
      <c r="AF152" s="7">
        <f t="shared" si="85"/>
        <v>18</v>
      </c>
      <c r="AG152" s="7">
        <f t="shared" si="86"/>
        <v>2</v>
      </c>
      <c r="AH152" t="str">
        <f>IFERROR(VLOOKUP('nCino | Field Mappings'!$A152,'nCino | Object Info'!$A:$H,8,FALSE),"(not found)")</f>
        <v>facility</v>
      </c>
      <c r="AI152" t="str">
        <f t="shared" si="87"/>
        <v>Exception_Pricing_Discount_To_Apply</v>
      </c>
      <c r="AJ152" s="7" t="str">
        <f t="shared" si="88"/>
        <v>n/a</v>
      </c>
      <c r="AK152" s="7" t="str">
        <f t="shared" si="97"/>
        <v>yes</v>
      </c>
      <c r="AL152" s="2" t="str">
        <f t="shared" si="89"/>
        <v>NUMERIC</v>
      </c>
      <c r="AM152" s="7" t="str">
        <f t="shared" si="90"/>
        <v>n/a</v>
      </c>
      <c r="AN152" s="7">
        <f t="shared" si="91"/>
        <v>18</v>
      </c>
      <c r="AO152" s="7">
        <f t="shared" si="92"/>
        <v>2</v>
      </c>
      <c r="AP152" s="7" t="str">
        <f t="shared" si="98"/>
        <v>n/a</v>
      </c>
    </row>
    <row r="153" spans="1:42">
      <c r="A153" s="1" t="s">
        <v>49</v>
      </c>
      <c r="B153" s="1" t="s">
        <v>374</v>
      </c>
      <c r="C153" s="1" t="s">
        <v>521</v>
      </c>
      <c r="D153" s="1" t="s">
        <v>522</v>
      </c>
      <c r="E153" s="1" t="s">
        <v>523</v>
      </c>
      <c r="F153" s="2" t="str">
        <f>IF(OR(ISERROR(VLOOKUP($C153,'DMW | F&amp;L Fields'!$L:$M, 1, FALSE)),IFERROR(INDEX('DMW | F&amp;L Fields'!$C:$C,MATCH($C153,'DMW | F&amp;L Fields'!$L:$L, 0)), "Y") ="Y"),"No", "Yes")</f>
        <v>Yes</v>
      </c>
      <c r="G153" s="1" t="str">
        <f>IFERROR(VLOOKUP($C153,'DMW | F&amp;L Fields'!$L:$M, 2, FALSE),"(not found)")</f>
        <v>CCTUC-4050 : Indicates whether the user would like to decrease the returned margin for an Overdraft.</v>
      </c>
      <c r="H153" s="2" t="str">
        <f t="shared" si="76"/>
        <v>n/a</v>
      </c>
      <c r="I153" s="2" t="s">
        <v>97</v>
      </c>
      <c r="J153" s="1" t="s">
        <v>119</v>
      </c>
      <c r="K153" s="2">
        <v>255</v>
      </c>
      <c r="L153" s="2">
        <v>0</v>
      </c>
      <c r="M153" s="2">
        <v>0</v>
      </c>
      <c r="N153" s="2" t="str">
        <f t="shared" si="77"/>
        <v>picklist|255|0|0</v>
      </c>
      <c r="O153" t="str">
        <f>IFERROR(VLOOKUP('nCino | Field Mappings'!$A153,'nCino | Object Info'!$A:$H,5,FALSE),"(not found)")</f>
        <v>rskcsp_ds_facility</v>
      </c>
      <c r="P153" t="str">
        <f t="shared" si="78"/>
        <v>CCS_Exception_Pricing_Request__c</v>
      </c>
      <c r="Q153" s="7">
        <f>IFERROR(VLOOKUP($N153,'nCino | BigQuery Type Lookup'!$A:$F,2,FALSE),"(not found)")</f>
        <v>255</v>
      </c>
      <c r="R153" t="str">
        <f>IFERROR(VLOOKUP('nCino | Field Mappings'!$A153,'nCino | Object Info'!$A:$H,6,FALSE),"(not found)")</f>
        <v>rskcsp_ds_facility_staging</v>
      </c>
      <c r="S153" t="str">
        <f t="shared" si="79"/>
        <v>CCS_Exception_Pricing_Request__c</v>
      </c>
      <c r="T153" s="7" t="str">
        <f t="shared" si="80"/>
        <v>n/a</v>
      </c>
      <c r="U153" s="7" t="str">
        <f t="shared" si="96"/>
        <v>no</v>
      </c>
      <c r="V153" s="2" t="str">
        <f>IFERROR(VLOOKUP($N153,'nCino | BigQuery Type Lookup'!$A:$F,3,FALSE),"(not found)")</f>
        <v>STRING</v>
      </c>
      <c r="W153" s="7">
        <f>IFERROR(VLOOKUP($N153,'nCino | BigQuery Type Lookup'!$A:$F,4,FALSE),"(not found)")</f>
        <v>255</v>
      </c>
      <c r="X153" s="7" t="str">
        <f>IFERROR(VLOOKUP($N153,'nCino | BigQuery Type Lookup'!$A:$F,5,FALSE),"(not found)")</f>
        <v>n/a</v>
      </c>
      <c r="Y153" s="7" t="str">
        <f>IFERROR(VLOOKUP($N153,'nCino | BigQuery Type Lookup'!$A:$F,6,FALSE),"(not found)")</f>
        <v>n/a</v>
      </c>
      <c r="Z153" t="str">
        <f>IFERROR(VLOOKUP('nCino | Field Mappings'!$A153,'nCino | Object Info'!$A:$H,7,FALSE),"(not found)")</f>
        <v>rskcsp_ds_facility_curated</v>
      </c>
      <c r="AA153" t="str">
        <f t="shared" si="81"/>
        <v>CCS_Exception_Pricing_Request__c</v>
      </c>
      <c r="AB153" s="7" t="str">
        <f t="shared" si="82"/>
        <v>n/a</v>
      </c>
      <c r="AC153" s="7" t="str">
        <f t="shared" si="82"/>
        <v>yes</v>
      </c>
      <c r="AD153" s="2" t="str">
        <f t="shared" si="83"/>
        <v>STRING</v>
      </c>
      <c r="AE153" s="7">
        <f t="shared" si="84"/>
        <v>255</v>
      </c>
      <c r="AF153" s="7" t="str">
        <f t="shared" si="85"/>
        <v>n/a</v>
      </c>
      <c r="AG153" s="7" t="str">
        <f t="shared" si="86"/>
        <v>n/a</v>
      </c>
      <c r="AH153" t="str">
        <f>IFERROR(VLOOKUP('nCino | Field Mappings'!$A153,'nCino | Object Info'!$A:$H,8,FALSE),"(not found)")</f>
        <v>facility</v>
      </c>
      <c r="AI153" t="str">
        <f t="shared" si="87"/>
        <v>Exception_Pricing_Request</v>
      </c>
      <c r="AJ153" s="7" t="str">
        <f t="shared" si="88"/>
        <v>n/a</v>
      </c>
      <c r="AK153" s="7" t="str">
        <f t="shared" si="97"/>
        <v>yes</v>
      </c>
      <c r="AL153" s="2" t="str">
        <f t="shared" si="89"/>
        <v>STRING</v>
      </c>
      <c r="AM153" s="7">
        <f t="shared" si="90"/>
        <v>255</v>
      </c>
      <c r="AN153" s="7" t="str">
        <f t="shared" si="91"/>
        <v>n/a</v>
      </c>
      <c r="AO153" s="7" t="str">
        <f t="shared" si="92"/>
        <v>n/a</v>
      </c>
      <c r="AP153" s="7" t="str">
        <f t="shared" si="98"/>
        <v>n/a</v>
      </c>
    </row>
    <row r="154" spans="1:42">
      <c r="A154" s="1" t="s">
        <v>49</v>
      </c>
      <c r="B154" s="1" t="s">
        <v>374</v>
      </c>
      <c r="C154" s="1" t="s">
        <v>524</v>
      </c>
      <c r="D154" s="1" t="s">
        <v>525</v>
      </c>
      <c r="E154" s="1" t="s">
        <v>526</v>
      </c>
      <c r="F154" s="2" t="str">
        <f>IF(OR(ISERROR(VLOOKUP($C154,'DMW | F&amp;L Fields'!$L:$M, 1, FALSE)),IFERROR(INDEX('DMW | F&amp;L Fields'!$C:$C,MATCH($C154,'DMW | F&amp;L Fields'!$L:$L, 0)), "Y") ="Y"),"No", "Yes")</f>
        <v>Yes</v>
      </c>
      <c r="G154" s="1" t="str">
        <f>IFERROR(VLOOKUP($C154,'DMW | F&amp;L Fields'!$L:$M, 2, FALSE),"(not found)")</f>
        <v>Formula field to exclude particular Facility records from the LLC_BI__Loan__c.CCS_Change__c formula field calculations. Based upon if the Tranche Drawdown field is Yes or No, different calculations need to occur per Facility record.</v>
      </c>
      <c r="H154" s="2" t="str">
        <f t="shared" si="76"/>
        <v>n/a</v>
      </c>
      <c r="I154" s="2" t="s">
        <v>110</v>
      </c>
      <c r="J154" s="1" t="s">
        <v>164</v>
      </c>
      <c r="K154" s="2">
        <v>0</v>
      </c>
      <c r="L154" s="2">
        <v>0</v>
      </c>
      <c r="M154" s="2">
        <v>0</v>
      </c>
      <c r="N154" s="2" t="str">
        <f t="shared" si="77"/>
        <v>boolean|0|0|0</v>
      </c>
      <c r="O154" t="str">
        <f>IFERROR(VLOOKUP('nCino | Field Mappings'!$A154,'nCino | Object Info'!$A:$H,5,FALSE),"(not found)")</f>
        <v>rskcsp_ds_facility</v>
      </c>
      <c r="P154" t="str">
        <f t="shared" si="78"/>
        <v>CCS_Exclude_from_Change__c</v>
      </c>
      <c r="Q154" s="7">
        <f>IFERROR(VLOOKUP($N154,'nCino | BigQuery Type Lookup'!$A:$F,2,FALSE),"(not found)")</f>
        <v>1</v>
      </c>
      <c r="R154" t="str">
        <f>IFERROR(VLOOKUP('nCino | Field Mappings'!$A154,'nCino | Object Info'!$A:$H,6,FALSE),"(not found)")</f>
        <v>rskcsp_ds_facility_staging</v>
      </c>
      <c r="S154" t="str">
        <f t="shared" si="79"/>
        <v>CCS_Exclude_from_Change__c</v>
      </c>
      <c r="T154" s="7" t="str">
        <f t="shared" si="80"/>
        <v>n/a</v>
      </c>
      <c r="U154" s="7" t="str">
        <f t="shared" si="96"/>
        <v>no</v>
      </c>
      <c r="V154" s="2" t="str">
        <f>IFERROR(VLOOKUP($N154,'nCino | BigQuery Type Lookup'!$A:$F,3,FALSE),"(not found)")</f>
        <v>BOOL</v>
      </c>
      <c r="W154" s="7" t="str">
        <f>IFERROR(VLOOKUP($N154,'nCino | BigQuery Type Lookup'!$A:$F,4,FALSE),"(not found)")</f>
        <v>n/a</v>
      </c>
      <c r="X154" s="7" t="str">
        <f>IFERROR(VLOOKUP($N154,'nCino | BigQuery Type Lookup'!$A:$F,5,FALSE),"(not found)")</f>
        <v>n/a</v>
      </c>
      <c r="Y154" s="7" t="str">
        <f>IFERROR(VLOOKUP($N154,'nCino | BigQuery Type Lookup'!$A:$F,6,FALSE),"(not found)")</f>
        <v>n/a</v>
      </c>
      <c r="Z154" t="str">
        <f>IFERROR(VLOOKUP('nCino | Field Mappings'!$A154,'nCino | Object Info'!$A:$H,7,FALSE),"(not found)")</f>
        <v>rskcsp_ds_facility_curated</v>
      </c>
      <c r="AA154" t="str">
        <f t="shared" si="81"/>
        <v>CCS_Exclude_from_Change__c</v>
      </c>
      <c r="AB154" s="7" t="str">
        <f t="shared" si="82"/>
        <v>n/a</v>
      </c>
      <c r="AC154" s="7" t="str">
        <f t="shared" si="82"/>
        <v>no</v>
      </c>
      <c r="AD154" s="2" t="str">
        <f t="shared" si="83"/>
        <v>BOOL</v>
      </c>
      <c r="AE154" s="7" t="str">
        <f t="shared" si="84"/>
        <v>n/a</v>
      </c>
      <c r="AF154" s="7" t="str">
        <f t="shared" si="85"/>
        <v>n/a</v>
      </c>
      <c r="AG154" s="7" t="str">
        <f t="shared" si="86"/>
        <v>n/a</v>
      </c>
      <c r="AH154" t="str">
        <f>IFERROR(VLOOKUP('nCino | Field Mappings'!$A154,'nCino | Object Info'!$A:$H,8,FALSE),"(not found)")</f>
        <v>facility</v>
      </c>
      <c r="AI154" t="str">
        <f t="shared" si="87"/>
        <v>Exclude_from_Change</v>
      </c>
      <c r="AJ154" s="7" t="str">
        <f t="shared" si="88"/>
        <v>n/a</v>
      </c>
      <c r="AK154" s="7" t="str">
        <f t="shared" si="97"/>
        <v>no</v>
      </c>
      <c r="AL154" s="2" t="str">
        <f t="shared" si="89"/>
        <v>BOOL</v>
      </c>
      <c r="AM154" s="7" t="str">
        <f t="shared" si="90"/>
        <v>n/a</v>
      </c>
      <c r="AN154" s="7" t="str">
        <f t="shared" si="91"/>
        <v>n/a</v>
      </c>
      <c r="AO154" s="7" t="str">
        <f t="shared" si="92"/>
        <v>n/a</v>
      </c>
      <c r="AP154" s="7" t="str">
        <f t="shared" si="98"/>
        <v>n/a</v>
      </c>
    </row>
    <row r="155" spans="1:42">
      <c r="A155" s="1" t="s">
        <v>49</v>
      </c>
      <c r="B155" s="1" t="s">
        <v>374</v>
      </c>
      <c r="C155" s="1" t="s">
        <v>527</v>
      </c>
      <c r="D155" s="1" t="s">
        <v>528</v>
      </c>
      <c r="E155" s="1" t="s">
        <v>529</v>
      </c>
      <c r="F155" s="2" t="str">
        <f>IF(OR(ISERROR(VLOOKUP($C155,'DMW | F&amp;L Fields'!$L:$M, 1, FALSE)),IFERROR(INDEX('DMW | F&amp;L Fields'!$C:$C,MATCH($C155,'DMW | F&amp;L Fields'!$L:$L, 0)), "Y") ="Y"),"No", "Yes")</f>
        <v>Yes</v>
      </c>
      <c r="G155" s="1" t="str">
        <f>IFERROR(VLOOKUP($C155,'DMW | F&amp;L Fields'!$L:$M, 2, FALSE),"(not found)")</f>
        <v>Formula field to exclude particular Facility records from the LLC_BI__Loan__c.CCS_Exposure_Value formula field</v>
      </c>
      <c r="H155" s="2" t="str">
        <f t="shared" si="76"/>
        <v>n/a</v>
      </c>
      <c r="I155" s="2" t="s">
        <v>110</v>
      </c>
      <c r="J155" s="1" t="s">
        <v>164</v>
      </c>
      <c r="K155" s="2">
        <v>0</v>
      </c>
      <c r="L155" s="2">
        <v>0</v>
      </c>
      <c r="M155" s="2">
        <v>0</v>
      </c>
      <c r="N155" s="2" t="str">
        <f t="shared" si="77"/>
        <v>boolean|0|0|0</v>
      </c>
      <c r="O155" t="str">
        <f>IFERROR(VLOOKUP('nCino | Field Mappings'!$A155,'nCino | Object Info'!$A:$H,5,FALSE),"(not found)")</f>
        <v>rskcsp_ds_facility</v>
      </c>
      <c r="P155" t="str">
        <f t="shared" si="78"/>
        <v>CCS_Exclude_from_Exposure_Value__c</v>
      </c>
      <c r="Q155" s="7">
        <f>IFERROR(VLOOKUP($N155,'nCino | BigQuery Type Lookup'!$A:$F,2,FALSE),"(not found)")</f>
        <v>1</v>
      </c>
      <c r="R155" t="str">
        <f>IFERROR(VLOOKUP('nCino | Field Mappings'!$A155,'nCino | Object Info'!$A:$H,6,FALSE),"(not found)")</f>
        <v>rskcsp_ds_facility_staging</v>
      </c>
      <c r="S155" t="str">
        <f t="shared" si="79"/>
        <v>CCS_Exclude_from_Exposure_Value__c</v>
      </c>
      <c r="T155" s="7" t="str">
        <f t="shared" si="80"/>
        <v>n/a</v>
      </c>
      <c r="U155" s="7" t="str">
        <f t="shared" si="96"/>
        <v>no</v>
      </c>
      <c r="V155" s="2" t="str">
        <f>IFERROR(VLOOKUP($N155,'nCino | BigQuery Type Lookup'!$A:$F,3,FALSE),"(not found)")</f>
        <v>BOOL</v>
      </c>
      <c r="W155" s="7" t="str">
        <f>IFERROR(VLOOKUP($N155,'nCino | BigQuery Type Lookup'!$A:$F,4,FALSE),"(not found)")</f>
        <v>n/a</v>
      </c>
      <c r="X155" s="7" t="str">
        <f>IFERROR(VLOOKUP($N155,'nCino | BigQuery Type Lookup'!$A:$F,5,FALSE),"(not found)")</f>
        <v>n/a</v>
      </c>
      <c r="Y155" s="7" t="str">
        <f>IFERROR(VLOOKUP($N155,'nCino | BigQuery Type Lookup'!$A:$F,6,FALSE),"(not found)")</f>
        <v>n/a</v>
      </c>
      <c r="Z155" t="str">
        <f>IFERROR(VLOOKUP('nCino | Field Mappings'!$A155,'nCino | Object Info'!$A:$H,7,FALSE),"(not found)")</f>
        <v>rskcsp_ds_facility_curated</v>
      </c>
      <c r="AA155" t="str">
        <f t="shared" si="81"/>
        <v>CCS_Exclude_from_Exposure_Value__c</v>
      </c>
      <c r="AB155" s="7" t="str">
        <f t="shared" si="82"/>
        <v>n/a</v>
      </c>
      <c r="AC155" s="7" t="str">
        <f t="shared" si="82"/>
        <v>no</v>
      </c>
      <c r="AD155" s="2" t="str">
        <f t="shared" si="83"/>
        <v>BOOL</v>
      </c>
      <c r="AE155" s="7" t="str">
        <f t="shared" si="84"/>
        <v>n/a</v>
      </c>
      <c r="AF155" s="7" t="str">
        <f t="shared" si="85"/>
        <v>n/a</v>
      </c>
      <c r="AG155" s="7" t="str">
        <f t="shared" si="86"/>
        <v>n/a</v>
      </c>
      <c r="AH155" t="str">
        <f>IFERROR(VLOOKUP('nCino | Field Mappings'!$A155,'nCino | Object Info'!$A:$H,8,FALSE),"(not found)")</f>
        <v>facility</v>
      </c>
      <c r="AI155" t="str">
        <f t="shared" si="87"/>
        <v>Exclude_from_Exposure_Value</v>
      </c>
      <c r="AJ155" s="7" t="str">
        <f t="shared" si="88"/>
        <v>n/a</v>
      </c>
      <c r="AK155" s="7" t="str">
        <f t="shared" si="97"/>
        <v>no</v>
      </c>
      <c r="AL155" s="2" t="str">
        <f t="shared" si="89"/>
        <v>BOOL</v>
      </c>
      <c r="AM155" s="7" t="str">
        <f t="shared" si="90"/>
        <v>n/a</v>
      </c>
      <c r="AN155" s="7" t="str">
        <f t="shared" si="91"/>
        <v>n/a</v>
      </c>
      <c r="AO155" s="7" t="str">
        <f t="shared" si="92"/>
        <v>n/a</v>
      </c>
      <c r="AP155" s="7" t="str">
        <f t="shared" si="98"/>
        <v>n/a</v>
      </c>
    </row>
    <row r="156" spans="1:42">
      <c r="A156" s="1" t="s">
        <v>49</v>
      </c>
      <c r="B156" s="1" t="s">
        <v>374</v>
      </c>
      <c r="C156" s="1" t="s">
        <v>530</v>
      </c>
      <c r="D156" s="1" t="s">
        <v>531</v>
      </c>
      <c r="E156" s="1" t="s">
        <v>532</v>
      </c>
      <c r="F156" s="2" t="str">
        <f>IF(OR(ISERROR(VLOOKUP($C156,'DMW | F&amp;L Fields'!$L:$M, 1, FALSE)),IFERROR(INDEX('DMW | F&amp;L Fields'!$C:$C,MATCH($C156,'DMW | F&amp;L Fields'!$L:$L, 0)), "Y") ="Y"),"No", "Yes")</f>
        <v>Yes</v>
      </c>
      <c r="G156" s="1" t="str">
        <f>IFERROR(VLOOKUP($C156,'DMW | F&amp;L Fields'!$L:$M, 2, FALSE),"(not found)")</f>
        <v xml:space="preserve">This field captures the date the Facility expires or is due for a renewal. </v>
      </c>
      <c r="H156" s="2" t="str">
        <f t="shared" si="76"/>
        <v>n/a</v>
      </c>
      <c r="I156" s="2" t="s">
        <v>97</v>
      </c>
      <c r="J156" s="1" t="s">
        <v>102</v>
      </c>
      <c r="K156" s="2">
        <v>0</v>
      </c>
      <c r="L156" s="2">
        <v>0</v>
      </c>
      <c r="M156" s="2">
        <v>0</v>
      </c>
      <c r="N156" s="2" t="str">
        <f t="shared" si="77"/>
        <v>date|0|0|0</v>
      </c>
      <c r="O156" t="str">
        <f>IFERROR(VLOOKUP('nCino | Field Mappings'!$A156,'nCino | Object Info'!$A:$H,5,FALSE),"(not found)")</f>
        <v>rskcsp_ds_facility</v>
      </c>
      <c r="P156" t="str">
        <f t="shared" si="78"/>
        <v>CCS_Expiry_Renewal_Date__c</v>
      </c>
      <c r="Q156" s="7">
        <f>IFERROR(VLOOKUP($N156,'nCino | BigQuery Type Lookup'!$A:$F,2,FALSE),"(not found)")</f>
        <v>8</v>
      </c>
      <c r="R156" t="str">
        <f>IFERROR(VLOOKUP('nCino | Field Mappings'!$A156,'nCino | Object Info'!$A:$H,6,FALSE),"(not found)")</f>
        <v>rskcsp_ds_facility_staging</v>
      </c>
      <c r="S156" t="str">
        <f t="shared" si="79"/>
        <v>CCS_Expiry_Renewal_Date__c</v>
      </c>
      <c r="T156" s="7" t="str">
        <f t="shared" si="80"/>
        <v>n/a</v>
      </c>
      <c r="U156" s="7" t="str">
        <f t="shared" si="96"/>
        <v>no</v>
      </c>
      <c r="V156" s="2" t="str">
        <f>IFERROR(VLOOKUP($N156,'nCino | BigQuery Type Lookup'!$A:$F,3,FALSE),"(not found)")</f>
        <v>DATE</v>
      </c>
      <c r="W156" s="7" t="str">
        <f>IFERROR(VLOOKUP($N156,'nCino | BigQuery Type Lookup'!$A:$F,4,FALSE),"(not found)")</f>
        <v>n/a</v>
      </c>
      <c r="X156" s="7" t="str">
        <f>IFERROR(VLOOKUP($N156,'nCino | BigQuery Type Lookup'!$A:$F,5,FALSE),"(not found)")</f>
        <v>n/a</v>
      </c>
      <c r="Y156" s="7" t="str">
        <f>IFERROR(VLOOKUP($N156,'nCino | BigQuery Type Lookup'!$A:$F,6,FALSE),"(not found)")</f>
        <v>n/a</v>
      </c>
      <c r="Z156" t="str">
        <f>IFERROR(VLOOKUP('nCino | Field Mappings'!$A156,'nCino | Object Info'!$A:$H,7,FALSE),"(not found)")</f>
        <v>rskcsp_ds_facility_curated</v>
      </c>
      <c r="AA156" t="str">
        <f t="shared" si="81"/>
        <v>CCS_Expiry_Renewal_Date__c</v>
      </c>
      <c r="AB156" s="7" t="str">
        <f t="shared" si="82"/>
        <v>n/a</v>
      </c>
      <c r="AC156" s="7" t="str">
        <f t="shared" si="82"/>
        <v>yes</v>
      </c>
      <c r="AD156" s="2" t="str">
        <f t="shared" si="83"/>
        <v>DATE</v>
      </c>
      <c r="AE156" s="7" t="str">
        <f t="shared" si="84"/>
        <v>n/a</v>
      </c>
      <c r="AF156" s="7" t="str">
        <f t="shared" si="85"/>
        <v>n/a</v>
      </c>
      <c r="AG156" s="7" t="str">
        <f t="shared" si="86"/>
        <v>n/a</v>
      </c>
      <c r="AH156" t="str">
        <f>IFERROR(VLOOKUP('nCino | Field Mappings'!$A156,'nCino | Object Info'!$A:$H,8,FALSE),"(not found)")</f>
        <v>facility</v>
      </c>
      <c r="AI156" t="str">
        <f t="shared" si="87"/>
        <v>Expiry_Renewal_Date</v>
      </c>
      <c r="AJ156" s="7" t="str">
        <f t="shared" si="88"/>
        <v>n/a</v>
      </c>
      <c r="AK156" s="7" t="str">
        <f t="shared" si="97"/>
        <v>yes</v>
      </c>
      <c r="AL156" s="2" t="str">
        <f t="shared" si="89"/>
        <v>DATE</v>
      </c>
      <c r="AM156" s="7" t="str">
        <f t="shared" si="90"/>
        <v>n/a</v>
      </c>
      <c r="AN156" s="7" t="str">
        <f t="shared" si="91"/>
        <v>n/a</v>
      </c>
      <c r="AO156" s="7" t="str">
        <f t="shared" si="92"/>
        <v>n/a</v>
      </c>
      <c r="AP156" s="7" t="str">
        <f t="shared" si="98"/>
        <v>n/a</v>
      </c>
    </row>
    <row r="157" spans="1:42">
      <c r="A157" s="1" t="s">
        <v>49</v>
      </c>
      <c r="B157" s="1" t="s">
        <v>374</v>
      </c>
      <c r="C157" s="1" t="s">
        <v>533</v>
      </c>
      <c r="D157" s="1" t="s">
        <v>534</v>
      </c>
      <c r="E157" s="1" t="s">
        <v>535</v>
      </c>
      <c r="F157" s="2" t="str">
        <f>IF(OR(ISERROR(VLOOKUP($C157,'DMW | F&amp;L Fields'!$L:$M, 1, FALSE)),IFERROR(INDEX('DMW | F&amp;L Fields'!$C:$C,MATCH($C157,'DMW | F&amp;L Fields'!$L:$L, 0)), "Y") ="Y"),"No", "Yes")</f>
        <v>Yes</v>
      </c>
      <c r="G157" s="1" t="str">
        <f>IFERROR(VLOOKUP($C157,'DMW | F&amp;L Fields'!$L:$M, 2, FALSE),"(not found)")</f>
        <v>For Exposure value calculation for according to product.</v>
      </c>
      <c r="H157" s="2" t="str">
        <f t="shared" si="76"/>
        <v>n/a</v>
      </c>
      <c r="I157" s="2" t="s">
        <v>97</v>
      </c>
      <c r="J157" s="1" t="s">
        <v>115</v>
      </c>
      <c r="K157" s="2">
        <v>1300</v>
      </c>
      <c r="L157" s="2">
        <v>0</v>
      </c>
      <c r="M157" s="2">
        <v>0</v>
      </c>
      <c r="N157" s="2" t="str">
        <f t="shared" si="77"/>
        <v>string|1300|0|0</v>
      </c>
      <c r="O157" t="str">
        <f>IFERROR(VLOOKUP('nCino | Field Mappings'!$A157,'nCino | Object Info'!$A:$H,5,FALSE),"(not found)")</f>
        <v>rskcsp_ds_facility</v>
      </c>
      <c r="P157" t="str">
        <f t="shared" si="78"/>
        <v>CCS_Exposure_Value__c</v>
      </c>
      <c r="Q157" s="7">
        <f>IFERROR(VLOOKUP($N157,'nCino | BigQuery Type Lookup'!$A:$F,2,FALSE),"(not found)")</f>
        <v>1300</v>
      </c>
      <c r="R157" t="str">
        <f>IFERROR(VLOOKUP('nCino | Field Mappings'!$A157,'nCino | Object Info'!$A:$H,6,FALSE),"(not found)")</f>
        <v>rskcsp_ds_facility_staging</v>
      </c>
      <c r="S157" t="str">
        <f t="shared" si="79"/>
        <v>CCS_Exposure_Value__c</v>
      </c>
      <c r="T157" s="7" t="str">
        <f t="shared" si="80"/>
        <v>n/a</v>
      </c>
      <c r="U157" s="7" t="str">
        <f t="shared" si="96"/>
        <v>no</v>
      </c>
      <c r="V157" s="2" t="str">
        <f>IFERROR(VLOOKUP($N157,'nCino | BigQuery Type Lookup'!$A:$F,3,FALSE),"(not found)")</f>
        <v>STRING</v>
      </c>
      <c r="W157" s="7">
        <f>IFERROR(VLOOKUP($N157,'nCino | BigQuery Type Lookup'!$A:$F,4,FALSE),"(not found)")</f>
        <v>1300</v>
      </c>
      <c r="X157" s="7" t="str">
        <f>IFERROR(VLOOKUP($N157,'nCino | BigQuery Type Lookup'!$A:$F,5,FALSE),"(not found)")</f>
        <v>n/a</v>
      </c>
      <c r="Y157" s="7" t="str">
        <f>IFERROR(VLOOKUP($N157,'nCino | BigQuery Type Lookup'!$A:$F,6,FALSE),"(not found)")</f>
        <v>n/a</v>
      </c>
      <c r="Z157" t="str">
        <f>IFERROR(VLOOKUP('nCino | Field Mappings'!$A157,'nCino | Object Info'!$A:$H,7,FALSE),"(not found)")</f>
        <v>rskcsp_ds_facility_curated</v>
      </c>
      <c r="AA157" t="str">
        <f t="shared" si="81"/>
        <v>CCS_Exposure_Value__c</v>
      </c>
      <c r="AB157" s="7" t="str">
        <f t="shared" si="82"/>
        <v>n/a</v>
      </c>
      <c r="AC157" s="7" t="str">
        <f t="shared" si="82"/>
        <v>yes</v>
      </c>
      <c r="AD157" s="2" t="str">
        <f t="shared" si="83"/>
        <v>STRING</v>
      </c>
      <c r="AE157" s="7">
        <f t="shared" si="84"/>
        <v>1300</v>
      </c>
      <c r="AF157" s="7" t="str">
        <f t="shared" si="85"/>
        <v>n/a</v>
      </c>
      <c r="AG157" s="7" t="str">
        <f t="shared" si="86"/>
        <v>n/a</v>
      </c>
      <c r="AH157" t="str">
        <f>IFERROR(VLOOKUP('nCino | Field Mappings'!$A157,'nCino | Object Info'!$A:$H,8,FALSE),"(not found)")</f>
        <v>facility</v>
      </c>
      <c r="AI157" t="str">
        <f t="shared" si="87"/>
        <v>Exposure_Value</v>
      </c>
      <c r="AJ157" s="7" t="str">
        <f t="shared" si="88"/>
        <v>n/a</v>
      </c>
      <c r="AK157" s="7" t="str">
        <f t="shared" si="97"/>
        <v>yes</v>
      </c>
      <c r="AL157" s="2" t="str">
        <f t="shared" si="89"/>
        <v>STRING</v>
      </c>
      <c r="AM157" s="7">
        <f t="shared" si="90"/>
        <v>1300</v>
      </c>
      <c r="AN157" s="7" t="str">
        <f t="shared" si="91"/>
        <v>n/a</v>
      </c>
      <c r="AO157" s="7" t="str">
        <f t="shared" si="92"/>
        <v>n/a</v>
      </c>
      <c r="AP157" s="7" t="str">
        <f t="shared" si="98"/>
        <v>n/a</v>
      </c>
    </row>
    <row r="158" spans="1:42">
      <c r="A158" s="1" t="s">
        <v>49</v>
      </c>
      <c r="B158" s="1" t="s">
        <v>374</v>
      </c>
      <c r="C158" s="1" t="s">
        <v>536</v>
      </c>
      <c r="D158" s="1" t="s">
        <v>537</v>
      </c>
      <c r="E158" s="1" t="s">
        <v>538</v>
      </c>
      <c r="F158" s="2" t="str">
        <f>IF(OR(ISERROR(VLOOKUP($C158,'DMW | F&amp;L Fields'!$L:$M, 1, FALSE)),IFERROR(INDEX('DMW | F&amp;L Fields'!$C:$C,MATCH($C158,'DMW | F&amp;L Fields'!$L:$L, 0)), "Y") ="Y"),"No", "Yes")</f>
        <v>Yes</v>
      </c>
      <c r="G158" s="1" t="str">
        <f>IFERROR(VLOOKUP($C158,'DMW | F&amp;L Fields'!$L:$M, 2, FALSE),"(not found)")</f>
        <v>CCTUC:3511 The Facility Amount of 'Split 1' of a Split Pricing Option</v>
      </c>
      <c r="H158" s="2" t="str">
        <f t="shared" si="76"/>
        <v>n/a</v>
      </c>
      <c r="I158" s="2" t="s">
        <v>97</v>
      </c>
      <c r="J158" s="1" t="s">
        <v>128</v>
      </c>
      <c r="K158" s="2">
        <v>0</v>
      </c>
      <c r="L158" s="2">
        <v>18</v>
      </c>
      <c r="M158" s="2">
        <v>0</v>
      </c>
      <c r="N158" s="2" t="str">
        <f t="shared" si="77"/>
        <v>currency|0|18|0</v>
      </c>
      <c r="O158" t="str">
        <f>IFERROR(VLOOKUP('nCino | Field Mappings'!$A158,'nCino | Object Info'!$A:$H,5,FALSE),"(not found)")</f>
        <v>rskcsp_ds_facility</v>
      </c>
      <c r="P158" t="str">
        <f t="shared" si="78"/>
        <v>CCS_Facility_Amount_split1__c</v>
      </c>
      <c r="Q158" s="7">
        <f>IFERROR(VLOOKUP($N158,'nCino | BigQuery Type Lookup'!$A:$F,2,FALSE),"(not found)")</f>
        <v>18</v>
      </c>
      <c r="R158" t="str">
        <f>IFERROR(VLOOKUP('nCino | Field Mappings'!$A158,'nCino | Object Info'!$A:$H,6,FALSE),"(not found)")</f>
        <v>rskcsp_ds_facility_staging</v>
      </c>
      <c r="S158" t="str">
        <f t="shared" si="79"/>
        <v>CCS_Facility_Amount_split1__c</v>
      </c>
      <c r="T158" s="7" t="str">
        <f t="shared" si="80"/>
        <v>n/a</v>
      </c>
      <c r="U158" s="7" t="str">
        <f t="shared" si="96"/>
        <v>no</v>
      </c>
      <c r="V158" s="2" t="str">
        <f>IFERROR(VLOOKUP($N158,'nCino | BigQuery Type Lookup'!$A:$F,3,FALSE),"(not found)")</f>
        <v>INT64</v>
      </c>
      <c r="W158" s="7" t="str">
        <f>IFERROR(VLOOKUP($N158,'nCino | BigQuery Type Lookup'!$A:$F,4,FALSE),"(not found)")</f>
        <v>n/a</v>
      </c>
      <c r="X158" s="7" t="str">
        <f>IFERROR(VLOOKUP($N158,'nCino | BigQuery Type Lookup'!$A:$F,5,FALSE),"(not found)")</f>
        <v>n/a</v>
      </c>
      <c r="Y158" s="7" t="str">
        <f>IFERROR(VLOOKUP($N158,'nCino | BigQuery Type Lookup'!$A:$F,6,FALSE),"(not found)")</f>
        <v>n/a</v>
      </c>
      <c r="Z158" t="str">
        <f>IFERROR(VLOOKUP('nCino | Field Mappings'!$A158,'nCino | Object Info'!$A:$H,7,FALSE),"(not found)")</f>
        <v>rskcsp_ds_facility_curated</v>
      </c>
      <c r="AA158" t="str">
        <f t="shared" si="81"/>
        <v>CCS_Facility_Amount_split1__c</v>
      </c>
      <c r="AB158" s="7" t="str">
        <f t="shared" si="82"/>
        <v>n/a</v>
      </c>
      <c r="AC158" s="7" t="str">
        <f t="shared" si="82"/>
        <v>yes</v>
      </c>
      <c r="AD158" s="2" t="str">
        <f t="shared" si="83"/>
        <v>INT64</v>
      </c>
      <c r="AE158" s="7" t="str">
        <f t="shared" si="84"/>
        <v>n/a</v>
      </c>
      <c r="AF158" s="7" t="str">
        <f t="shared" si="85"/>
        <v>n/a</v>
      </c>
      <c r="AG158" s="7" t="str">
        <f t="shared" si="86"/>
        <v>n/a</v>
      </c>
      <c r="AH158" t="str">
        <f>IFERROR(VLOOKUP('nCino | Field Mappings'!$A158,'nCino | Object Info'!$A:$H,8,FALSE),"(not found)")</f>
        <v>facility</v>
      </c>
      <c r="AI158" t="str">
        <f t="shared" si="87"/>
        <v>Facility_Amount_split1</v>
      </c>
      <c r="AJ158" s="7" t="str">
        <f t="shared" si="88"/>
        <v>n/a</v>
      </c>
      <c r="AK158" s="7" t="str">
        <f t="shared" si="97"/>
        <v>yes</v>
      </c>
      <c r="AL158" s="2" t="str">
        <f t="shared" si="89"/>
        <v>INT64</v>
      </c>
      <c r="AM158" s="7" t="str">
        <f t="shared" si="90"/>
        <v>n/a</v>
      </c>
      <c r="AN158" s="7" t="str">
        <f t="shared" si="91"/>
        <v>n/a</v>
      </c>
      <c r="AO158" s="7" t="str">
        <f t="shared" si="92"/>
        <v>n/a</v>
      </c>
      <c r="AP158" s="7" t="str">
        <f t="shared" si="98"/>
        <v>n/a</v>
      </c>
    </row>
    <row r="159" spans="1:42">
      <c r="A159" s="1" t="s">
        <v>49</v>
      </c>
      <c r="B159" s="1" t="s">
        <v>374</v>
      </c>
      <c r="C159" s="1" t="s">
        <v>539</v>
      </c>
      <c r="D159" s="1" t="s">
        <v>540</v>
      </c>
      <c r="E159" s="1" t="s">
        <v>538</v>
      </c>
      <c r="F159" s="2" t="str">
        <f>IF(OR(ISERROR(VLOOKUP($C159,'DMW | F&amp;L Fields'!$L:$M, 1, FALSE)),IFERROR(INDEX('DMW | F&amp;L Fields'!$C:$C,MATCH($C159,'DMW | F&amp;L Fields'!$L:$L, 0)), "Y") ="Y"),"No", "Yes")</f>
        <v>Yes</v>
      </c>
      <c r="G159" s="1" t="str">
        <f>IFERROR(VLOOKUP($C159,'DMW | F&amp;L Fields'!$L:$M, 2, FALSE),"(not found)")</f>
        <v>CCTUC:3511 The Facility Amount of 'Split 2' of a Split Pricing Option</v>
      </c>
      <c r="H159" s="2" t="str">
        <f t="shared" si="76"/>
        <v>n/a</v>
      </c>
      <c r="I159" s="2" t="s">
        <v>97</v>
      </c>
      <c r="J159" s="1" t="s">
        <v>128</v>
      </c>
      <c r="K159" s="2">
        <v>0</v>
      </c>
      <c r="L159" s="2">
        <v>18</v>
      </c>
      <c r="M159" s="2">
        <v>0</v>
      </c>
      <c r="N159" s="2" t="str">
        <f t="shared" si="77"/>
        <v>currency|0|18|0</v>
      </c>
      <c r="O159" t="str">
        <f>IFERROR(VLOOKUP('nCino | Field Mappings'!$A159,'nCino | Object Info'!$A:$H,5,FALSE),"(not found)")</f>
        <v>rskcsp_ds_facility</v>
      </c>
      <c r="P159" t="str">
        <f t="shared" si="78"/>
        <v>CCS_Facility_Amount_split2__c</v>
      </c>
      <c r="Q159" s="7">
        <f>IFERROR(VLOOKUP($N159,'nCino | BigQuery Type Lookup'!$A:$F,2,FALSE),"(not found)")</f>
        <v>18</v>
      </c>
      <c r="R159" t="str">
        <f>IFERROR(VLOOKUP('nCino | Field Mappings'!$A159,'nCino | Object Info'!$A:$H,6,FALSE),"(not found)")</f>
        <v>rskcsp_ds_facility_staging</v>
      </c>
      <c r="S159" t="str">
        <f t="shared" si="79"/>
        <v>CCS_Facility_Amount_split2__c</v>
      </c>
      <c r="T159" s="7" t="str">
        <f t="shared" si="80"/>
        <v>n/a</v>
      </c>
      <c r="U159" s="7" t="str">
        <f t="shared" si="96"/>
        <v>no</v>
      </c>
      <c r="V159" s="2" t="str">
        <f>IFERROR(VLOOKUP($N159,'nCino | BigQuery Type Lookup'!$A:$F,3,FALSE),"(not found)")</f>
        <v>INT64</v>
      </c>
      <c r="W159" s="7" t="str">
        <f>IFERROR(VLOOKUP($N159,'nCino | BigQuery Type Lookup'!$A:$F,4,FALSE),"(not found)")</f>
        <v>n/a</v>
      </c>
      <c r="X159" s="7" t="str">
        <f>IFERROR(VLOOKUP($N159,'nCino | BigQuery Type Lookup'!$A:$F,5,FALSE),"(not found)")</f>
        <v>n/a</v>
      </c>
      <c r="Y159" s="7" t="str">
        <f>IFERROR(VLOOKUP($N159,'nCino | BigQuery Type Lookup'!$A:$F,6,FALSE),"(not found)")</f>
        <v>n/a</v>
      </c>
      <c r="Z159" t="str">
        <f>IFERROR(VLOOKUP('nCino | Field Mappings'!$A159,'nCino | Object Info'!$A:$H,7,FALSE),"(not found)")</f>
        <v>rskcsp_ds_facility_curated</v>
      </c>
      <c r="AA159" t="str">
        <f t="shared" si="81"/>
        <v>CCS_Facility_Amount_split2__c</v>
      </c>
      <c r="AB159" s="7" t="str">
        <f t="shared" si="82"/>
        <v>n/a</v>
      </c>
      <c r="AC159" s="7" t="str">
        <f t="shared" si="82"/>
        <v>yes</v>
      </c>
      <c r="AD159" s="2" t="str">
        <f t="shared" si="83"/>
        <v>INT64</v>
      </c>
      <c r="AE159" s="7" t="str">
        <f t="shared" si="84"/>
        <v>n/a</v>
      </c>
      <c r="AF159" s="7" t="str">
        <f t="shared" si="85"/>
        <v>n/a</v>
      </c>
      <c r="AG159" s="7" t="str">
        <f t="shared" si="86"/>
        <v>n/a</v>
      </c>
      <c r="AH159" t="str">
        <f>IFERROR(VLOOKUP('nCino | Field Mappings'!$A159,'nCino | Object Info'!$A:$H,8,FALSE),"(not found)")</f>
        <v>facility</v>
      </c>
      <c r="AI159" t="str">
        <f t="shared" si="87"/>
        <v>Facility_Amount_split2</v>
      </c>
      <c r="AJ159" s="7" t="str">
        <f t="shared" si="88"/>
        <v>n/a</v>
      </c>
      <c r="AK159" s="7" t="str">
        <f t="shared" si="97"/>
        <v>yes</v>
      </c>
      <c r="AL159" s="2" t="str">
        <f t="shared" si="89"/>
        <v>INT64</v>
      </c>
      <c r="AM159" s="7" t="str">
        <f t="shared" si="90"/>
        <v>n/a</v>
      </c>
      <c r="AN159" s="7" t="str">
        <f t="shared" si="91"/>
        <v>n/a</v>
      </c>
      <c r="AO159" s="7" t="str">
        <f t="shared" si="92"/>
        <v>n/a</v>
      </c>
      <c r="AP159" s="7" t="str">
        <f t="shared" si="98"/>
        <v>n/a</v>
      </c>
    </row>
    <row r="160" spans="1:42">
      <c r="A160" s="1" t="s">
        <v>49</v>
      </c>
      <c r="B160" s="1" t="s">
        <v>374</v>
      </c>
      <c r="C160" s="1" t="s">
        <v>541</v>
      </c>
      <c r="D160" s="1" t="s">
        <v>542</v>
      </c>
      <c r="E160" s="1" t="s">
        <v>543</v>
      </c>
      <c r="F160" s="2" t="str">
        <f>IF(OR(ISERROR(VLOOKUP($C160,'DMW | F&amp;L Fields'!$L:$M, 1, FALSE)),IFERROR(INDEX('DMW | F&amp;L Fields'!$C:$C,MATCH($C160,'DMW | F&amp;L Fields'!$L:$L, 0)), "Y") ="Y"),"No", "Yes")</f>
        <v>Yes</v>
      </c>
      <c r="G160" s="1">
        <f>IFERROR(VLOOKUP($C160,'DMW | F&amp;L Fields'!$L:$M, 2, FALSE),"(not found)")</f>
        <v>0</v>
      </c>
      <c r="H160" s="2" t="str">
        <f t="shared" si="76"/>
        <v>n/a</v>
      </c>
      <c r="I160" s="2" t="s">
        <v>97</v>
      </c>
      <c r="J160" s="1" t="s">
        <v>128</v>
      </c>
      <c r="K160" s="2">
        <v>0</v>
      </c>
      <c r="L160" s="2">
        <v>18</v>
      </c>
      <c r="M160" s="2">
        <v>2</v>
      </c>
      <c r="N160" s="2" t="str">
        <f t="shared" si="77"/>
        <v>currency|0|18|2</v>
      </c>
      <c r="O160" t="str">
        <f>IFERROR(VLOOKUP('nCino | Field Mappings'!$A160,'nCino | Object Info'!$A:$H,5,FALSE),"(not found)")</f>
        <v>rskcsp_ds_facility</v>
      </c>
      <c r="P160" t="str">
        <f t="shared" si="78"/>
        <v>CCS_Final_Limit_Amount__c</v>
      </c>
      <c r="Q160" s="7">
        <f>IFERROR(VLOOKUP($N160,'nCino | BigQuery Type Lookup'!$A:$F,2,FALSE),"(not found)")</f>
        <v>21</v>
      </c>
      <c r="R160" t="str">
        <f>IFERROR(VLOOKUP('nCino | Field Mappings'!$A160,'nCino | Object Info'!$A:$H,6,FALSE),"(not found)")</f>
        <v>rskcsp_ds_facility_staging</v>
      </c>
      <c r="S160" t="str">
        <f t="shared" si="79"/>
        <v>CCS_Final_Limit_Amount__c</v>
      </c>
      <c r="T160" s="7" t="str">
        <f t="shared" si="80"/>
        <v>n/a</v>
      </c>
      <c r="U160" s="7" t="str">
        <f t="shared" si="96"/>
        <v>no</v>
      </c>
      <c r="V160" s="2" t="str">
        <f>IFERROR(VLOOKUP($N160,'nCino | BigQuery Type Lookup'!$A:$F,3,FALSE),"(not found)")</f>
        <v>NUMERIC</v>
      </c>
      <c r="W160" s="7" t="str">
        <f>IFERROR(VLOOKUP($N160,'nCino | BigQuery Type Lookup'!$A:$F,4,FALSE),"(not found)")</f>
        <v>n/a</v>
      </c>
      <c r="X160" s="7">
        <f>IFERROR(VLOOKUP($N160,'nCino | BigQuery Type Lookup'!$A:$F,5,FALSE),"(not found)")</f>
        <v>18</v>
      </c>
      <c r="Y160" s="7">
        <f>IFERROR(VLOOKUP($N160,'nCino | BigQuery Type Lookup'!$A:$F,6,FALSE),"(not found)")</f>
        <v>2</v>
      </c>
      <c r="Z160" t="str">
        <f>IFERROR(VLOOKUP('nCino | Field Mappings'!$A160,'nCino | Object Info'!$A:$H,7,FALSE),"(not found)")</f>
        <v>rskcsp_ds_facility_curated</v>
      </c>
      <c r="AA160" t="str">
        <f t="shared" si="81"/>
        <v>CCS_Final_Limit_Amount__c</v>
      </c>
      <c r="AB160" s="7" t="str">
        <f t="shared" si="82"/>
        <v>n/a</v>
      </c>
      <c r="AC160" s="7" t="str">
        <f t="shared" si="82"/>
        <v>yes</v>
      </c>
      <c r="AD160" s="2" t="str">
        <f t="shared" si="83"/>
        <v>NUMERIC</v>
      </c>
      <c r="AE160" s="7" t="str">
        <f t="shared" si="84"/>
        <v>n/a</v>
      </c>
      <c r="AF160" s="7">
        <f t="shared" si="85"/>
        <v>18</v>
      </c>
      <c r="AG160" s="7">
        <f t="shared" si="86"/>
        <v>2</v>
      </c>
      <c r="AH160" t="str">
        <f>IFERROR(VLOOKUP('nCino | Field Mappings'!$A160,'nCino | Object Info'!$A:$H,8,FALSE),"(not found)")</f>
        <v>facility</v>
      </c>
      <c r="AI160" t="str">
        <f t="shared" si="87"/>
        <v>Final_Limit_Amount</v>
      </c>
      <c r="AJ160" s="7" t="str">
        <f t="shared" si="88"/>
        <v>n/a</v>
      </c>
      <c r="AK160" s="7" t="str">
        <f t="shared" si="97"/>
        <v>yes</v>
      </c>
      <c r="AL160" s="2" t="str">
        <f t="shared" si="89"/>
        <v>NUMERIC</v>
      </c>
      <c r="AM160" s="7" t="str">
        <f t="shared" si="90"/>
        <v>n/a</v>
      </c>
      <c r="AN160" s="7">
        <f t="shared" si="91"/>
        <v>18</v>
      </c>
      <c r="AO160" s="7">
        <f t="shared" si="92"/>
        <v>2</v>
      </c>
      <c r="AP160" s="7" t="str">
        <f t="shared" si="98"/>
        <v>n/a</v>
      </c>
    </row>
    <row r="161" spans="1:42">
      <c r="A161" s="1" t="s">
        <v>49</v>
      </c>
      <c r="B161" s="1" t="s">
        <v>374</v>
      </c>
      <c r="C161" s="1" t="s">
        <v>544</v>
      </c>
      <c r="D161" s="1" t="s">
        <v>545</v>
      </c>
      <c r="E161" s="1" t="s">
        <v>546</v>
      </c>
      <c r="F161" s="2" t="str">
        <f>IF(OR(ISERROR(VLOOKUP($C161,'DMW | F&amp;L Fields'!$L:$M, 1, FALSE)),IFERROR(INDEX('DMW | F&amp;L Fields'!$C:$C,MATCH($C161,'DMW | F&amp;L Fields'!$L:$L, 0)), "Y") ="Y"),"No", "Yes")</f>
        <v>Yes</v>
      </c>
      <c r="G161" s="1">
        <f>IFERROR(VLOOKUP($C161,'DMW | F&amp;L Fields'!$L:$M, 2, FALSE),"(not found)")</f>
        <v>0</v>
      </c>
      <c r="H161" s="2" t="str">
        <f t="shared" si="76"/>
        <v>n/a</v>
      </c>
      <c r="I161" s="2" t="s">
        <v>97</v>
      </c>
      <c r="J161" s="1" t="s">
        <v>119</v>
      </c>
      <c r="K161" s="2">
        <v>255</v>
      </c>
      <c r="L161" s="2">
        <v>0</v>
      </c>
      <c r="M161" s="2">
        <v>0</v>
      </c>
      <c r="N161" s="2" t="str">
        <f t="shared" si="77"/>
        <v>picklist|255|0|0</v>
      </c>
      <c r="O161" t="str">
        <f>IFERROR(VLOOKUP('nCino | Field Mappings'!$A161,'nCino | Object Info'!$A:$H,5,FALSE),"(not found)")</f>
        <v>rskcsp_ds_facility</v>
      </c>
      <c r="P161" t="str">
        <f t="shared" si="78"/>
        <v>CCS_Final_Limit_or_Change_per_Step__c</v>
      </c>
      <c r="Q161" s="7">
        <f>IFERROR(VLOOKUP($N161,'nCino | BigQuery Type Lookup'!$A:$F,2,FALSE),"(not found)")</f>
        <v>255</v>
      </c>
      <c r="R161" t="str">
        <f>IFERROR(VLOOKUP('nCino | Field Mappings'!$A161,'nCino | Object Info'!$A:$H,6,FALSE),"(not found)")</f>
        <v>rskcsp_ds_facility_staging</v>
      </c>
      <c r="S161" t="str">
        <f t="shared" si="79"/>
        <v>CCS_Final_Limit_or_Change_per_Step__c</v>
      </c>
      <c r="T161" s="7" t="str">
        <f t="shared" si="80"/>
        <v>n/a</v>
      </c>
      <c r="U161" s="7" t="str">
        <f t="shared" si="96"/>
        <v>no</v>
      </c>
      <c r="V161" s="2" t="str">
        <f>IFERROR(VLOOKUP($N161,'nCino | BigQuery Type Lookup'!$A:$F,3,FALSE),"(not found)")</f>
        <v>STRING</v>
      </c>
      <c r="W161" s="7">
        <f>IFERROR(VLOOKUP($N161,'nCino | BigQuery Type Lookup'!$A:$F,4,FALSE),"(not found)")</f>
        <v>255</v>
      </c>
      <c r="X161" s="7" t="str">
        <f>IFERROR(VLOOKUP($N161,'nCino | BigQuery Type Lookup'!$A:$F,5,FALSE),"(not found)")</f>
        <v>n/a</v>
      </c>
      <c r="Y161" s="7" t="str">
        <f>IFERROR(VLOOKUP($N161,'nCino | BigQuery Type Lookup'!$A:$F,6,FALSE),"(not found)")</f>
        <v>n/a</v>
      </c>
      <c r="Z161" t="str">
        <f>IFERROR(VLOOKUP('nCino | Field Mappings'!$A161,'nCino | Object Info'!$A:$H,7,FALSE),"(not found)")</f>
        <v>rskcsp_ds_facility_curated</v>
      </c>
      <c r="AA161" t="str">
        <f t="shared" si="81"/>
        <v>CCS_Final_Limit_or_Change_per_Step__c</v>
      </c>
      <c r="AB161" s="7" t="str">
        <f t="shared" si="82"/>
        <v>n/a</v>
      </c>
      <c r="AC161" s="7" t="str">
        <f t="shared" si="82"/>
        <v>yes</v>
      </c>
      <c r="AD161" s="2" t="str">
        <f t="shared" si="83"/>
        <v>STRING</v>
      </c>
      <c r="AE161" s="7">
        <f t="shared" si="84"/>
        <v>255</v>
      </c>
      <c r="AF161" s="7" t="str">
        <f t="shared" si="85"/>
        <v>n/a</v>
      </c>
      <c r="AG161" s="7" t="str">
        <f t="shared" si="86"/>
        <v>n/a</v>
      </c>
      <c r="AH161" t="str">
        <f>IFERROR(VLOOKUP('nCino | Field Mappings'!$A161,'nCino | Object Info'!$A:$H,8,FALSE),"(not found)")</f>
        <v>facility</v>
      </c>
      <c r="AI161" t="str">
        <f t="shared" si="87"/>
        <v>Final_Limit_or_Change_per_Step</v>
      </c>
      <c r="AJ161" s="7" t="str">
        <f t="shared" si="88"/>
        <v>n/a</v>
      </c>
      <c r="AK161" s="7" t="str">
        <f t="shared" si="97"/>
        <v>yes</v>
      </c>
      <c r="AL161" s="2" t="str">
        <f t="shared" si="89"/>
        <v>STRING</v>
      </c>
      <c r="AM161" s="7">
        <f t="shared" si="90"/>
        <v>255</v>
      </c>
      <c r="AN161" s="7" t="str">
        <f t="shared" si="91"/>
        <v>n/a</v>
      </c>
      <c r="AO161" s="7" t="str">
        <f t="shared" si="92"/>
        <v>n/a</v>
      </c>
      <c r="AP161" s="7" t="str">
        <f t="shared" si="98"/>
        <v>n/a</v>
      </c>
    </row>
    <row r="162" spans="1:42">
      <c r="A162" s="1" t="s">
        <v>49</v>
      </c>
      <c r="B162" s="1" t="s">
        <v>374</v>
      </c>
      <c r="C162" s="1" t="s">
        <v>547</v>
      </c>
      <c r="D162" s="1" t="s">
        <v>548</v>
      </c>
      <c r="E162" s="1" t="s">
        <v>549</v>
      </c>
      <c r="F162" s="2" t="str">
        <f>IF(OR(ISERROR(VLOOKUP($C162,'DMW | F&amp;L Fields'!$L:$M, 1, FALSE)),IFERROR(INDEX('DMW | F&amp;L Fields'!$C:$C,MATCH($C162,'DMW | F&amp;L Fields'!$L:$L, 0)), "Y") ="Y"),"No", "Yes")</f>
        <v>Yes</v>
      </c>
      <c r="G162" s="1" t="str">
        <f>IFERROR(VLOOKUP($C162,'DMW | F&amp;L Fields'!$L:$M, 2, FALSE),"(not found)")</f>
        <v>CCTUC-4017 | The Fixed All-In Rate (%)of the Loan.</v>
      </c>
      <c r="H162" s="2" t="str">
        <f t="shared" si="76"/>
        <v>n/a</v>
      </c>
      <c r="I162" s="2" t="s">
        <v>97</v>
      </c>
      <c r="J162" s="1" t="s">
        <v>342</v>
      </c>
      <c r="K162" s="2">
        <v>0</v>
      </c>
      <c r="L162" s="2">
        <v>18</v>
      </c>
      <c r="M162" s="2">
        <v>2</v>
      </c>
      <c r="N162" s="2" t="str">
        <f t="shared" si="77"/>
        <v>percent|0|18|2</v>
      </c>
      <c r="O162" t="str">
        <f>IFERROR(VLOOKUP('nCino | Field Mappings'!$A162,'nCino | Object Info'!$A:$H,5,FALSE),"(not found)")</f>
        <v>rskcsp_ds_facility</v>
      </c>
      <c r="P162" t="str">
        <f t="shared" si="78"/>
        <v>CCS_Fixed_All_In_Rate__c</v>
      </c>
      <c r="Q162" s="7">
        <f>IFERROR(VLOOKUP($N162,'nCino | BigQuery Type Lookup'!$A:$F,2,FALSE),"(not found)")</f>
        <v>21</v>
      </c>
      <c r="R162" t="str">
        <f>IFERROR(VLOOKUP('nCino | Field Mappings'!$A162,'nCino | Object Info'!$A:$H,6,FALSE),"(not found)")</f>
        <v>rskcsp_ds_facility_staging</v>
      </c>
      <c r="S162" t="str">
        <f t="shared" si="79"/>
        <v>CCS_Fixed_All_In_Rate__c</v>
      </c>
      <c r="T162" s="7" t="str">
        <f t="shared" si="80"/>
        <v>n/a</v>
      </c>
      <c r="U162" s="7" t="str">
        <f t="shared" si="96"/>
        <v>no</v>
      </c>
      <c r="V162" s="2" t="str">
        <f>IFERROR(VLOOKUP($N162,'nCino | BigQuery Type Lookup'!$A:$F,3,FALSE),"(not found)")</f>
        <v>NUMERIC</v>
      </c>
      <c r="W162" s="7" t="str">
        <f>IFERROR(VLOOKUP($N162,'nCino | BigQuery Type Lookup'!$A:$F,4,FALSE),"(not found)")</f>
        <v>n/a</v>
      </c>
      <c r="X162" s="7">
        <f>IFERROR(VLOOKUP($N162,'nCino | BigQuery Type Lookup'!$A:$F,5,FALSE),"(not found)")</f>
        <v>18</v>
      </c>
      <c r="Y162" s="7">
        <f>IFERROR(VLOOKUP($N162,'nCino | BigQuery Type Lookup'!$A:$F,6,FALSE),"(not found)")</f>
        <v>2</v>
      </c>
      <c r="Z162" t="str">
        <f>IFERROR(VLOOKUP('nCino | Field Mappings'!$A162,'nCino | Object Info'!$A:$H,7,FALSE),"(not found)")</f>
        <v>rskcsp_ds_facility_curated</v>
      </c>
      <c r="AA162" t="str">
        <f t="shared" si="81"/>
        <v>CCS_Fixed_All_In_Rate__c</v>
      </c>
      <c r="AB162" s="7" t="str">
        <f t="shared" si="82"/>
        <v>n/a</v>
      </c>
      <c r="AC162" s="7" t="str">
        <f t="shared" si="82"/>
        <v>yes</v>
      </c>
      <c r="AD162" s="2" t="str">
        <f t="shared" si="83"/>
        <v>NUMERIC</v>
      </c>
      <c r="AE162" s="7" t="str">
        <f t="shared" si="84"/>
        <v>n/a</v>
      </c>
      <c r="AF162" s="7">
        <f t="shared" si="85"/>
        <v>18</v>
      </c>
      <c r="AG162" s="7">
        <f t="shared" si="86"/>
        <v>2</v>
      </c>
      <c r="AH162" t="str">
        <f>IFERROR(VLOOKUP('nCino | Field Mappings'!$A162,'nCino | Object Info'!$A:$H,8,FALSE),"(not found)")</f>
        <v>facility</v>
      </c>
      <c r="AI162" t="str">
        <f t="shared" si="87"/>
        <v>Fixed_All_In_Rate</v>
      </c>
      <c r="AJ162" s="7" t="str">
        <f t="shared" si="88"/>
        <v>n/a</v>
      </c>
      <c r="AK162" s="7" t="str">
        <f t="shared" si="97"/>
        <v>yes</v>
      </c>
      <c r="AL162" s="2" t="str">
        <f t="shared" si="89"/>
        <v>NUMERIC</v>
      </c>
      <c r="AM162" s="7" t="str">
        <f t="shared" si="90"/>
        <v>n/a</v>
      </c>
      <c r="AN162" s="7">
        <f t="shared" si="91"/>
        <v>18</v>
      </c>
      <c r="AO162" s="7">
        <f t="shared" si="92"/>
        <v>2</v>
      </c>
      <c r="AP162" s="7" t="str">
        <f t="shared" si="98"/>
        <v>n/a</v>
      </c>
    </row>
    <row r="163" spans="1:42">
      <c r="A163" s="1" t="s">
        <v>49</v>
      </c>
      <c r="B163" s="1" t="s">
        <v>374</v>
      </c>
      <c r="C163" s="1" t="s">
        <v>550</v>
      </c>
      <c r="D163" s="1" t="s">
        <v>551</v>
      </c>
      <c r="E163" s="1" t="s">
        <v>552</v>
      </c>
      <c r="F163" s="2" t="str">
        <f>IF(OR(ISERROR(VLOOKUP($C163,'DMW | F&amp;L Fields'!$L:$M, 1, FALSE)),IFERROR(INDEX('DMW | F&amp;L Fields'!$C:$C,MATCH($C163,'DMW | F&amp;L Fields'!$L:$L, 0)), "Y") ="Y"),"No", "Yes")</f>
        <v>Yes</v>
      </c>
      <c r="G163" s="1" t="str">
        <f>IFERROR(VLOOKUP($C163,'DMW | F&amp;L Fields'!$L:$M, 2, FALSE),"(not found)")</f>
        <v>CCTUC-2657 : The fixed rate duration in months for a split rate loan.</v>
      </c>
      <c r="H163" s="2" t="str">
        <f t="shared" si="76"/>
        <v>n/a</v>
      </c>
      <c r="I163" s="2" t="s">
        <v>97</v>
      </c>
      <c r="J163" s="1" t="s">
        <v>98</v>
      </c>
      <c r="K163" s="2">
        <v>0</v>
      </c>
      <c r="L163" s="2">
        <v>18</v>
      </c>
      <c r="M163" s="2">
        <v>0</v>
      </c>
      <c r="N163" s="2" t="str">
        <f t="shared" si="77"/>
        <v>double|0|18|0</v>
      </c>
      <c r="O163" t="str">
        <f>IFERROR(VLOOKUP('nCino | Field Mappings'!$A163,'nCino | Object Info'!$A:$H,5,FALSE),"(not found)")</f>
        <v>rskcsp_ds_facility</v>
      </c>
      <c r="P163" t="str">
        <f t="shared" si="78"/>
        <v>CCS_Fixed_Rate_Duration_Months__c</v>
      </c>
      <c r="Q163" s="7">
        <f>IFERROR(VLOOKUP($N163,'nCino | BigQuery Type Lookup'!$A:$F,2,FALSE),"(not found)")</f>
        <v>18</v>
      </c>
      <c r="R163" t="str">
        <f>IFERROR(VLOOKUP('nCino | Field Mappings'!$A163,'nCino | Object Info'!$A:$H,6,FALSE),"(not found)")</f>
        <v>rskcsp_ds_facility_staging</v>
      </c>
      <c r="S163" t="str">
        <f t="shared" si="79"/>
        <v>CCS_Fixed_Rate_Duration_Months__c</v>
      </c>
      <c r="T163" s="7" t="str">
        <f t="shared" si="80"/>
        <v>n/a</v>
      </c>
      <c r="U163" s="7" t="str">
        <f t="shared" si="96"/>
        <v>no</v>
      </c>
      <c r="V163" s="2" t="str">
        <f>IFERROR(VLOOKUP($N163,'nCino | BigQuery Type Lookup'!$A:$F,3,FALSE),"(not found)")</f>
        <v>INT64</v>
      </c>
      <c r="W163" s="7" t="str">
        <f>IFERROR(VLOOKUP($N163,'nCino | BigQuery Type Lookup'!$A:$F,4,FALSE),"(not found)")</f>
        <v>n/a</v>
      </c>
      <c r="X163" s="7" t="str">
        <f>IFERROR(VLOOKUP($N163,'nCino | BigQuery Type Lookup'!$A:$F,5,FALSE),"(not found)")</f>
        <v>n/a</v>
      </c>
      <c r="Y163" s="7" t="str">
        <f>IFERROR(VLOOKUP($N163,'nCino | BigQuery Type Lookup'!$A:$F,6,FALSE),"(not found)")</f>
        <v>n/a</v>
      </c>
      <c r="Z163" t="str">
        <f>IFERROR(VLOOKUP('nCino | Field Mappings'!$A163,'nCino | Object Info'!$A:$H,7,FALSE),"(not found)")</f>
        <v>rskcsp_ds_facility_curated</v>
      </c>
      <c r="AA163" t="str">
        <f t="shared" si="81"/>
        <v>CCS_Fixed_Rate_Duration_Months__c</v>
      </c>
      <c r="AB163" s="7" t="str">
        <f t="shared" si="82"/>
        <v>n/a</v>
      </c>
      <c r="AC163" s="7" t="str">
        <f t="shared" si="82"/>
        <v>yes</v>
      </c>
      <c r="AD163" s="2" t="str">
        <f t="shared" si="83"/>
        <v>INT64</v>
      </c>
      <c r="AE163" s="7" t="str">
        <f t="shared" si="84"/>
        <v>n/a</v>
      </c>
      <c r="AF163" s="7" t="str">
        <f t="shared" si="85"/>
        <v>n/a</v>
      </c>
      <c r="AG163" s="7" t="str">
        <f t="shared" si="86"/>
        <v>n/a</v>
      </c>
      <c r="AH163" t="str">
        <f>IFERROR(VLOOKUP('nCino | Field Mappings'!$A163,'nCino | Object Info'!$A:$H,8,FALSE),"(not found)")</f>
        <v>facility</v>
      </c>
      <c r="AI163" t="str">
        <f t="shared" si="87"/>
        <v>Fixed_Rate_Duration_Months</v>
      </c>
      <c r="AJ163" s="7" t="str">
        <f t="shared" si="88"/>
        <v>n/a</v>
      </c>
      <c r="AK163" s="7" t="str">
        <f t="shared" si="97"/>
        <v>yes</v>
      </c>
      <c r="AL163" s="2" t="str">
        <f t="shared" si="89"/>
        <v>INT64</v>
      </c>
      <c r="AM163" s="7" t="str">
        <f t="shared" si="90"/>
        <v>n/a</v>
      </c>
      <c r="AN163" s="7" t="str">
        <f t="shared" si="91"/>
        <v>n/a</v>
      </c>
      <c r="AO163" s="7" t="str">
        <f t="shared" si="92"/>
        <v>n/a</v>
      </c>
      <c r="AP163" s="7" t="str">
        <f t="shared" si="98"/>
        <v>n/a</v>
      </c>
    </row>
    <row r="164" spans="1:42">
      <c r="A164" s="1" t="s">
        <v>49</v>
      </c>
      <c r="B164" s="1" t="s">
        <v>374</v>
      </c>
      <c r="C164" s="1" t="s">
        <v>553</v>
      </c>
      <c r="D164" s="1" t="s">
        <v>554</v>
      </c>
      <c r="E164" s="1" t="s">
        <v>555</v>
      </c>
      <c r="F164" s="2" t="str">
        <f>IF(OR(ISERROR(VLOOKUP($C164,'DMW | F&amp;L Fields'!$L:$M, 1, FALSE)),IFERROR(INDEX('DMW | F&amp;L Fields'!$C:$C,MATCH($C164,'DMW | F&amp;L Fields'!$L:$L, 0)), "Y") ="Y"),"No", "Yes")</f>
        <v>Yes</v>
      </c>
      <c r="G164" s="1" t="str">
        <f>IFERROR(VLOOKUP($C164,'DMW | F&amp;L Fields'!$L:$M, 2, FALSE),"(not found)")</f>
        <v>CCTUC-2657 : This is the actual Fixed Rate Margin (%) of the Loan.</v>
      </c>
      <c r="H164" s="2" t="str">
        <f t="shared" si="76"/>
        <v>n/a</v>
      </c>
      <c r="I164" s="2" t="s">
        <v>97</v>
      </c>
      <c r="J164" s="1" t="s">
        <v>342</v>
      </c>
      <c r="K164" s="2">
        <v>0</v>
      </c>
      <c r="L164" s="2">
        <v>18</v>
      </c>
      <c r="M164" s="2">
        <v>2</v>
      </c>
      <c r="N164" s="2" t="str">
        <f t="shared" si="77"/>
        <v>percent|0|18|2</v>
      </c>
      <c r="O164" t="str">
        <f>IFERROR(VLOOKUP('nCino | Field Mappings'!$A164,'nCino | Object Info'!$A:$H,5,FALSE),"(not found)")</f>
        <v>rskcsp_ds_facility</v>
      </c>
      <c r="P164" t="str">
        <f t="shared" si="78"/>
        <v>CCS_Fixed_Rate_Margin__c</v>
      </c>
      <c r="Q164" s="7">
        <f>IFERROR(VLOOKUP($N164,'nCino | BigQuery Type Lookup'!$A:$F,2,FALSE),"(not found)")</f>
        <v>21</v>
      </c>
      <c r="R164" t="str">
        <f>IFERROR(VLOOKUP('nCino | Field Mappings'!$A164,'nCino | Object Info'!$A:$H,6,FALSE),"(not found)")</f>
        <v>rskcsp_ds_facility_staging</v>
      </c>
      <c r="S164" t="str">
        <f t="shared" si="79"/>
        <v>CCS_Fixed_Rate_Margin__c</v>
      </c>
      <c r="T164" s="7" t="str">
        <f t="shared" si="80"/>
        <v>n/a</v>
      </c>
      <c r="U164" s="7" t="str">
        <f t="shared" si="96"/>
        <v>no</v>
      </c>
      <c r="V164" s="2" t="str">
        <f>IFERROR(VLOOKUP($N164,'nCino | BigQuery Type Lookup'!$A:$F,3,FALSE),"(not found)")</f>
        <v>NUMERIC</v>
      </c>
      <c r="W164" s="7" t="str">
        <f>IFERROR(VLOOKUP($N164,'nCino | BigQuery Type Lookup'!$A:$F,4,FALSE),"(not found)")</f>
        <v>n/a</v>
      </c>
      <c r="X164" s="7">
        <f>IFERROR(VLOOKUP($N164,'nCino | BigQuery Type Lookup'!$A:$F,5,FALSE),"(not found)")</f>
        <v>18</v>
      </c>
      <c r="Y164" s="7">
        <f>IFERROR(VLOOKUP($N164,'nCino | BigQuery Type Lookup'!$A:$F,6,FALSE),"(not found)")</f>
        <v>2</v>
      </c>
      <c r="Z164" t="str">
        <f>IFERROR(VLOOKUP('nCino | Field Mappings'!$A164,'nCino | Object Info'!$A:$H,7,FALSE),"(not found)")</f>
        <v>rskcsp_ds_facility_curated</v>
      </c>
      <c r="AA164" t="str">
        <f t="shared" si="81"/>
        <v>CCS_Fixed_Rate_Margin__c</v>
      </c>
      <c r="AB164" s="7" t="str">
        <f t="shared" si="82"/>
        <v>n/a</v>
      </c>
      <c r="AC164" s="7" t="str">
        <f t="shared" si="82"/>
        <v>yes</v>
      </c>
      <c r="AD164" s="2" t="str">
        <f t="shared" si="83"/>
        <v>NUMERIC</v>
      </c>
      <c r="AE164" s="7" t="str">
        <f t="shared" si="84"/>
        <v>n/a</v>
      </c>
      <c r="AF164" s="7">
        <f t="shared" si="85"/>
        <v>18</v>
      </c>
      <c r="AG164" s="7">
        <f t="shared" si="86"/>
        <v>2</v>
      </c>
      <c r="AH164" t="str">
        <f>IFERROR(VLOOKUP('nCino | Field Mappings'!$A164,'nCino | Object Info'!$A:$H,8,FALSE),"(not found)")</f>
        <v>facility</v>
      </c>
      <c r="AI164" t="str">
        <f t="shared" si="87"/>
        <v>Fixed_Rate_Margin</v>
      </c>
      <c r="AJ164" s="7" t="str">
        <f t="shared" si="88"/>
        <v>n/a</v>
      </c>
      <c r="AK164" s="7" t="str">
        <f t="shared" si="97"/>
        <v>yes</v>
      </c>
      <c r="AL164" s="2" t="str">
        <f t="shared" si="89"/>
        <v>NUMERIC</v>
      </c>
      <c r="AM164" s="7" t="str">
        <f t="shared" si="90"/>
        <v>n/a</v>
      </c>
      <c r="AN164" s="7">
        <f t="shared" si="91"/>
        <v>18</v>
      </c>
      <c r="AO164" s="7">
        <f t="shared" si="92"/>
        <v>2</v>
      </c>
      <c r="AP164" s="7" t="str">
        <f t="shared" si="98"/>
        <v>n/a</v>
      </c>
    </row>
    <row r="165" spans="1:42">
      <c r="A165" s="1" t="s">
        <v>49</v>
      </c>
      <c r="B165" s="1" t="s">
        <v>374</v>
      </c>
      <c r="C165" s="1" t="s">
        <v>556</v>
      </c>
      <c r="D165" s="1" t="s">
        <v>557</v>
      </c>
      <c r="E165" s="1" t="s">
        <v>558</v>
      </c>
      <c r="F165" s="2" t="str">
        <f>IF(OR(ISERROR(VLOOKUP($C165,'DMW | F&amp;L Fields'!$L:$M, 1, FALSE)),IFERROR(INDEX('DMW | F&amp;L Fields'!$C:$C,MATCH($C165,'DMW | F&amp;L Fields'!$L:$L, 0)), "Y") ="Y"),"No", "Yes")</f>
        <v>Yes</v>
      </c>
      <c r="G165" s="1" t="str">
        <f>IFERROR(VLOOKUP($C165,'DMW | F&amp;L Fields'!$L:$M, 2, FALSE),"(not found)")</f>
        <v>The fixed rate period of a pricing option.</v>
      </c>
      <c r="H165" s="2" t="str">
        <f t="shared" si="76"/>
        <v>n/a</v>
      </c>
      <c r="I165" s="2" t="s">
        <v>97</v>
      </c>
      <c r="J165" s="1" t="s">
        <v>98</v>
      </c>
      <c r="K165" s="2">
        <v>0</v>
      </c>
      <c r="L165" s="2">
        <v>18</v>
      </c>
      <c r="M165" s="2">
        <v>0</v>
      </c>
      <c r="N165" s="2" t="str">
        <f t="shared" si="77"/>
        <v>double|0|18|0</v>
      </c>
      <c r="O165" t="str">
        <f>IFERROR(VLOOKUP('nCino | Field Mappings'!$A165,'nCino | Object Info'!$A:$H,5,FALSE),"(not found)")</f>
        <v>rskcsp_ds_facility</v>
      </c>
      <c r="P165" t="str">
        <f t="shared" si="78"/>
        <v>CCS_Fixed_Rate_Period_Months__c</v>
      </c>
      <c r="Q165" s="7">
        <f>IFERROR(VLOOKUP($N165,'nCino | BigQuery Type Lookup'!$A:$F,2,FALSE),"(not found)")</f>
        <v>18</v>
      </c>
      <c r="R165" t="str">
        <f>IFERROR(VLOOKUP('nCino | Field Mappings'!$A165,'nCino | Object Info'!$A:$H,6,FALSE),"(not found)")</f>
        <v>rskcsp_ds_facility_staging</v>
      </c>
      <c r="S165" t="str">
        <f t="shared" si="79"/>
        <v>CCS_Fixed_Rate_Period_Months__c</v>
      </c>
      <c r="T165" s="7" t="str">
        <f t="shared" si="80"/>
        <v>n/a</v>
      </c>
      <c r="U165" s="7" t="str">
        <f t="shared" si="96"/>
        <v>no</v>
      </c>
      <c r="V165" s="2" t="str">
        <f>IFERROR(VLOOKUP($N165,'nCino | BigQuery Type Lookup'!$A:$F,3,FALSE),"(not found)")</f>
        <v>INT64</v>
      </c>
      <c r="W165" s="7" t="str">
        <f>IFERROR(VLOOKUP($N165,'nCino | BigQuery Type Lookup'!$A:$F,4,FALSE),"(not found)")</f>
        <v>n/a</v>
      </c>
      <c r="X165" s="7" t="str">
        <f>IFERROR(VLOOKUP($N165,'nCino | BigQuery Type Lookup'!$A:$F,5,FALSE),"(not found)")</f>
        <v>n/a</v>
      </c>
      <c r="Y165" s="7" t="str">
        <f>IFERROR(VLOOKUP($N165,'nCino | BigQuery Type Lookup'!$A:$F,6,FALSE),"(not found)")</f>
        <v>n/a</v>
      </c>
      <c r="Z165" t="str">
        <f>IFERROR(VLOOKUP('nCino | Field Mappings'!$A165,'nCino | Object Info'!$A:$H,7,FALSE),"(not found)")</f>
        <v>rskcsp_ds_facility_curated</v>
      </c>
      <c r="AA165" t="str">
        <f t="shared" si="81"/>
        <v>CCS_Fixed_Rate_Period_Months__c</v>
      </c>
      <c r="AB165" s="7" t="str">
        <f t="shared" si="82"/>
        <v>n/a</v>
      </c>
      <c r="AC165" s="7" t="str">
        <f t="shared" si="82"/>
        <v>yes</v>
      </c>
      <c r="AD165" s="2" t="str">
        <f t="shared" si="83"/>
        <v>INT64</v>
      </c>
      <c r="AE165" s="7" t="str">
        <f t="shared" si="84"/>
        <v>n/a</v>
      </c>
      <c r="AF165" s="7" t="str">
        <f t="shared" si="85"/>
        <v>n/a</v>
      </c>
      <c r="AG165" s="7" t="str">
        <f t="shared" si="86"/>
        <v>n/a</v>
      </c>
      <c r="AH165" t="str">
        <f>IFERROR(VLOOKUP('nCino | Field Mappings'!$A165,'nCino | Object Info'!$A:$H,8,FALSE),"(not found)")</f>
        <v>facility</v>
      </c>
      <c r="AI165" t="str">
        <f t="shared" si="87"/>
        <v>Fixed_Rate_Period_Months</v>
      </c>
      <c r="AJ165" s="7" t="str">
        <f t="shared" si="88"/>
        <v>n/a</v>
      </c>
      <c r="AK165" s="7" t="str">
        <f t="shared" si="97"/>
        <v>yes</v>
      </c>
      <c r="AL165" s="2" t="str">
        <f t="shared" si="89"/>
        <v>INT64</v>
      </c>
      <c r="AM165" s="7" t="str">
        <f t="shared" si="90"/>
        <v>n/a</v>
      </c>
      <c r="AN165" s="7" t="str">
        <f t="shared" si="91"/>
        <v>n/a</v>
      </c>
      <c r="AO165" s="7" t="str">
        <f t="shared" si="92"/>
        <v>n/a</v>
      </c>
      <c r="AP165" s="7" t="str">
        <f t="shared" si="98"/>
        <v>n/a</v>
      </c>
    </row>
    <row r="166" spans="1:42">
      <c r="A166" s="1" t="s">
        <v>49</v>
      </c>
      <c r="B166" s="1" t="s">
        <v>374</v>
      </c>
      <c r="C166" s="1" t="s">
        <v>559</v>
      </c>
      <c r="D166" s="1" t="s">
        <v>560</v>
      </c>
      <c r="E166" s="1" t="s">
        <v>558</v>
      </c>
      <c r="F166" s="2" t="str">
        <f>IF(OR(ISERROR(VLOOKUP($C166,'DMW | F&amp;L Fields'!$L:$M, 1, FALSE)),IFERROR(INDEX('DMW | F&amp;L Fields'!$C:$C,MATCH($C166,'DMW | F&amp;L Fields'!$L:$L, 0)), "Y") ="Y"),"No", "Yes")</f>
        <v>Yes</v>
      </c>
      <c r="G166" s="1" t="str">
        <f>IFERROR(VLOOKUP($C166,'DMW | F&amp;L Fields'!$L:$M, 2, FALSE),"(not found)")</f>
        <v>CCTUC:3511 The fixed rate period of a pricing option for a Split.</v>
      </c>
      <c r="H166" s="2" t="str">
        <f t="shared" si="76"/>
        <v>n/a</v>
      </c>
      <c r="I166" s="2" t="s">
        <v>97</v>
      </c>
      <c r="J166" s="1" t="s">
        <v>98</v>
      </c>
      <c r="K166" s="2">
        <v>0</v>
      </c>
      <c r="L166" s="2">
        <v>18</v>
      </c>
      <c r="M166" s="2">
        <v>0</v>
      </c>
      <c r="N166" s="2" t="str">
        <f t="shared" si="77"/>
        <v>double|0|18|0</v>
      </c>
      <c r="O166" t="str">
        <f>IFERROR(VLOOKUP('nCino | Field Mappings'!$A166,'nCino | Object Info'!$A:$H,5,FALSE),"(not found)")</f>
        <v>rskcsp_ds_facility</v>
      </c>
      <c r="P166" t="str">
        <f t="shared" si="78"/>
        <v>CCS_Fixed_Rate_Period_Months_split__c</v>
      </c>
      <c r="Q166" s="7">
        <f>IFERROR(VLOOKUP($N166,'nCino | BigQuery Type Lookup'!$A:$F,2,FALSE),"(not found)")</f>
        <v>18</v>
      </c>
      <c r="R166" t="str">
        <f>IFERROR(VLOOKUP('nCino | Field Mappings'!$A166,'nCino | Object Info'!$A:$H,6,FALSE),"(not found)")</f>
        <v>rskcsp_ds_facility_staging</v>
      </c>
      <c r="S166" t="str">
        <f t="shared" si="79"/>
        <v>CCS_Fixed_Rate_Period_Months_split__c</v>
      </c>
      <c r="T166" s="7" t="str">
        <f t="shared" si="80"/>
        <v>n/a</v>
      </c>
      <c r="U166" s="7" t="str">
        <f t="shared" si="96"/>
        <v>no</v>
      </c>
      <c r="V166" s="2" t="str">
        <f>IFERROR(VLOOKUP($N166,'nCino | BigQuery Type Lookup'!$A:$F,3,FALSE),"(not found)")</f>
        <v>INT64</v>
      </c>
      <c r="W166" s="7" t="str">
        <f>IFERROR(VLOOKUP($N166,'nCino | BigQuery Type Lookup'!$A:$F,4,FALSE),"(not found)")</f>
        <v>n/a</v>
      </c>
      <c r="X166" s="7" t="str">
        <f>IFERROR(VLOOKUP($N166,'nCino | BigQuery Type Lookup'!$A:$F,5,FALSE),"(not found)")</f>
        <v>n/a</v>
      </c>
      <c r="Y166" s="7" t="str">
        <f>IFERROR(VLOOKUP($N166,'nCino | BigQuery Type Lookup'!$A:$F,6,FALSE),"(not found)")</f>
        <v>n/a</v>
      </c>
      <c r="Z166" t="str">
        <f>IFERROR(VLOOKUP('nCino | Field Mappings'!$A166,'nCino | Object Info'!$A:$H,7,FALSE),"(not found)")</f>
        <v>rskcsp_ds_facility_curated</v>
      </c>
      <c r="AA166" t="str">
        <f t="shared" si="81"/>
        <v>CCS_Fixed_Rate_Period_Months_split__c</v>
      </c>
      <c r="AB166" s="7" t="str">
        <f t="shared" si="82"/>
        <v>n/a</v>
      </c>
      <c r="AC166" s="7" t="str">
        <f t="shared" si="82"/>
        <v>yes</v>
      </c>
      <c r="AD166" s="2" t="str">
        <f t="shared" si="83"/>
        <v>INT64</v>
      </c>
      <c r="AE166" s="7" t="str">
        <f t="shared" si="84"/>
        <v>n/a</v>
      </c>
      <c r="AF166" s="7" t="str">
        <f t="shared" si="85"/>
        <v>n/a</v>
      </c>
      <c r="AG166" s="7" t="str">
        <f t="shared" si="86"/>
        <v>n/a</v>
      </c>
      <c r="AH166" t="str">
        <f>IFERROR(VLOOKUP('nCino | Field Mappings'!$A166,'nCino | Object Info'!$A:$H,8,FALSE),"(not found)")</f>
        <v>facility</v>
      </c>
      <c r="AI166" t="str">
        <f t="shared" si="87"/>
        <v>Fixed_Rate_Period_Months_split</v>
      </c>
      <c r="AJ166" s="7" t="str">
        <f t="shared" si="88"/>
        <v>n/a</v>
      </c>
      <c r="AK166" s="7" t="str">
        <f t="shared" si="97"/>
        <v>yes</v>
      </c>
      <c r="AL166" s="2" t="str">
        <f t="shared" si="89"/>
        <v>INT64</v>
      </c>
      <c r="AM166" s="7" t="str">
        <f t="shared" si="90"/>
        <v>n/a</v>
      </c>
      <c r="AN166" s="7" t="str">
        <f t="shared" si="91"/>
        <v>n/a</v>
      </c>
      <c r="AO166" s="7" t="str">
        <f t="shared" si="92"/>
        <v>n/a</v>
      </c>
      <c r="AP166" s="7" t="str">
        <f t="shared" si="98"/>
        <v>n/a</v>
      </c>
    </row>
    <row r="167" spans="1:42">
      <c r="A167" s="1" t="s">
        <v>49</v>
      </c>
      <c r="B167" s="1" t="s">
        <v>374</v>
      </c>
      <c r="C167" s="1" t="s">
        <v>561</v>
      </c>
      <c r="D167" s="1" t="s">
        <v>562</v>
      </c>
      <c r="E167" s="1" t="s">
        <v>563</v>
      </c>
      <c r="F167" s="2" t="str">
        <f>IF(OR(ISERROR(VLOOKUP($C167,'DMW | F&amp;L Fields'!$L:$M, 1, FALSE)),IFERROR(INDEX('DMW | F&amp;L Fields'!$C:$C,MATCH($C167,'DMW | F&amp;L Fields'!$L:$L, 0)), "Y") ="Y"),"No", "Yes")</f>
        <v>Yes</v>
      </c>
      <c r="G167" s="1" t="str">
        <f>IFERROR(VLOOKUP($C167,'DMW | F&amp;L Fields'!$L:$M, 2, FALSE),"(not found)")</f>
        <v>This field indicates whether the form factor of the card is plastic, lodge, embedded or virtual.</v>
      </c>
      <c r="H167" s="2" t="str">
        <f t="shared" si="76"/>
        <v>n/a</v>
      </c>
      <c r="I167" s="2" t="s">
        <v>97</v>
      </c>
      <c r="J167" s="1" t="s">
        <v>119</v>
      </c>
      <c r="K167" s="2">
        <v>255</v>
      </c>
      <c r="L167" s="2">
        <v>0</v>
      </c>
      <c r="M167" s="2">
        <v>0</v>
      </c>
      <c r="N167" s="2" t="str">
        <f t="shared" si="77"/>
        <v>picklist|255|0|0</v>
      </c>
      <c r="O167" t="str">
        <f>IFERROR(VLOOKUP('nCino | Field Mappings'!$A167,'nCino | Object Info'!$A:$H,5,FALSE),"(not found)")</f>
        <v>rskcsp_ds_facility</v>
      </c>
      <c r="P167" t="str">
        <f t="shared" si="78"/>
        <v>CCS_FormFactor__c</v>
      </c>
      <c r="Q167" s="7">
        <f>IFERROR(VLOOKUP($N167,'nCino | BigQuery Type Lookup'!$A:$F,2,FALSE),"(not found)")</f>
        <v>255</v>
      </c>
      <c r="R167" t="str">
        <f>IFERROR(VLOOKUP('nCino | Field Mappings'!$A167,'nCino | Object Info'!$A:$H,6,FALSE),"(not found)")</f>
        <v>rskcsp_ds_facility_staging</v>
      </c>
      <c r="S167" t="str">
        <f t="shared" si="79"/>
        <v>CCS_FormFactor__c</v>
      </c>
      <c r="T167" s="7" t="str">
        <f t="shared" si="80"/>
        <v>n/a</v>
      </c>
      <c r="U167" s="7" t="str">
        <f t="shared" si="96"/>
        <v>no</v>
      </c>
      <c r="V167" s="2" t="str">
        <f>IFERROR(VLOOKUP($N167,'nCino | BigQuery Type Lookup'!$A:$F,3,FALSE),"(not found)")</f>
        <v>STRING</v>
      </c>
      <c r="W167" s="7">
        <f>IFERROR(VLOOKUP($N167,'nCino | BigQuery Type Lookup'!$A:$F,4,FALSE),"(not found)")</f>
        <v>255</v>
      </c>
      <c r="X167" s="7" t="str">
        <f>IFERROR(VLOOKUP($N167,'nCino | BigQuery Type Lookup'!$A:$F,5,FALSE),"(not found)")</f>
        <v>n/a</v>
      </c>
      <c r="Y167" s="7" t="str">
        <f>IFERROR(VLOOKUP($N167,'nCino | BigQuery Type Lookup'!$A:$F,6,FALSE),"(not found)")</f>
        <v>n/a</v>
      </c>
      <c r="Z167" t="str">
        <f>IFERROR(VLOOKUP('nCino | Field Mappings'!$A167,'nCino | Object Info'!$A:$H,7,FALSE),"(not found)")</f>
        <v>rskcsp_ds_facility_curated</v>
      </c>
      <c r="AA167" t="str">
        <f t="shared" si="81"/>
        <v>CCS_FormFactor__c</v>
      </c>
      <c r="AB167" s="7" t="str">
        <f t="shared" si="82"/>
        <v>n/a</v>
      </c>
      <c r="AC167" s="7" t="str">
        <f t="shared" si="82"/>
        <v>yes</v>
      </c>
      <c r="AD167" s="2" t="str">
        <f t="shared" si="83"/>
        <v>STRING</v>
      </c>
      <c r="AE167" s="7">
        <f t="shared" si="84"/>
        <v>255</v>
      </c>
      <c r="AF167" s="7" t="str">
        <f t="shared" si="85"/>
        <v>n/a</v>
      </c>
      <c r="AG167" s="7" t="str">
        <f t="shared" si="86"/>
        <v>n/a</v>
      </c>
      <c r="AH167" t="str">
        <f>IFERROR(VLOOKUP('nCino | Field Mappings'!$A167,'nCino | Object Info'!$A:$H,8,FALSE),"(not found)")</f>
        <v>facility</v>
      </c>
      <c r="AI167" t="str">
        <f t="shared" si="87"/>
        <v>FormFactor</v>
      </c>
      <c r="AJ167" s="7" t="str">
        <f t="shared" si="88"/>
        <v>n/a</v>
      </c>
      <c r="AK167" s="7" t="str">
        <f t="shared" si="97"/>
        <v>yes</v>
      </c>
      <c r="AL167" s="2" t="str">
        <f t="shared" si="89"/>
        <v>STRING</v>
      </c>
      <c r="AM167" s="7">
        <f t="shared" si="90"/>
        <v>255</v>
      </c>
      <c r="AN167" s="7" t="str">
        <f t="shared" si="91"/>
        <v>n/a</v>
      </c>
      <c r="AO167" s="7" t="str">
        <f t="shared" si="92"/>
        <v>n/a</v>
      </c>
      <c r="AP167" s="7" t="str">
        <f t="shared" si="98"/>
        <v>n/a</v>
      </c>
    </row>
    <row r="168" spans="1:42">
      <c r="A168" s="1" t="s">
        <v>49</v>
      </c>
      <c r="B168" s="1" t="s">
        <v>374</v>
      </c>
      <c r="C168" s="1" t="s">
        <v>564</v>
      </c>
      <c r="D168" s="1" t="s">
        <v>565</v>
      </c>
      <c r="E168" s="1" t="s">
        <v>566</v>
      </c>
      <c r="F168" s="2" t="str">
        <f>IF(OR(ISERROR(VLOOKUP($C168,'DMW | F&amp;L Fields'!$L:$M, 1, FALSE)),IFERROR(INDEX('DMW | F&amp;L Fields'!$C:$C,MATCH($C168,'DMW | F&amp;L Fields'!$L:$L, 0)), "Y") ="Y"),"No", "Yes")</f>
        <v>Yes</v>
      </c>
      <c r="G168" s="1" t="str">
        <f>IFERROR(VLOOKUP($C168,'DMW | F&amp;L Fields'!$L:$M, 2, FALSE),"(not found)")</f>
        <v xml:space="preserve">This field captures the frequency applicable to an Ancillary Limit. </v>
      </c>
      <c r="H168" s="2" t="str">
        <f t="shared" si="76"/>
        <v>n/a</v>
      </c>
      <c r="I168" s="2" t="s">
        <v>97</v>
      </c>
      <c r="J168" s="1" t="s">
        <v>119</v>
      </c>
      <c r="K168" s="2">
        <v>255</v>
      </c>
      <c r="L168" s="2">
        <v>0</v>
      </c>
      <c r="M168" s="2">
        <v>0</v>
      </c>
      <c r="N168" s="2" t="str">
        <f t="shared" si="77"/>
        <v>picklist|255|0|0</v>
      </c>
      <c r="O168" t="str">
        <f>IFERROR(VLOOKUP('nCino | Field Mappings'!$A168,'nCino | Object Info'!$A:$H,5,FALSE),"(not found)")</f>
        <v>rskcsp_ds_facility</v>
      </c>
      <c r="P168" t="str">
        <f t="shared" si="78"/>
        <v>CCS_Frequency__c</v>
      </c>
      <c r="Q168" s="7">
        <f>IFERROR(VLOOKUP($N168,'nCino | BigQuery Type Lookup'!$A:$F,2,FALSE),"(not found)")</f>
        <v>255</v>
      </c>
      <c r="R168" t="str">
        <f>IFERROR(VLOOKUP('nCino | Field Mappings'!$A168,'nCino | Object Info'!$A:$H,6,FALSE),"(not found)")</f>
        <v>rskcsp_ds_facility_staging</v>
      </c>
      <c r="S168" t="str">
        <f t="shared" si="79"/>
        <v>CCS_Frequency__c</v>
      </c>
      <c r="T168" s="7" t="str">
        <f t="shared" si="80"/>
        <v>n/a</v>
      </c>
      <c r="U168" s="7" t="str">
        <f t="shared" si="96"/>
        <v>no</v>
      </c>
      <c r="V168" s="2" t="str">
        <f>IFERROR(VLOOKUP($N168,'nCino | BigQuery Type Lookup'!$A:$F,3,FALSE),"(not found)")</f>
        <v>STRING</v>
      </c>
      <c r="W168" s="7">
        <f>IFERROR(VLOOKUP($N168,'nCino | BigQuery Type Lookup'!$A:$F,4,FALSE),"(not found)")</f>
        <v>255</v>
      </c>
      <c r="X168" s="7" t="str">
        <f>IFERROR(VLOOKUP($N168,'nCino | BigQuery Type Lookup'!$A:$F,5,FALSE),"(not found)")</f>
        <v>n/a</v>
      </c>
      <c r="Y168" s="7" t="str">
        <f>IFERROR(VLOOKUP($N168,'nCino | BigQuery Type Lookup'!$A:$F,6,FALSE),"(not found)")</f>
        <v>n/a</v>
      </c>
      <c r="Z168" t="str">
        <f>IFERROR(VLOOKUP('nCino | Field Mappings'!$A168,'nCino | Object Info'!$A:$H,7,FALSE),"(not found)")</f>
        <v>rskcsp_ds_facility_curated</v>
      </c>
      <c r="AA168" t="str">
        <f t="shared" si="81"/>
        <v>CCS_Frequency__c</v>
      </c>
      <c r="AB168" s="7" t="str">
        <f t="shared" si="82"/>
        <v>n/a</v>
      </c>
      <c r="AC168" s="7" t="str">
        <f t="shared" si="82"/>
        <v>yes</v>
      </c>
      <c r="AD168" s="2" t="str">
        <f t="shared" si="83"/>
        <v>STRING</v>
      </c>
      <c r="AE168" s="7">
        <f t="shared" si="84"/>
        <v>255</v>
      </c>
      <c r="AF168" s="7" t="str">
        <f t="shared" si="85"/>
        <v>n/a</v>
      </c>
      <c r="AG168" s="7" t="str">
        <f t="shared" si="86"/>
        <v>n/a</v>
      </c>
      <c r="AH168" t="str">
        <f>IFERROR(VLOOKUP('nCino | Field Mappings'!$A168,'nCino | Object Info'!$A:$H,8,FALSE),"(not found)")</f>
        <v>facility</v>
      </c>
      <c r="AI168" t="str">
        <f t="shared" si="87"/>
        <v>Frequency</v>
      </c>
      <c r="AJ168" s="7" t="str">
        <f t="shared" si="88"/>
        <v>n/a</v>
      </c>
      <c r="AK168" s="7" t="str">
        <f t="shared" si="97"/>
        <v>yes</v>
      </c>
      <c r="AL168" s="2" t="str">
        <f t="shared" si="89"/>
        <v>STRING</v>
      </c>
      <c r="AM168" s="7">
        <f t="shared" si="90"/>
        <v>255</v>
      </c>
      <c r="AN168" s="7" t="str">
        <f t="shared" si="91"/>
        <v>n/a</v>
      </c>
      <c r="AO168" s="7" t="str">
        <f t="shared" si="92"/>
        <v>n/a</v>
      </c>
      <c r="AP168" s="7" t="str">
        <f t="shared" si="98"/>
        <v>n/a</v>
      </c>
    </row>
    <row r="169" spans="1:42">
      <c r="A169" s="1" t="s">
        <v>49</v>
      </c>
      <c r="B169" s="1" t="s">
        <v>374</v>
      </c>
      <c r="C169" s="1" t="s">
        <v>567</v>
      </c>
      <c r="D169" s="1" t="s">
        <v>568</v>
      </c>
      <c r="E169" s="1" t="s">
        <v>569</v>
      </c>
      <c r="F169" s="2" t="str">
        <f>IF(OR(ISERROR(VLOOKUP($C169,'DMW | F&amp;L Fields'!$L:$M, 1, FALSE)),IFERROR(INDEX('DMW | F&amp;L Fields'!$C:$C,MATCH($C169,'DMW | F&amp;L Fields'!$L:$L, 0)), "Y") ="Y"),"No", "Yes")</f>
        <v>Yes</v>
      </c>
      <c r="G169" s="1" t="str">
        <f>IFERROR(VLOOKUP($C169,'DMW | F&amp;L Fields'!$L:$M, 2, FALSE),"(not found)")</f>
        <v>Classification of whether the Facility is 'Front-Book' or 'Back-Book', depending on Product.</v>
      </c>
      <c r="H169" s="2" t="str">
        <f t="shared" si="76"/>
        <v>n/a</v>
      </c>
      <c r="I169" s="2" t="s">
        <v>97</v>
      </c>
      <c r="J169" s="1" t="s">
        <v>115</v>
      </c>
      <c r="K169" s="2">
        <v>1300</v>
      </c>
      <c r="L169" s="2">
        <v>0</v>
      </c>
      <c r="M169" s="2">
        <v>0</v>
      </c>
      <c r="N169" s="2" t="str">
        <f t="shared" si="77"/>
        <v>string|1300|0|0</v>
      </c>
      <c r="O169" t="str">
        <f>IFERROR(VLOOKUP('nCino | Field Mappings'!$A169,'nCino | Object Info'!$A:$H,5,FALSE),"(not found)")</f>
        <v>rskcsp_ds_facility</v>
      </c>
      <c r="P169" t="str">
        <f t="shared" si="78"/>
        <v>CCS_Front_Book_Back_Book__c</v>
      </c>
      <c r="Q169" s="7">
        <f>IFERROR(VLOOKUP($N169,'nCino | BigQuery Type Lookup'!$A:$F,2,FALSE),"(not found)")</f>
        <v>1300</v>
      </c>
      <c r="R169" t="str">
        <f>IFERROR(VLOOKUP('nCino | Field Mappings'!$A169,'nCino | Object Info'!$A:$H,6,FALSE),"(not found)")</f>
        <v>rskcsp_ds_facility_staging</v>
      </c>
      <c r="S169" t="str">
        <f t="shared" si="79"/>
        <v>CCS_Front_Book_Back_Book__c</v>
      </c>
      <c r="T169" s="7" t="str">
        <f t="shared" si="80"/>
        <v>n/a</v>
      </c>
      <c r="U169" s="7" t="str">
        <f t="shared" si="96"/>
        <v>no</v>
      </c>
      <c r="V169" s="2" t="str">
        <f>IFERROR(VLOOKUP($N169,'nCino | BigQuery Type Lookup'!$A:$F,3,FALSE),"(not found)")</f>
        <v>STRING</v>
      </c>
      <c r="W169" s="7">
        <f>IFERROR(VLOOKUP($N169,'nCino | BigQuery Type Lookup'!$A:$F,4,FALSE),"(not found)")</f>
        <v>1300</v>
      </c>
      <c r="X169" s="7" t="str">
        <f>IFERROR(VLOOKUP($N169,'nCino | BigQuery Type Lookup'!$A:$F,5,FALSE),"(not found)")</f>
        <v>n/a</v>
      </c>
      <c r="Y169" s="7" t="str">
        <f>IFERROR(VLOOKUP($N169,'nCino | BigQuery Type Lookup'!$A:$F,6,FALSE),"(not found)")</f>
        <v>n/a</v>
      </c>
      <c r="Z169" t="str">
        <f>IFERROR(VLOOKUP('nCino | Field Mappings'!$A169,'nCino | Object Info'!$A:$H,7,FALSE),"(not found)")</f>
        <v>rskcsp_ds_facility_curated</v>
      </c>
      <c r="AA169" t="str">
        <f t="shared" si="81"/>
        <v>CCS_Front_Book_Back_Book__c</v>
      </c>
      <c r="AB169" s="7" t="str">
        <f t="shared" si="82"/>
        <v>n/a</v>
      </c>
      <c r="AC169" s="7" t="str">
        <f t="shared" si="82"/>
        <v>yes</v>
      </c>
      <c r="AD169" s="2" t="str">
        <f t="shared" si="83"/>
        <v>STRING</v>
      </c>
      <c r="AE169" s="7">
        <f t="shared" si="84"/>
        <v>1300</v>
      </c>
      <c r="AF169" s="7" t="str">
        <f t="shared" si="85"/>
        <v>n/a</v>
      </c>
      <c r="AG169" s="7" t="str">
        <f t="shared" si="86"/>
        <v>n/a</v>
      </c>
      <c r="AH169" t="str">
        <f>IFERROR(VLOOKUP('nCino | Field Mappings'!$A169,'nCino | Object Info'!$A:$H,8,FALSE),"(not found)")</f>
        <v>facility</v>
      </c>
      <c r="AI169" t="str">
        <f t="shared" si="87"/>
        <v>Front_Book_Back_Book</v>
      </c>
      <c r="AJ169" s="7" t="str">
        <f t="shared" si="88"/>
        <v>n/a</v>
      </c>
      <c r="AK169" s="7" t="str">
        <f t="shared" si="97"/>
        <v>yes</v>
      </c>
      <c r="AL169" s="2" t="str">
        <f t="shared" si="89"/>
        <v>STRING</v>
      </c>
      <c r="AM169" s="7">
        <f t="shared" si="90"/>
        <v>1300</v>
      </c>
      <c r="AN169" s="7" t="str">
        <f t="shared" si="91"/>
        <v>n/a</v>
      </c>
      <c r="AO169" s="7" t="str">
        <f t="shared" si="92"/>
        <v>n/a</v>
      </c>
      <c r="AP169" s="7" t="str">
        <f t="shared" si="98"/>
        <v>n/a</v>
      </c>
    </row>
    <row r="170" spans="1:42">
      <c r="A170" s="1" t="s">
        <v>49</v>
      </c>
      <c r="B170" s="1" t="s">
        <v>374</v>
      </c>
      <c r="C170" s="1" t="s">
        <v>570</v>
      </c>
      <c r="D170" s="1" t="s">
        <v>571</v>
      </c>
      <c r="E170" s="1" t="s">
        <v>572</v>
      </c>
      <c r="F170" s="2" t="str">
        <f>IF(OR(ISERROR(VLOOKUP($C170,'DMW | F&amp;L Fields'!$L:$M, 1, FALSE)),IFERROR(INDEX('DMW | F&amp;L Fields'!$C:$C,MATCH($C170,'DMW | F&amp;L Fields'!$L:$L, 0)), "Y") ="Y"),"No", "Yes")</f>
        <v>Yes</v>
      </c>
      <c r="G170" s="1" t="str">
        <f>IFERROR(VLOOKUP($C170,'DMW | F&amp;L Fields'!$L:$M, 2, FALSE),"(not found)")</f>
        <v>This field is used on Exposure within Relationship to help group Hard LBCM Limits into their respected tables.</v>
      </c>
      <c r="H170" s="2" t="str">
        <f t="shared" si="76"/>
        <v>n/a</v>
      </c>
      <c r="I170" s="2" t="s">
        <v>97</v>
      </c>
      <c r="J170" s="1" t="s">
        <v>128</v>
      </c>
      <c r="K170" s="2">
        <v>0</v>
      </c>
      <c r="L170" s="2">
        <v>18</v>
      </c>
      <c r="M170" s="2">
        <v>2</v>
      </c>
      <c r="N170" s="2" t="str">
        <f t="shared" si="77"/>
        <v>currency|0|18|2</v>
      </c>
      <c r="O170" t="str">
        <f>IFERROR(VLOOKUP('nCino | Field Mappings'!$A170,'nCino | Object Info'!$A:$H,5,FALSE),"(not found)")</f>
        <v>rskcsp_ds_facility</v>
      </c>
      <c r="P170" t="str">
        <f t="shared" si="78"/>
        <v>CCS_Hard_Bank_LCBM_Limits__c</v>
      </c>
      <c r="Q170" s="7">
        <f>IFERROR(VLOOKUP($N170,'nCino | BigQuery Type Lookup'!$A:$F,2,FALSE),"(not found)")</f>
        <v>21</v>
      </c>
      <c r="R170" t="str">
        <f>IFERROR(VLOOKUP('nCino | Field Mappings'!$A170,'nCino | Object Info'!$A:$H,6,FALSE),"(not found)")</f>
        <v>rskcsp_ds_facility_staging</v>
      </c>
      <c r="S170" t="str">
        <f t="shared" si="79"/>
        <v>CCS_Hard_Bank_LCBM_Limits__c</v>
      </c>
      <c r="T170" s="7" t="str">
        <f t="shared" si="80"/>
        <v>n/a</v>
      </c>
      <c r="U170" s="7" t="str">
        <f t="shared" si="96"/>
        <v>no</v>
      </c>
      <c r="V170" s="2" t="str">
        <f>IFERROR(VLOOKUP($N170,'nCino | BigQuery Type Lookup'!$A:$F,3,FALSE),"(not found)")</f>
        <v>NUMERIC</v>
      </c>
      <c r="W170" s="7" t="str">
        <f>IFERROR(VLOOKUP($N170,'nCino | BigQuery Type Lookup'!$A:$F,4,FALSE),"(not found)")</f>
        <v>n/a</v>
      </c>
      <c r="X170" s="7">
        <f>IFERROR(VLOOKUP($N170,'nCino | BigQuery Type Lookup'!$A:$F,5,FALSE),"(not found)")</f>
        <v>18</v>
      </c>
      <c r="Y170" s="7">
        <f>IFERROR(VLOOKUP($N170,'nCino | BigQuery Type Lookup'!$A:$F,6,FALSE),"(not found)")</f>
        <v>2</v>
      </c>
      <c r="Z170" t="str">
        <f>IFERROR(VLOOKUP('nCino | Field Mappings'!$A170,'nCino | Object Info'!$A:$H,7,FALSE),"(not found)")</f>
        <v>rskcsp_ds_facility_curated</v>
      </c>
      <c r="AA170" t="str">
        <f t="shared" si="81"/>
        <v>CCS_Hard_Bank_LCBM_Limits__c</v>
      </c>
      <c r="AB170" s="7" t="str">
        <f t="shared" si="82"/>
        <v>n/a</v>
      </c>
      <c r="AC170" s="7" t="str">
        <f t="shared" si="82"/>
        <v>yes</v>
      </c>
      <c r="AD170" s="2" t="str">
        <f t="shared" si="83"/>
        <v>NUMERIC</v>
      </c>
      <c r="AE170" s="7" t="str">
        <f t="shared" si="84"/>
        <v>n/a</v>
      </c>
      <c r="AF170" s="7">
        <f t="shared" si="85"/>
        <v>18</v>
      </c>
      <c r="AG170" s="7">
        <f t="shared" si="86"/>
        <v>2</v>
      </c>
      <c r="AH170" t="str">
        <f>IFERROR(VLOOKUP('nCino | Field Mappings'!$A170,'nCino | Object Info'!$A:$H,8,FALSE),"(not found)")</f>
        <v>facility</v>
      </c>
      <c r="AI170" t="str">
        <f t="shared" si="87"/>
        <v>Hard_Bank_LCBM_Limits</v>
      </c>
      <c r="AJ170" s="7" t="str">
        <f t="shared" si="88"/>
        <v>n/a</v>
      </c>
      <c r="AK170" s="7" t="str">
        <f t="shared" si="97"/>
        <v>yes</v>
      </c>
      <c r="AL170" s="2" t="str">
        <f t="shared" si="89"/>
        <v>NUMERIC</v>
      </c>
      <c r="AM170" s="7" t="str">
        <f t="shared" si="90"/>
        <v>n/a</v>
      </c>
      <c r="AN170" s="7">
        <f t="shared" si="91"/>
        <v>18</v>
      </c>
      <c r="AO170" s="7">
        <f t="shared" si="92"/>
        <v>2</v>
      </c>
      <c r="AP170" s="7" t="str">
        <f t="shared" si="98"/>
        <v>n/a</v>
      </c>
    </row>
    <row r="171" spans="1:42">
      <c r="A171" s="1" t="s">
        <v>49</v>
      </c>
      <c r="B171" s="1" t="s">
        <v>374</v>
      </c>
      <c r="C171" s="1" t="s">
        <v>573</v>
      </c>
      <c r="D171" s="1" t="s">
        <v>574</v>
      </c>
      <c r="E171" s="1" t="s">
        <v>575</v>
      </c>
      <c r="F171" s="2" t="str">
        <f>IF(OR(ISERROR(VLOOKUP($C171,'DMW | F&amp;L Fields'!$L:$M, 1, FALSE)),IFERROR(INDEX('DMW | F&amp;L Fields'!$C:$C,MATCH($C171,'DMW | F&amp;L Fields'!$L:$L, 0)), "Y") ="Y"),"No", "Yes")</f>
        <v>Yes</v>
      </c>
      <c r="G171" s="1" t="str">
        <f>IFERROR(VLOOKUP($C171,'DMW | F&amp;L Fields'!$L:$M, 2, FALSE),"(not found)")</f>
        <v>This field is used on Exposure within Relationship to help group Hard Bank Limits into their respected tables.</v>
      </c>
      <c r="H171" s="2" t="str">
        <f t="shared" si="76"/>
        <v>n/a</v>
      </c>
      <c r="I171" s="2" t="s">
        <v>97</v>
      </c>
      <c r="J171" s="1" t="s">
        <v>128</v>
      </c>
      <c r="K171" s="2">
        <v>0</v>
      </c>
      <c r="L171" s="2">
        <v>18</v>
      </c>
      <c r="M171" s="2">
        <v>2</v>
      </c>
      <c r="N171" s="2" t="str">
        <f t="shared" si="77"/>
        <v>currency|0|18|2</v>
      </c>
      <c r="O171" t="str">
        <f>IFERROR(VLOOKUP('nCino | Field Mappings'!$A171,'nCino | Object Info'!$A:$H,5,FALSE),"(not found)")</f>
        <v>rskcsp_ds_facility</v>
      </c>
      <c r="P171" t="str">
        <f t="shared" si="78"/>
        <v>CCS_Hard_Bank_Limits__c</v>
      </c>
      <c r="Q171" s="7">
        <f>IFERROR(VLOOKUP($N171,'nCino | BigQuery Type Lookup'!$A:$F,2,FALSE),"(not found)")</f>
        <v>21</v>
      </c>
      <c r="R171" t="str">
        <f>IFERROR(VLOOKUP('nCino | Field Mappings'!$A171,'nCino | Object Info'!$A:$H,6,FALSE),"(not found)")</f>
        <v>rskcsp_ds_facility_staging</v>
      </c>
      <c r="S171" t="str">
        <f t="shared" si="79"/>
        <v>CCS_Hard_Bank_Limits__c</v>
      </c>
      <c r="T171" s="7" t="str">
        <f t="shared" si="80"/>
        <v>n/a</v>
      </c>
      <c r="U171" s="7" t="str">
        <f t="shared" si="96"/>
        <v>no</v>
      </c>
      <c r="V171" s="2" t="str">
        <f>IFERROR(VLOOKUP($N171,'nCino | BigQuery Type Lookup'!$A:$F,3,FALSE),"(not found)")</f>
        <v>NUMERIC</v>
      </c>
      <c r="W171" s="7" t="str">
        <f>IFERROR(VLOOKUP($N171,'nCino | BigQuery Type Lookup'!$A:$F,4,FALSE),"(not found)")</f>
        <v>n/a</v>
      </c>
      <c r="X171" s="7">
        <f>IFERROR(VLOOKUP($N171,'nCino | BigQuery Type Lookup'!$A:$F,5,FALSE),"(not found)")</f>
        <v>18</v>
      </c>
      <c r="Y171" s="7">
        <f>IFERROR(VLOOKUP($N171,'nCino | BigQuery Type Lookup'!$A:$F,6,FALSE),"(not found)")</f>
        <v>2</v>
      </c>
      <c r="Z171" t="str">
        <f>IFERROR(VLOOKUP('nCino | Field Mappings'!$A171,'nCino | Object Info'!$A:$H,7,FALSE),"(not found)")</f>
        <v>rskcsp_ds_facility_curated</v>
      </c>
      <c r="AA171" t="str">
        <f t="shared" si="81"/>
        <v>CCS_Hard_Bank_Limits__c</v>
      </c>
      <c r="AB171" s="7" t="str">
        <f t="shared" si="82"/>
        <v>n/a</v>
      </c>
      <c r="AC171" s="7" t="str">
        <f t="shared" si="82"/>
        <v>yes</v>
      </c>
      <c r="AD171" s="2" t="str">
        <f t="shared" si="83"/>
        <v>NUMERIC</v>
      </c>
      <c r="AE171" s="7" t="str">
        <f t="shared" si="84"/>
        <v>n/a</v>
      </c>
      <c r="AF171" s="7">
        <f t="shared" si="85"/>
        <v>18</v>
      </c>
      <c r="AG171" s="7">
        <f t="shared" si="86"/>
        <v>2</v>
      </c>
      <c r="AH171" t="str">
        <f>IFERROR(VLOOKUP('nCino | Field Mappings'!$A171,'nCino | Object Info'!$A:$H,8,FALSE),"(not found)")</f>
        <v>facility</v>
      </c>
      <c r="AI171" t="str">
        <f t="shared" si="87"/>
        <v>Hard_Bank_Limits</v>
      </c>
      <c r="AJ171" s="7" t="str">
        <f t="shared" si="88"/>
        <v>n/a</v>
      </c>
      <c r="AK171" s="7" t="str">
        <f t="shared" si="97"/>
        <v>yes</v>
      </c>
      <c r="AL171" s="2" t="str">
        <f t="shared" si="89"/>
        <v>NUMERIC</v>
      </c>
      <c r="AM171" s="7" t="str">
        <f t="shared" si="90"/>
        <v>n/a</v>
      </c>
      <c r="AN171" s="7">
        <f t="shared" si="91"/>
        <v>18</v>
      </c>
      <c r="AO171" s="7">
        <f t="shared" si="92"/>
        <v>2</v>
      </c>
      <c r="AP171" s="7" t="str">
        <f t="shared" si="98"/>
        <v>n/a</v>
      </c>
    </row>
    <row r="172" spans="1:42">
      <c r="A172" s="1" t="s">
        <v>49</v>
      </c>
      <c r="B172" s="1" t="s">
        <v>374</v>
      </c>
      <c r="C172" s="1" t="s">
        <v>576</v>
      </c>
      <c r="D172" s="1" t="s">
        <v>577</v>
      </c>
      <c r="E172" s="1" t="s">
        <v>578</v>
      </c>
      <c r="F172" s="2" t="str">
        <f>IF(OR(ISERROR(VLOOKUP($C172,'DMW | F&amp;L Fields'!$L:$M, 1, FALSE)),IFERROR(INDEX('DMW | F&amp;L Fields'!$C:$C,MATCH($C172,'DMW | F&amp;L Fields'!$L:$L, 0)), "Y") ="Y"),"No", "Yes")</f>
        <v>Yes</v>
      </c>
      <c r="G172" s="1" t="str">
        <f>IFERROR(VLOOKUP($C172,'DMW | F&amp;L Fields'!$L:$M, 2, FALSE),"(not found)")</f>
        <v>Classification of whether the Facility is 'Hard' or 'Soft', depending on Product.</v>
      </c>
      <c r="H172" s="2" t="str">
        <f t="shared" si="76"/>
        <v>n/a</v>
      </c>
      <c r="I172" s="2" t="s">
        <v>97</v>
      </c>
      <c r="J172" s="1" t="s">
        <v>115</v>
      </c>
      <c r="K172" s="2">
        <v>1300</v>
      </c>
      <c r="L172" s="2">
        <v>0</v>
      </c>
      <c r="M172" s="2">
        <v>0</v>
      </c>
      <c r="N172" s="2" t="str">
        <f t="shared" si="77"/>
        <v>string|1300|0|0</v>
      </c>
      <c r="O172" t="str">
        <f>IFERROR(VLOOKUP('nCino | Field Mappings'!$A172,'nCino | Object Info'!$A:$H,5,FALSE),"(not found)")</f>
        <v>rskcsp_ds_facility</v>
      </c>
      <c r="P172" t="str">
        <f t="shared" si="78"/>
        <v>CCS_Hard_Soft__c</v>
      </c>
      <c r="Q172" s="7">
        <f>IFERROR(VLOOKUP($N172,'nCino | BigQuery Type Lookup'!$A:$F,2,FALSE),"(not found)")</f>
        <v>1300</v>
      </c>
      <c r="R172" t="str">
        <f>IFERROR(VLOOKUP('nCino | Field Mappings'!$A172,'nCino | Object Info'!$A:$H,6,FALSE),"(not found)")</f>
        <v>rskcsp_ds_facility_staging</v>
      </c>
      <c r="S172" t="str">
        <f t="shared" si="79"/>
        <v>CCS_Hard_Soft__c</v>
      </c>
      <c r="T172" s="7" t="str">
        <f t="shared" si="80"/>
        <v>n/a</v>
      </c>
      <c r="U172" s="7" t="str">
        <f t="shared" si="96"/>
        <v>no</v>
      </c>
      <c r="V172" s="2" t="str">
        <f>IFERROR(VLOOKUP($N172,'nCino | BigQuery Type Lookup'!$A:$F,3,FALSE),"(not found)")</f>
        <v>STRING</v>
      </c>
      <c r="W172" s="7">
        <f>IFERROR(VLOOKUP($N172,'nCino | BigQuery Type Lookup'!$A:$F,4,FALSE),"(not found)")</f>
        <v>1300</v>
      </c>
      <c r="X172" s="7" t="str">
        <f>IFERROR(VLOOKUP($N172,'nCino | BigQuery Type Lookup'!$A:$F,5,FALSE),"(not found)")</f>
        <v>n/a</v>
      </c>
      <c r="Y172" s="7" t="str">
        <f>IFERROR(VLOOKUP($N172,'nCino | BigQuery Type Lookup'!$A:$F,6,FALSE),"(not found)")</f>
        <v>n/a</v>
      </c>
      <c r="Z172" t="str">
        <f>IFERROR(VLOOKUP('nCino | Field Mappings'!$A172,'nCino | Object Info'!$A:$H,7,FALSE),"(not found)")</f>
        <v>rskcsp_ds_facility_curated</v>
      </c>
      <c r="AA172" t="str">
        <f t="shared" si="81"/>
        <v>CCS_Hard_Soft__c</v>
      </c>
      <c r="AB172" s="7" t="str">
        <f t="shared" si="82"/>
        <v>n/a</v>
      </c>
      <c r="AC172" s="7" t="str">
        <f t="shared" si="82"/>
        <v>yes</v>
      </c>
      <c r="AD172" s="2" t="str">
        <f t="shared" si="83"/>
        <v>STRING</v>
      </c>
      <c r="AE172" s="7">
        <f t="shared" si="84"/>
        <v>1300</v>
      </c>
      <c r="AF172" s="7" t="str">
        <f t="shared" si="85"/>
        <v>n/a</v>
      </c>
      <c r="AG172" s="7" t="str">
        <f t="shared" si="86"/>
        <v>n/a</v>
      </c>
      <c r="AH172" t="str">
        <f>IFERROR(VLOOKUP('nCino | Field Mappings'!$A172,'nCino | Object Info'!$A:$H,8,FALSE),"(not found)")</f>
        <v>facility</v>
      </c>
      <c r="AI172" t="str">
        <f t="shared" si="87"/>
        <v>Hard_Soft</v>
      </c>
      <c r="AJ172" s="7" t="str">
        <f t="shared" si="88"/>
        <v>n/a</v>
      </c>
      <c r="AK172" s="7" t="str">
        <f t="shared" si="97"/>
        <v>yes</v>
      </c>
      <c r="AL172" s="2" t="str">
        <f t="shared" si="89"/>
        <v>STRING</v>
      </c>
      <c r="AM172" s="7">
        <f t="shared" si="90"/>
        <v>1300</v>
      </c>
      <c r="AN172" s="7" t="str">
        <f t="shared" si="91"/>
        <v>n/a</v>
      </c>
      <c r="AO172" s="7" t="str">
        <f t="shared" si="92"/>
        <v>n/a</v>
      </c>
      <c r="AP172" s="7" t="str">
        <f t="shared" si="98"/>
        <v>n/a</v>
      </c>
    </row>
    <row r="173" spans="1:42">
      <c r="A173" s="1" t="s">
        <v>49</v>
      </c>
      <c r="B173" s="1" t="s">
        <v>374</v>
      </c>
      <c r="C173" s="1" t="s">
        <v>579</v>
      </c>
      <c r="D173" s="1" t="s">
        <v>580</v>
      </c>
      <c r="E173" s="1" t="s">
        <v>581</v>
      </c>
      <c r="F173" s="2" t="str">
        <f>IF(OR(ISERROR(VLOOKUP($C173,'DMW | F&amp;L Fields'!$L:$M, 1, FALSE)),IFERROR(INDEX('DMW | F&amp;L Fields'!$C:$C,MATCH($C173,'DMW | F&amp;L Fields'!$L:$L, 0)), "Y") ="Y"),"No", "Yes")</f>
        <v>Yes</v>
      </c>
      <c r="G173" s="1" t="str">
        <f>IFERROR(VLOOKUP($C173,'DMW | F&amp;L Fields'!$L:$M, 2, FALSE),"(not found)")</f>
        <v>This field indicates whether the heritage of the Card Product is Lloyds Bank Plc or Bank of Scotland</v>
      </c>
      <c r="H173" s="2" t="str">
        <f t="shared" si="76"/>
        <v>n/a</v>
      </c>
      <c r="I173" s="2" t="s">
        <v>97</v>
      </c>
      <c r="J173" s="1" t="s">
        <v>119</v>
      </c>
      <c r="K173" s="2">
        <v>255</v>
      </c>
      <c r="L173" s="2">
        <v>0</v>
      </c>
      <c r="M173" s="2">
        <v>0</v>
      </c>
      <c r="N173" s="2" t="str">
        <f t="shared" si="77"/>
        <v>picklist|255|0|0</v>
      </c>
      <c r="O173" t="str">
        <f>IFERROR(VLOOKUP('nCino | Field Mappings'!$A173,'nCino | Object Info'!$A:$H,5,FALSE),"(not found)")</f>
        <v>rskcsp_ds_facility</v>
      </c>
      <c r="P173" t="str">
        <f t="shared" si="78"/>
        <v>CCS_Heritage__c</v>
      </c>
      <c r="Q173" s="7">
        <f>IFERROR(VLOOKUP($N173,'nCino | BigQuery Type Lookup'!$A:$F,2,FALSE),"(not found)")</f>
        <v>255</v>
      </c>
      <c r="R173" t="str">
        <f>IFERROR(VLOOKUP('nCino | Field Mappings'!$A173,'nCino | Object Info'!$A:$H,6,FALSE),"(not found)")</f>
        <v>rskcsp_ds_facility_staging</v>
      </c>
      <c r="S173" t="str">
        <f t="shared" si="79"/>
        <v>CCS_Heritage__c</v>
      </c>
      <c r="T173" s="7" t="str">
        <f t="shared" si="80"/>
        <v>n/a</v>
      </c>
      <c r="U173" s="7" t="str">
        <f t="shared" si="96"/>
        <v>no</v>
      </c>
      <c r="V173" s="2" t="str">
        <f>IFERROR(VLOOKUP($N173,'nCino | BigQuery Type Lookup'!$A:$F,3,FALSE),"(not found)")</f>
        <v>STRING</v>
      </c>
      <c r="W173" s="7">
        <f>IFERROR(VLOOKUP($N173,'nCino | BigQuery Type Lookup'!$A:$F,4,FALSE),"(not found)")</f>
        <v>255</v>
      </c>
      <c r="X173" s="7" t="str">
        <f>IFERROR(VLOOKUP($N173,'nCino | BigQuery Type Lookup'!$A:$F,5,FALSE),"(not found)")</f>
        <v>n/a</v>
      </c>
      <c r="Y173" s="7" t="str">
        <f>IFERROR(VLOOKUP($N173,'nCino | BigQuery Type Lookup'!$A:$F,6,FALSE),"(not found)")</f>
        <v>n/a</v>
      </c>
      <c r="Z173" t="str">
        <f>IFERROR(VLOOKUP('nCino | Field Mappings'!$A173,'nCino | Object Info'!$A:$H,7,FALSE),"(not found)")</f>
        <v>rskcsp_ds_facility_curated</v>
      </c>
      <c r="AA173" t="str">
        <f t="shared" si="81"/>
        <v>CCS_Heritage__c</v>
      </c>
      <c r="AB173" s="7" t="str">
        <f t="shared" si="82"/>
        <v>n/a</v>
      </c>
      <c r="AC173" s="7" t="str">
        <f t="shared" si="82"/>
        <v>yes</v>
      </c>
      <c r="AD173" s="2" t="str">
        <f t="shared" si="83"/>
        <v>STRING</v>
      </c>
      <c r="AE173" s="7">
        <f t="shared" si="84"/>
        <v>255</v>
      </c>
      <c r="AF173" s="7" t="str">
        <f t="shared" si="85"/>
        <v>n/a</v>
      </c>
      <c r="AG173" s="7" t="str">
        <f t="shared" si="86"/>
        <v>n/a</v>
      </c>
      <c r="AH173" t="str">
        <f>IFERROR(VLOOKUP('nCino | Field Mappings'!$A173,'nCino | Object Info'!$A:$H,8,FALSE),"(not found)")</f>
        <v>facility</v>
      </c>
      <c r="AI173" t="str">
        <f t="shared" si="87"/>
        <v>Heritage</v>
      </c>
      <c r="AJ173" s="7" t="str">
        <f t="shared" si="88"/>
        <v>n/a</v>
      </c>
      <c r="AK173" s="7" t="str">
        <f t="shared" si="97"/>
        <v>yes</v>
      </c>
      <c r="AL173" s="2" t="str">
        <f t="shared" si="89"/>
        <v>STRING</v>
      </c>
      <c r="AM173" s="7">
        <f t="shared" si="90"/>
        <v>255</v>
      </c>
      <c r="AN173" s="7" t="str">
        <f t="shared" si="91"/>
        <v>n/a</v>
      </c>
      <c r="AO173" s="7" t="str">
        <f t="shared" si="92"/>
        <v>n/a</v>
      </c>
      <c r="AP173" s="7" t="str">
        <f t="shared" si="98"/>
        <v>n/a</v>
      </c>
    </row>
    <row r="174" spans="1:42">
      <c r="A174" s="1" t="s">
        <v>49</v>
      </c>
      <c r="B174" s="1" t="s">
        <v>374</v>
      </c>
      <c r="C174" s="1" t="s">
        <v>582</v>
      </c>
      <c r="D174" s="1" t="s">
        <v>583</v>
      </c>
      <c r="E174" s="1" t="s">
        <v>584</v>
      </c>
      <c r="F174" s="2" t="str">
        <f>IF(OR(ISERROR(VLOOKUP($C174,'DMW | F&amp;L Fields'!$L:$M, 1, FALSE)),IFERROR(INDEX('DMW | F&amp;L Fields'!$C:$C,MATCH($C174,'DMW | F&amp;L Fields'!$L:$L, 0)), "Y") ="Y"),"No", "Yes")</f>
        <v>Yes</v>
      </c>
      <c r="G174" s="1" t="str">
        <f>IFERROR(VLOOKUP($C174,'DMW | F&amp;L Fields'!$L:$M, 2, FALSE),"(not found)")</f>
        <v>Indicates how much of the card balance should be paid off each month.</v>
      </c>
      <c r="H174" s="2" t="str">
        <f t="shared" si="76"/>
        <v>n/a</v>
      </c>
      <c r="I174" s="2" t="s">
        <v>97</v>
      </c>
      <c r="J174" s="1" t="s">
        <v>119</v>
      </c>
      <c r="K174" s="2">
        <v>255</v>
      </c>
      <c r="L174" s="2">
        <v>0</v>
      </c>
      <c r="M174" s="2">
        <v>0</v>
      </c>
      <c r="N174" s="2" t="str">
        <f t="shared" si="77"/>
        <v>picklist|255|0|0</v>
      </c>
      <c r="O174" t="str">
        <f>IFERROR(VLOOKUP('nCino | Field Mappings'!$A174,'nCino | Object Info'!$A:$H,5,FALSE),"(not found)")</f>
        <v>rskcsp_ds_facility</v>
      </c>
      <c r="P174" t="str">
        <f t="shared" si="78"/>
        <v>CCS_How_much_to_pay_off_each_month__c</v>
      </c>
      <c r="Q174" s="7">
        <f>IFERROR(VLOOKUP($N174,'nCino | BigQuery Type Lookup'!$A:$F,2,FALSE),"(not found)")</f>
        <v>255</v>
      </c>
      <c r="R174" t="str">
        <f>IFERROR(VLOOKUP('nCino | Field Mappings'!$A174,'nCino | Object Info'!$A:$H,6,FALSE),"(not found)")</f>
        <v>rskcsp_ds_facility_staging</v>
      </c>
      <c r="S174" t="str">
        <f t="shared" si="79"/>
        <v>CCS_How_much_to_pay_off_each_month__c</v>
      </c>
      <c r="T174" s="7" t="str">
        <f t="shared" si="80"/>
        <v>n/a</v>
      </c>
      <c r="U174" s="7" t="str">
        <f t="shared" si="96"/>
        <v>no</v>
      </c>
      <c r="V174" s="2" t="str">
        <f>IFERROR(VLOOKUP($N174,'nCino | BigQuery Type Lookup'!$A:$F,3,FALSE),"(not found)")</f>
        <v>STRING</v>
      </c>
      <c r="W174" s="7">
        <f>IFERROR(VLOOKUP($N174,'nCino | BigQuery Type Lookup'!$A:$F,4,FALSE),"(not found)")</f>
        <v>255</v>
      </c>
      <c r="X174" s="7" t="str">
        <f>IFERROR(VLOOKUP($N174,'nCino | BigQuery Type Lookup'!$A:$F,5,FALSE),"(not found)")</f>
        <v>n/a</v>
      </c>
      <c r="Y174" s="7" t="str">
        <f>IFERROR(VLOOKUP($N174,'nCino | BigQuery Type Lookup'!$A:$F,6,FALSE),"(not found)")</f>
        <v>n/a</v>
      </c>
      <c r="Z174" t="str">
        <f>IFERROR(VLOOKUP('nCino | Field Mappings'!$A174,'nCino | Object Info'!$A:$H,7,FALSE),"(not found)")</f>
        <v>rskcsp_ds_facility_curated</v>
      </c>
      <c r="AA174" t="str">
        <f t="shared" si="81"/>
        <v>CCS_How_much_to_pay_off_each_month__c</v>
      </c>
      <c r="AB174" s="7" t="str">
        <f t="shared" si="82"/>
        <v>n/a</v>
      </c>
      <c r="AC174" s="7" t="str">
        <f t="shared" si="82"/>
        <v>yes</v>
      </c>
      <c r="AD174" s="2" t="str">
        <f t="shared" si="83"/>
        <v>STRING</v>
      </c>
      <c r="AE174" s="7">
        <f t="shared" si="84"/>
        <v>255</v>
      </c>
      <c r="AF174" s="7" t="str">
        <f t="shared" si="85"/>
        <v>n/a</v>
      </c>
      <c r="AG174" s="7" t="str">
        <f t="shared" si="86"/>
        <v>n/a</v>
      </c>
      <c r="AH174" t="str">
        <f>IFERROR(VLOOKUP('nCino | Field Mappings'!$A174,'nCino | Object Info'!$A:$H,8,FALSE),"(not found)")</f>
        <v>facility</v>
      </c>
      <c r="AI174" t="str">
        <f t="shared" si="87"/>
        <v>How_much_to_pay_off_each_month</v>
      </c>
      <c r="AJ174" s="7" t="str">
        <f t="shared" si="88"/>
        <v>n/a</v>
      </c>
      <c r="AK174" s="7" t="str">
        <f t="shared" si="97"/>
        <v>yes</v>
      </c>
      <c r="AL174" s="2" t="str">
        <f t="shared" si="89"/>
        <v>STRING</v>
      </c>
      <c r="AM174" s="7">
        <f t="shared" si="90"/>
        <v>255</v>
      </c>
      <c r="AN174" s="7" t="str">
        <f t="shared" si="91"/>
        <v>n/a</v>
      </c>
      <c r="AO174" s="7" t="str">
        <f t="shared" si="92"/>
        <v>n/a</v>
      </c>
      <c r="AP174" s="7" t="str">
        <f t="shared" si="98"/>
        <v>n/a</v>
      </c>
    </row>
    <row r="175" spans="1:42">
      <c r="A175" s="1" t="s">
        <v>49</v>
      </c>
      <c r="B175" s="1" t="s">
        <v>374</v>
      </c>
      <c r="C175" s="1" t="s">
        <v>585</v>
      </c>
      <c r="D175" s="1" t="s">
        <v>586</v>
      </c>
      <c r="E175" s="1" t="s">
        <v>587</v>
      </c>
      <c r="F175" s="2" t="str">
        <f>IF(OR(ISERROR(VLOOKUP($C175,'DMW | F&amp;L Fields'!$L:$M, 1, FALSE)),IFERROR(INDEX('DMW | F&amp;L Fields'!$C:$C,MATCH($C175,'DMW | F&amp;L Fields'!$L:$L, 0)), "Y") ="Y"),"No", "Yes")</f>
        <v>Yes</v>
      </c>
      <c r="G175" s="1" t="str">
        <f>IFERROR(VLOOKUP($C175,'DMW | F&amp;L Fields'!$L:$M, 2, FALSE),"(not found)")</f>
        <v>The fixed amount to pay off each month for a card product.</v>
      </c>
      <c r="H175" s="2" t="str">
        <f t="shared" si="76"/>
        <v>n/a</v>
      </c>
      <c r="I175" s="2" t="s">
        <v>97</v>
      </c>
      <c r="J175" s="1" t="s">
        <v>128</v>
      </c>
      <c r="K175" s="2">
        <v>0</v>
      </c>
      <c r="L175" s="2">
        <v>18</v>
      </c>
      <c r="M175" s="2">
        <v>2</v>
      </c>
      <c r="N175" s="2" t="str">
        <f t="shared" si="77"/>
        <v>currency|0|18|2</v>
      </c>
      <c r="O175" t="str">
        <f>IFERROR(VLOOKUP('nCino | Field Mappings'!$A175,'nCino | Object Info'!$A:$H,5,FALSE),"(not found)")</f>
        <v>rskcsp_ds_facility</v>
      </c>
      <c r="P175" t="str">
        <f t="shared" si="78"/>
        <v>CCS_How_much_would_you_like_to_pay__c</v>
      </c>
      <c r="Q175" s="7">
        <f>IFERROR(VLOOKUP($N175,'nCino | BigQuery Type Lookup'!$A:$F,2,FALSE),"(not found)")</f>
        <v>21</v>
      </c>
      <c r="R175" t="str">
        <f>IFERROR(VLOOKUP('nCino | Field Mappings'!$A175,'nCino | Object Info'!$A:$H,6,FALSE),"(not found)")</f>
        <v>rskcsp_ds_facility_staging</v>
      </c>
      <c r="S175" t="str">
        <f t="shared" si="79"/>
        <v>CCS_How_much_would_you_like_to_pay__c</v>
      </c>
      <c r="T175" s="7" t="str">
        <f t="shared" si="80"/>
        <v>n/a</v>
      </c>
      <c r="U175" s="7" t="str">
        <f t="shared" si="96"/>
        <v>no</v>
      </c>
      <c r="V175" s="2" t="str">
        <f>IFERROR(VLOOKUP($N175,'nCino | BigQuery Type Lookup'!$A:$F,3,FALSE),"(not found)")</f>
        <v>NUMERIC</v>
      </c>
      <c r="W175" s="7" t="str">
        <f>IFERROR(VLOOKUP($N175,'nCino | BigQuery Type Lookup'!$A:$F,4,FALSE),"(not found)")</f>
        <v>n/a</v>
      </c>
      <c r="X175" s="7">
        <f>IFERROR(VLOOKUP($N175,'nCino | BigQuery Type Lookup'!$A:$F,5,FALSE),"(not found)")</f>
        <v>18</v>
      </c>
      <c r="Y175" s="7">
        <f>IFERROR(VLOOKUP($N175,'nCino | BigQuery Type Lookup'!$A:$F,6,FALSE),"(not found)")</f>
        <v>2</v>
      </c>
      <c r="Z175" t="str">
        <f>IFERROR(VLOOKUP('nCino | Field Mappings'!$A175,'nCino | Object Info'!$A:$H,7,FALSE),"(not found)")</f>
        <v>rskcsp_ds_facility_curated</v>
      </c>
      <c r="AA175" t="str">
        <f t="shared" si="81"/>
        <v>CCS_How_much_would_you_like_to_pay__c</v>
      </c>
      <c r="AB175" s="7" t="str">
        <f t="shared" si="82"/>
        <v>n/a</v>
      </c>
      <c r="AC175" s="7" t="str">
        <f t="shared" si="82"/>
        <v>yes</v>
      </c>
      <c r="AD175" s="2" t="str">
        <f t="shared" si="83"/>
        <v>NUMERIC</v>
      </c>
      <c r="AE175" s="7" t="str">
        <f t="shared" si="84"/>
        <v>n/a</v>
      </c>
      <c r="AF175" s="7">
        <f t="shared" si="85"/>
        <v>18</v>
      </c>
      <c r="AG175" s="7">
        <f t="shared" si="86"/>
        <v>2</v>
      </c>
      <c r="AH175" t="str">
        <f>IFERROR(VLOOKUP('nCino | Field Mappings'!$A175,'nCino | Object Info'!$A:$H,8,FALSE),"(not found)")</f>
        <v>facility</v>
      </c>
      <c r="AI175" t="str">
        <f t="shared" si="87"/>
        <v>How_much_would_you_like_to_pay</v>
      </c>
      <c r="AJ175" s="7" t="str">
        <f t="shared" si="88"/>
        <v>n/a</v>
      </c>
      <c r="AK175" s="7" t="str">
        <f t="shared" si="97"/>
        <v>yes</v>
      </c>
      <c r="AL175" s="2" t="str">
        <f t="shared" si="89"/>
        <v>NUMERIC</v>
      </c>
      <c r="AM175" s="7" t="str">
        <f t="shared" si="90"/>
        <v>n/a</v>
      </c>
      <c r="AN175" s="7">
        <f t="shared" si="91"/>
        <v>18</v>
      </c>
      <c r="AO175" s="7">
        <f t="shared" si="92"/>
        <v>2</v>
      </c>
      <c r="AP175" s="7" t="str">
        <f t="shared" si="98"/>
        <v>n/a</v>
      </c>
    </row>
    <row r="176" spans="1:42">
      <c r="A176" s="1" t="s">
        <v>49</v>
      </c>
      <c r="B176" s="1" t="s">
        <v>374</v>
      </c>
      <c r="C176" s="1" t="s">
        <v>588</v>
      </c>
      <c r="D176" s="1" t="s">
        <v>589</v>
      </c>
      <c r="E176" s="1" t="s">
        <v>590</v>
      </c>
      <c r="F176" s="2" t="str">
        <f>IF(OR(ISERROR(VLOOKUP($C176,'DMW | F&amp;L Fields'!$L:$M, 1, FALSE)),IFERROR(INDEX('DMW | F&amp;L Fields'!$C:$C,MATCH($C176,'DMW | F&amp;L Fields'!$L:$L, 0)), "Y") ="Y"),"No", "Yes")</f>
        <v>Yes</v>
      </c>
      <c r="G176" s="1" t="str">
        <f>IFERROR(VLOOKUP($C176,'DMW | F&amp;L Fields'!$L:$M, 2, FALSE),"(not found)")</f>
        <v>The increase to be applied to the total proosed rate of an overdraft.</v>
      </c>
      <c r="H176" s="2" t="str">
        <f t="shared" si="76"/>
        <v>n/a</v>
      </c>
      <c r="I176" s="2" t="s">
        <v>97</v>
      </c>
      <c r="J176" s="1" t="s">
        <v>342</v>
      </c>
      <c r="K176" s="2">
        <v>0</v>
      </c>
      <c r="L176" s="2">
        <v>18</v>
      </c>
      <c r="M176" s="2">
        <v>2</v>
      </c>
      <c r="N176" s="2" t="str">
        <f t="shared" si="77"/>
        <v>percent|0|18|2</v>
      </c>
      <c r="O176" t="str">
        <f>IFERROR(VLOOKUP('nCino | Field Mappings'!$A176,'nCino | Object Info'!$A:$H,5,FALSE),"(not found)")</f>
        <v>rskcsp_ds_facility</v>
      </c>
      <c r="P176" t="str">
        <f t="shared" si="78"/>
        <v>CCS_Increase_to_be_applied_e_g_0_25__c</v>
      </c>
      <c r="Q176" s="7">
        <f>IFERROR(VLOOKUP($N176,'nCino | BigQuery Type Lookup'!$A:$F,2,FALSE),"(not found)")</f>
        <v>21</v>
      </c>
      <c r="R176" t="str">
        <f>IFERROR(VLOOKUP('nCino | Field Mappings'!$A176,'nCino | Object Info'!$A:$H,6,FALSE),"(not found)")</f>
        <v>rskcsp_ds_facility_staging</v>
      </c>
      <c r="S176" t="str">
        <f t="shared" si="79"/>
        <v>CCS_Increase_to_be_applied_e_g_0_25__c</v>
      </c>
      <c r="T176" s="7" t="str">
        <f t="shared" si="80"/>
        <v>n/a</v>
      </c>
      <c r="U176" s="7" t="str">
        <f t="shared" si="96"/>
        <v>no</v>
      </c>
      <c r="V176" s="2" t="str">
        <f>IFERROR(VLOOKUP($N176,'nCino | BigQuery Type Lookup'!$A:$F,3,FALSE),"(not found)")</f>
        <v>NUMERIC</v>
      </c>
      <c r="W176" s="7" t="str">
        <f>IFERROR(VLOOKUP($N176,'nCino | BigQuery Type Lookup'!$A:$F,4,FALSE),"(not found)")</f>
        <v>n/a</v>
      </c>
      <c r="X176" s="7">
        <f>IFERROR(VLOOKUP($N176,'nCino | BigQuery Type Lookup'!$A:$F,5,FALSE),"(not found)")</f>
        <v>18</v>
      </c>
      <c r="Y176" s="7">
        <f>IFERROR(VLOOKUP($N176,'nCino | BigQuery Type Lookup'!$A:$F,6,FALSE),"(not found)")</f>
        <v>2</v>
      </c>
      <c r="Z176" t="str">
        <f>IFERROR(VLOOKUP('nCino | Field Mappings'!$A176,'nCino | Object Info'!$A:$H,7,FALSE),"(not found)")</f>
        <v>rskcsp_ds_facility_curated</v>
      </c>
      <c r="AA176" t="str">
        <f t="shared" si="81"/>
        <v>CCS_Increase_to_be_applied_e_g_0_25__c</v>
      </c>
      <c r="AB176" s="7" t="str">
        <f t="shared" si="82"/>
        <v>n/a</v>
      </c>
      <c r="AC176" s="7" t="str">
        <f t="shared" si="82"/>
        <v>yes</v>
      </c>
      <c r="AD176" s="2" t="str">
        <f t="shared" si="83"/>
        <v>NUMERIC</v>
      </c>
      <c r="AE176" s="7" t="str">
        <f t="shared" si="84"/>
        <v>n/a</v>
      </c>
      <c r="AF176" s="7">
        <f t="shared" si="85"/>
        <v>18</v>
      </c>
      <c r="AG176" s="7">
        <f t="shared" si="86"/>
        <v>2</v>
      </c>
      <c r="AH176" t="str">
        <f>IFERROR(VLOOKUP('nCino | Field Mappings'!$A176,'nCino | Object Info'!$A:$H,8,FALSE),"(not found)")</f>
        <v>facility</v>
      </c>
      <c r="AI176" t="str">
        <f t="shared" si="87"/>
        <v>Increase_to_be_applied_e_g_0_25</v>
      </c>
      <c r="AJ176" s="7" t="str">
        <f t="shared" si="88"/>
        <v>n/a</v>
      </c>
      <c r="AK176" s="7" t="str">
        <f t="shared" si="97"/>
        <v>yes</v>
      </c>
      <c r="AL176" s="2" t="str">
        <f t="shared" si="89"/>
        <v>NUMERIC</v>
      </c>
      <c r="AM176" s="7" t="str">
        <f t="shared" si="90"/>
        <v>n/a</v>
      </c>
      <c r="AN176" s="7">
        <f t="shared" si="91"/>
        <v>18</v>
      </c>
      <c r="AO176" s="7">
        <f t="shared" si="92"/>
        <v>2</v>
      </c>
      <c r="AP176" s="7" t="str">
        <f t="shared" si="98"/>
        <v>n/a</v>
      </c>
    </row>
    <row r="177" spans="1:42">
      <c r="A177" s="1" t="s">
        <v>49</v>
      </c>
      <c r="B177" s="1" t="s">
        <v>374</v>
      </c>
      <c r="C177" s="1" t="s">
        <v>591</v>
      </c>
      <c r="D177" s="1" t="s">
        <v>592</v>
      </c>
      <c r="E177" s="1" t="s">
        <v>593</v>
      </c>
      <c r="F177" s="2" t="str">
        <f>IF(OR(ISERROR(VLOOKUP($C177,'DMW | F&amp;L Fields'!$L:$M, 1, FALSE)),IFERROR(INDEX('DMW | F&amp;L Fields'!$C:$C,MATCH($C177,'DMW | F&amp;L Fields'!$L:$L, 0)), "Y") ="Y"),"No", "Yes")</f>
        <v>Yes</v>
      </c>
      <c r="G177" s="1" t="str">
        <f>IFERROR(VLOOKUP($C177,'DMW | F&amp;L Fields'!$L:$M, 2, FALSE),"(not found)")</f>
        <v>The indicative monthly payment amount for the Loan.</v>
      </c>
      <c r="H177" s="2" t="str">
        <f t="shared" si="76"/>
        <v>n/a</v>
      </c>
      <c r="I177" s="2" t="s">
        <v>97</v>
      </c>
      <c r="J177" s="1" t="s">
        <v>128</v>
      </c>
      <c r="K177" s="2">
        <v>0</v>
      </c>
      <c r="L177" s="2">
        <v>18</v>
      </c>
      <c r="M177" s="2">
        <v>0</v>
      </c>
      <c r="N177" s="2" t="str">
        <f t="shared" si="77"/>
        <v>currency|0|18|0</v>
      </c>
      <c r="O177" t="str">
        <f>IFERROR(VLOOKUP('nCino | Field Mappings'!$A177,'nCino | Object Info'!$A:$H,5,FALSE),"(not found)")</f>
        <v>rskcsp_ds_facility</v>
      </c>
      <c r="P177" t="str">
        <f t="shared" si="78"/>
        <v>CCS_Indicative_Monthly_Payment_Amount__c</v>
      </c>
      <c r="Q177" s="7">
        <f>IFERROR(VLOOKUP($N177,'nCino | BigQuery Type Lookup'!$A:$F,2,FALSE),"(not found)")</f>
        <v>18</v>
      </c>
      <c r="R177" t="str">
        <f>IFERROR(VLOOKUP('nCino | Field Mappings'!$A177,'nCino | Object Info'!$A:$H,6,FALSE),"(not found)")</f>
        <v>rskcsp_ds_facility_staging</v>
      </c>
      <c r="S177" t="str">
        <f t="shared" si="79"/>
        <v>CCS_Indicative_Monthly_Payment_Amount__c</v>
      </c>
      <c r="T177" s="7" t="str">
        <f t="shared" si="80"/>
        <v>n/a</v>
      </c>
      <c r="U177" s="7" t="str">
        <f t="shared" si="96"/>
        <v>no</v>
      </c>
      <c r="V177" s="2" t="str">
        <f>IFERROR(VLOOKUP($N177,'nCino | BigQuery Type Lookup'!$A:$F,3,FALSE),"(not found)")</f>
        <v>INT64</v>
      </c>
      <c r="W177" s="7" t="str">
        <f>IFERROR(VLOOKUP($N177,'nCino | BigQuery Type Lookup'!$A:$F,4,FALSE),"(not found)")</f>
        <v>n/a</v>
      </c>
      <c r="X177" s="7" t="str">
        <f>IFERROR(VLOOKUP($N177,'nCino | BigQuery Type Lookup'!$A:$F,5,FALSE),"(not found)")</f>
        <v>n/a</v>
      </c>
      <c r="Y177" s="7" t="str">
        <f>IFERROR(VLOOKUP($N177,'nCino | BigQuery Type Lookup'!$A:$F,6,FALSE),"(not found)")</f>
        <v>n/a</v>
      </c>
      <c r="Z177" t="str">
        <f>IFERROR(VLOOKUP('nCino | Field Mappings'!$A177,'nCino | Object Info'!$A:$H,7,FALSE),"(not found)")</f>
        <v>rskcsp_ds_facility_curated</v>
      </c>
      <c r="AA177" t="str">
        <f t="shared" si="81"/>
        <v>CCS_Indicative_Monthly_Payment_Amount__c</v>
      </c>
      <c r="AB177" s="7" t="str">
        <f t="shared" si="82"/>
        <v>n/a</v>
      </c>
      <c r="AC177" s="7" t="str">
        <f t="shared" si="82"/>
        <v>yes</v>
      </c>
      <c r="AD177" s="2" t="str">
        <f t="shared" si="83"/>
        <v>INT64</v>
      </c>
      <c r="AE177" s="7" t="str">
        <f t="shared" si="84"/>
        <v>n/a</v>
      </c>
      <c r="AF177" s="7" t="str">
        <f t="shared" si="85"/>
        <v>n/a</v>
      </c>
      <c r="AG177" s="7" t="str">
        <f t="shared" si="86"/>
        <v>n/a</v>
      </c>
      <c r="AH177" t="str">
        <f>IFERROR(VLOOKUP('nCino | Field Mappings'!$A177,'nCino | Object Info'!$A:$H,8,FALSE),"(not found)")</f>
        <v>facility</v>
      </c>
      <c r="AI177" t="str">
        <f t="shared" si="87"/>
        <v>Indicative_Monthly_Payment_Amount</v>
      </c>
      <c r="AJ177" s="7" t="str">
        <f t="shared" si="88"/>
        <v>n/a</v>
      </c>
      <c r="AK177" s="7" t="str">
        <f t="shared" si="97"/>
        <v>yes</v>
      </c>
      <c r="AL177" s="2" t="str">
        <f t="shared" si="89"/>
        <v>INT64</v>
      </c>
      <c r="AM177" s="7" t="str">
        <f t="shared" si="90"/>
        <v>n/a</v>
      </c>
      <c r="AN177" s="7" t="str">
        <f t="shared" si="91"/>
        <v>n/a</v>
      </c>
      <c r="AO177" s="7" t="str">
        <f t="shared" si="92"/>
        <v>n/a</v>
      </c>
      <c r="AP177" s="7" t="str">
        <f t="shared" si="98"/>
        <v>n/a</v>
      </c>
    </row>
    <row r="178" spans="1:42">
      <c r="A178" s="1" t="s">
        <v>49</v>
      </c>
      <c r="B178" s="1" t="s">
        <v>374</v>
      </c>
      <c r="C178" s="1" t="s">
        <v>594</v>
      </c>
      <c r="D178" s="1" t="s">
        <v>595</v>
      </c>
      <c r="E178" s="1" t="s">
        <v>596</v>
      </c>
      <c r="F178" s="2" t="str">
        <f>IF(OR(ISERROR(VLOOKUP($C178,'DMW | F&amp;L Fields'!$L:$M, 1, FALSE)),IFERROR(INDEX('DMW | F&amp;L Fields'!$C:$C,MATCH($C178,'DMW | F&amp;L Fields'!$L:$L, 0)), "Y") ="Y"),"No", "Yes")</f>
        <v>Yes</v>
      </c>
      <c r="G178" s="1" t="str">
        <f>IFERROR(VLOOKUP($C178,'DMW | F&amp;L Fields'!$L:$M, 2, FALSE),"(not found)")</f>
        <v>The indicative total amount payable for the Loan.</v>
      </c>
      <c r="H178" s="2" t="str">
        <f t="shared" si="76"/>
        <v>n/a</v>
      </c>
      <c r="I178" s="2" t="s">
        <v>97</v>
      </c>
      <c r="J178" s="1" t="s">
        <v>128</v>
      </c>
      <c r="K178" s="2">
        <v>0</v>
      </c>
      <c r="L178" s="2">
        <v>18</v>
      </c>
      <c r="M178" s="2">
        <v>0</v>
      </c>
      <c r="N178" s="2" t="str">
        <f t="shared" si="77"/>
        <v>currency|0|18|0</v>
      </c>
      <c r="O178" t="str">
        <f>IFERROR(VLOOKUP('nCino | Field Mappings'!$A178,'nCino | Object Info'!$A:$H,5,FALSE),"(not found)")</f>
        <v>rskcsp_ds_facility</v>
      </c>
      <c r="P178" t="str">
        <f t="shared" si="78"/>
        <v>CCS_Indicative_Total_Amount_Payable__c</v>
      </c>
      <c r="Q178" s="7">
        <f>IFERROR(VLOOKUP($N178,'nCino | BigQuery Type Lookup'!$A:$F,2,FALSE),"(not found)")</f>
        <v>18</v>
      </c>
      <c r="R178" t="str">
        <f>IFERROR(VLOOKUP('nCino | Field Mappings'!$A178,'nCino | Object Info'!$A:$H,6,FALSE),"(not found)")</f>
        <v>rskcsp_ds_facility_staging</v>
      </c>
      <c r="S178" t="str">
        <f t="shared" si="79"/>
        <v>CCS_Indicative_Total_Amount_Payable__c</v>
      </c>
      <c r="T178" s="7" t="str">
        <f t="shared" si="80"/>
        <v>n/a</v>
      </c>
      <c r="U178" s="7" t="str">
        <f t="shared" si="96"/>
        <v>no</v>
      </c>
      <c r="V178" s="2" t="str">
        <f>IFERROR(VLOOKUP($N178,'nCino | BigQuery Type Lookup'!$A:$F,3,FALSE),"(not found)")</f>
        <v>INT64</v>
      </c>
      <c r="W178" s="7" t="str">
        <f>IFERROR(VLOOKUP($N178,'nCino | BigQuery Type Lookup'!$A:$F,4,FALSE),"(not found)")</f>
        <v>n/a</v>
      </c>
      <c r="X178" s="7" t="str">
        <f>IFERROR(VLOOKUP($N178,'nCino | BigQuery Type Lookup'!$A:$F,5,FALSE),"(not found)")</f>
        <v>n/a</v>
      </c>
      <c r="Y178" s="7" t="str">
        <f>IFERROR(VLOOKUP($N178,'nCino | BigQuery Type Lookup'!$A:$F,6,FALSE),"(not found)")</f>
        <v>n/a</v>
      </c>
      <c r="Z178" t="str">
        <f>IFERROR(VLOOKUP('nCino | Field Mappings'!$A178,'nCino | Object Info'!$A:$H,7,FALSE),"(not found)")</f>
        <v>rskcsp_ds_facility_curated</v>
      </c>
      <c r="AA178" t="str">
        <f t="shared" si="81"/>
        <v>CCS_Indicative_Total_Amount_Payable__c</v>
      </c>
      <c r="AB178" s="7" t="str">
        <f t="shared" si="82"/>
        <v>n/a</v>
      </c>
      <c r="AC178" s="7" t="str">
        <f t="shared" si="82"/>
        <v>yes</v>
      </c>
      <c r="AD178" s="2" t="str">
        <f t="shared" si="83"/>
        <v>INT64</v>
      </c>
      <c r="AE178" s="7" t="str">
        <f t="shared" si="84"/>
        <v>n/a</v>
      </c>
      <c r="AF178" s="7" t="str">
        <f t="shared" si="85"/>
        <v>n/a</v>
      </c>
      <c r="AG178" s="7" t="str">
        <f t="shared" si="86"/>
        <v>n/a</v>
      </c>
      <c r="AH178" t="str">
        <f>IFERROR(VLOOKUP('nCino | Field Mappings'!$A178,'nCino | Object Info'!$A:$H,8,FALSE),"(not found)")</f>
        <v>facility</v>
      </c>
      <c r="AI178" t="str">
        <f t="shared" si="87"/>
        <v>Indicative_Total_Amount_Payable</v>
      </c>
      <c r="AJ178" s="7" t="str">
        <f t="shared" si="88"/>
        <v>n/a</v>
      </c>
      <c r="AK178" s="7" t="str">
        <f t="shared" si="97"/>
        <v>yes</v>
      </c>
      <c r="AL178" s="2" t="str">
        <f t="shared" si="89"/>
        <v>INT64</v>
      </c>
      <c r="AM178" s="7" t="str">
        <f t="shared" si="90"/>
        <v>n/a</v>
      </c>
      <c r="AN178" s="7" t="str">
        <f t="shared" si="91"/>
        <v>n/a</v>
      </c>
      <c r="AO178" s="7" t="str">
        <f t="shared" si="92"/>
        <v>n/a</v>
      </c>
      <c r="AP178" s="7" t="str">
        <f t="shared" si="98"/>
        <v>n/a</v>
      </c>
    </row>
    <row r="179" spans="1:42">
      <c r="A179" s="1" t="s">
        <v>49</v>
      </c>
      <c r="B179" s="1" t="s">
        <v>374</v>
      </c>
      <c r="C179" s="1" t="s">
        <v>597</v>
      </c>
      <c r="D179" s="1" t="s">
        <v>598</v>
      </c>
      <c r="E179" s="1" t="s">
        <v>599</v>
      </c>
      <c r="F179" s="2" t="str">
        <f>IF(OR(ISERROR(VLOOKUP($C179,'DMW | F&amp;L Fields'!$L:$M, 1, FALSE)),IFERROR(INDEX('DMW | F&amp;L Fields'!$C:$C,MATCH($C179,'DMW | F&amp;L Fields'!$L:$L, 0)), "Y") ="Y"),"No", "Yes")</f>
        <v>Yes</v>
      </c>
      <c r="G179" s="1" t="str">
        <f>IFERROR(VLOOKUP($C179,'DMW | F&amp;L Fields'!$L:$M, 2, FALSE),"(not found)")</f>
        <v>The indicative total amount payable for the Loan including Arrangement Fee (where applicable).</v>
      </c>
      <c r="H179" s="2" t="str">
        <f t="shared" si="76"/>
        <v>n/a</v>
      </c>
      <c r="I179" s="2" t="s">
        <v>97</v>
      </c>
      <c r="J179" s="1" t="s">
        <v>128</v>
      </c>
      <c r="K179" s="2">
        <v>0</v>
      </c>
      <c r="L179" s="2">
        <v>18</v>
      </c>
      <c r="M179" s="2">
        <v>0</v>
      </c>
      <c r="N179" s="2" t="str">
        <f t="shared" si="77"/>
        <v>currency|0|18|0</v>
      </c>
      <c r="O179" t="str">
        <f>IFERROR(VLOOKUP('nCino | Field Mappings'!$A179,'nCino | Object Info'!$A:$H,5,FALSE),"(not found)")</f>
        <v>rskcsp_ds_facility</v>
      </c>
      <c r="P179" t="str">
        <f t="shared" si="78"/>
        <v>CCS_Indicative_Total_Payable_Arr_Fee__c</v>
      </c>
      <c r="Q179" s="7">
        <f>IFERROR(VLOOKUP($N179,'nCino | BigQuery Type Lookup'!$A:$F,2,FALSE),"(not found)")</f>
        <v>18</v>
      </c>
      <c r="R179" t="str">
        <f>IFERROR(VLOOKUP('nCino | Field Mappings'!$A179,'nCino | Object Info'!$A:$H,6,FALSE),"(not found)")</f>
        <v>rskcsp_ds_facility_staging</v>
      </c>
      <c r="S179" t="str">
        <f t="shared" si="79"/>
        <v>CCS_Indicative_Total_Payable_Arr_Fee__c</v>
      </c>
      <c r="T179" s="7" t="str">
        <f t="shared" si="80"/>
        <v>n/a</v>
      </c>
      <c r="U179" s="7" t="str">
        <f t="shared" si="96"/>
        <v>no</v>
      </c>
      <c r="V179" s="2" t="str">
        <f>IFERROR(VLOOKUP($N179,'nCino | BigQuery Type Lookup'!$A:$F,3,FALSE),"(not found)")</f>
        <v>INT64</v>
      </c>
      <c r="W179" s="7" t="str">
        <f>IFERROR(VLOOKUP($N179,'nCino | BigQuery Type Lookup'!$A:$F,4,FALSE),"(not found)")</f>
        <v>n/a</v>
      </c>
      <c r="X179" s="7" t="str">
        <f>IFERROR(VLOOKUP($N179,'nCino | BigQuery Type Lookup'!$A:$F,5,FALSE),"(not found)")</f>
        <v>n/a</v>
      </c>
      <c r="Y179" s="7" t="str">
        <f>IFERROR(VLOOKUP($N179,'nCino | BigQuery Type Lookup'!$A:$F,6,FALSE),"(not found)")</f>
        <v>n/a</v>
      </c>
      <c r="Z179" t="str">
        <f>IFERROR(VLOOKUP('nCino | Field Mappings'!$A179,'nCino | Object Info'!$A:$H,7,FALSE),"(not found)")</f>
        <v>rskcsp_ds_facility_curated</v>
      </c>
      <c r="AA179" t="str">
        <f t="shared" si="81"/>
        <v>CCS_Indicative_Total_Payable_Arr_Fee__c</v>
      </c>
      <c r="AB179" s="7" t="str">
        <f t="shared" si="82"/>
        <v>n/a</v>
      </c>
      <c r="AC179" s="7" t="str">
        <f t="shared" si="82"/>
        <v>yes</v>
      </c>
      <c r="AD179" s="2" t="str">
        <f t="shared" si="83"/>
        <v>INT64</v>
      </c>
      <c r="AE179" s="7" t="str">
        <f t="shared" si="84"/>
        <v>n/a</v>
      </c>
      <c r="AF179" s="7" t="str">
        <f t="shared" si="85"/>
        <v>n/a</v>
      </c>
      <c r="AG179" s="7" t="str">
        <f t="shared" si="86"/>
        <v>n/a</v>
      </c>
      <c r="AH179" t="str">
        <f>IFERROR(VLOOKUP('nCino | Field Mappings'!$A179,'nCino | Object Info'!$A:$H,8,FALSE),"(not found)")</f>
        <v>facility</v>
      </c>
      <c r="AI179" t="str">
        <f t="shared" si="87"/>
        <v>Indicative_Total_Payable_Arr_Fee</v>
      </c>
      <c r="AJ179" s="7" t="str">
        <f t="shared" si="88"/>
        <v>n/a</v>
      </c>
      <c r="AK179" s="7" t="str">
        <f t="shared" si="97"/>
        <v>yes</v>
      </c>
      <c r="AL179" s="2" t="str">
        <f t="shared" si="89"/>
        <v>INT64</v>
      </c>
      <c r="AM179" s="7" t="str">
        <f t="shared" si="90"/>
        <v>n/a</v>
      </c>
      <c r="AN179" s="7" t="str">
        <f t="shared" si="91"/>
        <v>n/a</v>
      </c>
      <c r="AO179" s="7" t="str">
        <f t="shared" si="92"/>
        <v>n/a</v>
      </c>
      <c r="AP179" s="7" t="str">
        <f t="shared" si="98"/>
        <v>n/a</v>
      </c>
    </row>
    <row r="180" spans="1:42">
      <c r="A180" s="1" t="s">
        <v>49</v>
      </c>
      <c r="B180" s="1" t="s">
        <v>374</v>
      </c>
      <c r="C180" s="1" t="s">
        <v>600</v>
      </c>
      <c r="D180" s="1" t="s">
        <v>601</v>
      </c>
      <c r="E180" s="1" t="s">
        <v>602</v>
      </c>
      <c r="F180" s="2" t="str">
        <f>IF(OR(ISERROR(VLOOKUP($C180,'DMW | F&amp;L Fields'!$L:$M, 1, FALSE)),IFERROR(INDEX('DMW | F&amp;L Fields'!$C:$C,MATCH($C180,'DMW | F&amp;L Fields'!$L:$L, 0)), "Y") ="Y"),"No", "Yes")</f>
        <v>No</v>
      </c>
      <c r="G180" s="1" t="str">
        <f>IFERROR(VLOOKUP($C180,'DMW | F&amp;L Fields'!$L:$M, 2, FALSE),"(not found)")</f>
        <v>(not found)</v>
      </c>
      <c r="H180" s="2" t="str">
        <f t="shared" si="76"/>
        <v>n/a</v>
      </c>
      <c r="I180" s="2" t="s">
        <v>97</v>
      </c>
      <c r="J180" s="1" t="s">
        <v>128</v>
      </c>
      <c r="K180" s="2">
        <v>0</v>
      </c>
      <c r="L180" s="2">
        <v>18</v>
      </c>
      <c r="M180" s="2">
        <v>2</v>
      </c>
      <c r="N180" s="2" t="str">
        <f t="shared" si="77"/>
        <v>currency|0|18|2</v>
      </c>
      <c r="O180" t="str">
        <f>IFERROR(VLOOKUP('nCino | Field Mappings'!$A180,'nCino | Object Info'!$A:$H,5,FALSE),"(not found)")</f>
        <v>rskcsp_ds_facility</v>
      </c>
      <c r="P180" t="str">
        <f t="shared" si="78"/>
        <v>CCS_INF_Proposed_Limit__c</v>
      </c>
      <c r="Q180" s="7">
        <f>IFERROR(VLOOKUP($N180,'nCino | BigQuery Type Lookup'!$A:$F,2,FALSE),"(not found)")</f>
        <v>21</v>
      </c>
    </row>
    <row r="181" spans="1:42">
      <c r="A181" s="1" t="s">
        <v>49</v>
      </c>
      <c r="B181" s="1" t="s">
        <v>374</v>
      </c>
      <c r="C181" s="1" t="s">
        <v>603</v>
      </c>
      <c r="D181" s="1" t="s">
        <v>604</v>
      </c>
      <c r="E181" s="1" t="s">
        <v>605</v>
      </c>
      <c r="F181" s="2" t="str">
        <f>IF(OR(ISERROR(VLOOKUP($C181,'DMW | F&amp;L Fields'!$L:$M, 1, FALSE)),IFERROR(INDEX('DMW | F&amp;L Fields'!$C:$C,MATCH($C181,'DMW | F&amp;L Fields'!$L:$L, 0)), "Y") ="Y"),"No", "Yes")</f>
        <v>Yes</v>
      </c>
      <c r="G181" s="1">
        <f>IFERROR(VLOOKUP($C181,'DMW | F&amp;L Fields'!$L:$M, 2, FALSE),"(not found)")</f>
        <v>0</v>
      </c>
      <c r="H181" s="2" t="str">
        <f t="shared" si="76"/>
        <v>n/a</v>
      </c>
      <c r="I181" s="2" t="s">
        <v>110</v>
      </c>
      <c r="J181" s="1" t="s">
        <v>164</v>
      </c>
      <c r="K181" s="2">
        <v>0</v>
      </c>
      <c r="L181" s="2">
        <v>0</v>
      </c>
      <c r="M181" s="2">
        <v>0</v>
      </c>
      <c r="N181" s="2" t="str">
        <f t="shared" si="77"/>
        <v>boolean|0|0|0</v>
      </c>
      <c r="O181" t="str">
        <f>IFERROR(VLOOKUP('nCino | Field Mappings'!$A181,'nCino | Object Info'!$A:$H,5,FALSE),"(not found)")</f>
        <v>rskcsp_ds_facility</v>
      </c>
      <c r="P181" t="str">
        <f t="shared" si="78"/>
        <v>CCS_Informed_Choice_Facility_Record__c</v>
      </c>
      <c r="Q181" s="7">
        <f>IFERROR(VLOOKUP($N181,'nCino | BigQuery Type Lookup'!$A:$F,2,FALSE),"(not found)")</f>
        <v>1</v>
      </c>
      <c r="R181" t="str">
        <f>IFERROR(VLOOKUP('nCino | Field Mappings'!$A181,'nCino | Object Info'!$A:$H,6,FALSE),"(not found)")</f>
        <v>rskcsp_ds_facility_staging</v>
      </c>
      <c r="S181" t="str">
        <f t="shared" si="79"/>
        <v>CCS_Informed_Choice_Facility_Record__c</v>
      </c>
      <c r="T181" s="7" t="str">
        <f t="shared" si="80"/>
        <v>n/a</v>
      </c>
      <c r="U181" s="7" t="str">
        <f t="shared" ref="U181:U191" si="99">IF($T181="Primary", "yes", "no")</f>
        <v>no</v>
      </c>
      <c r="V181" s="2" t="str">
        <f>IFERROR(VLOOKUP($N181,'nCino | BigQuery Type Lookup'!$A:$F,3,FALSE),"(not found)")</f>
        <v>BOOL</v>
      </c>
      <c r="W181" s="7" t="str">
        <f>IFERROR(VLOOKUP($N181,'nCino | BigQuery Type Lookup'!$A:$F,4,FALSE),"(not found)")</f>
        <v>n/a</v>
      </c>
      <c r="X181" s="7" t="str">
        <f>IFERROR(VLOOKUP($N181,'nCino | BigQuery Type Lookup'!$A:$F,5,FALSE),"(not found)")</f>
        <v>n/a</v>
      </c>
      <c r="Y181" s="7" t="str">
        <f>IFERROR(VLOOKUP($N181,'nCino | BigQuery Type Lookup'!$A:$F,6,FALSE),"(not found)")</f>
        <v>n/a</v>
      </c>
      <c r="Z181" t="str">
        <f>IFERROR(VLOOKUP('nCino | Field Mappings'!$A181,'nCino | Object Info'!$A:$H,7,FALSE),"(not found)")</f>
        <v>rskcsp_ds_facility_curated</v>
      </c>
      <c r="AA181" t="str">
        <f t="shared" si="81"/>
        <v>CCS_Informed_Choice_Facility_Record__c</v>
      </c>
      <c r="AB181" s="7" t="str">
        <f t="shared" si="82"/>
        <v>n/a</v>
      </c>
      <c r="AC181" s="7" t="str">
        <f t="shared" si="82"/>
        <v>no</v>
      </c>
      <c r="AD181" s="2" t="str">
        <f t="shared" si="83"/>
        <v>BOOL</v>
      </c>
      <c r="AE181" s="7" t="str">
        <f t="shared" si="84"/>
        <v>n/a</v>
      </c>
      <c r="AF181" s="7" t="str">
        <f t="shared" si="85"/>
        <v>n/a</v>
      </c>
      <c r="AG181" s="7" t="str">
        <f t="shared" si="86"/>
        <v>n/a</v>
      </c>
      <c r="AH181" t="str">
        <f>IFERROR(VLOOKUP('nCino | Field Mappings'!$A181,'nCino | Object Info'!$A:$H,8,FALSE),"(not found)")</f>
        <v>facility</v>
      </c>
      <c r="AI181" t="str">
        <f t="shared" si="87"/>
        <v>Informed_Choice_Facility_Record</v>
      </c>
      <c r="AJ181" s="7" t="str">
        <f t="shared" si="88"/>
        <v>n/a</v>
      </c>
      <c r="AK181" s="7" t="str">
        <f t="shared" ref="AK181:AK191" si="100">AC181</f>
        <v>no</v>
      </c>
      <c r="AL181" s="2" t="str">
        <f t="shared" si="89"/>
        <v>BOOL</v>
      </c>
      <c r="AM181" s="7" t="str">
        <f t="shared" si="90"/>
        <v>n/a</v>
      </c>
      <c r="AN181" s="7" t="str">
        <f t="shared" si="91"/>
        <v>n/a</v>
      </c>
      <c r="AO181" s="7" t="str">
        <f t="shared" si="92"/>
        <v>n/a</v>
      </c>
      <c r="AP181" s="7" t="str">
        <f t="shared" ref="AP181:AP191" si="101">IF(AL181="ARRAY", "CHECK MAX ELEMENTS", "n/a")</f>
        <v>n/a</v>
      </c>
    </row>
    <row r="182" spans="1:42">
      <c r="A182" s="1" t="s">
        <v>49</v>
      </c>
      <c r="B182" s="1" t="s">
        <v>374</v>
      </c>
      <c r="C182" s="1" t="s">
        <v>606</v>
      </c>
      <c r="D182" s="1" t="s">
        <v>607</v>
      </c>
      <c r="E182" s="1" t="s">
        <v>608</v>
      </c>
      <c r="F182" s="2" t="str">
        <f>IF(OR(ISERROR(VLOOKUP($C182,'DMW | F&amp;L Fields'!$L:$M, 1, FALSE)),IFERROR(INDEX('DMW | F&amp;L Fields'!$C:$C,MATCH($C182,'DMW | F&amp;L Fields'!$L:$L, 0)), "Y") ="Y"),"No", "Yes")</f>
        <v>Yes</v>
      </c>
      <c r="G182" s="1" t="str">
        <f>IFERROR(VLOOKUP($C182,'DMW | F&amp;L Fields'!$L:$M, 2, FALSE),"(not found)")</f>
        <v>The Initial Monthly Payments of a pricing option.</v>
      </c>
      <c r="H182" s="2" t="str">
        <f t="shared" si="76"/>
        <v>n/a</v>
      </c>
      <c r="I182" s="2" t="s">
        <v>97</v>
      </c>
      <c r="J182" s="1" t="s">
        <v>128</v>
      </c>
      <c r="K182" s="2">
        <v>0</v>
      </c>
      <c r="L182" s="2">
        <v>18</v>
      </c>
      <c r="M182" s="2">
        <v>0</v>
      </c>
      <c r="N182" s="2" t="str">
        <f t="shared" si="77"/>
        <v>currency|0|18|0</v>
      </c>
      <c r="O182" t="str">
        <f>IFERROR(VLOOKUP('nCino | Field Mappings'!$A182,'nCino | Object Info'!$A:$H,5,FALSE),"(not found)")</f>
        <v>rskcsp_ds_facility</v>
      </c>
      <c r="P182" t="str">
        <f t="shared" si="78"/>
        <v>CCS_Initial_Monthly_Payments__c</v>
      </c>
      <c r="Q182" s="7">
        <f>IFERROR(VLOOKUP($N182,'nCino | BigQuery Type Lookup'!$A:$F,2,FALSE),"(not found)")</f>
        <v>18</v>
      </c>
      <c r="R182" t="str">
        <f>IFERROR(VLOOKUP('nCino | Field Mappings'!$A182,'nCino | Object Info'!$A:$H,6,FALSE),"(not found)")</f>
        <v>rskcsp_ds_facility_staging</v>
      </c>
      <c r="S182" t="str">
        <f t="shared" si="79"/>
        <v>CCS_Initial_Monthly_Payments__c</v>
      </c>
      <c r="T182" s="7" t="str">
        <f t="shared" si="80"/>
        <v>n/a</v>
      </c>
      <c r="U182" s="7" t="str">
        <f t="shared" si="99"/>
        <v>no</v>
      </c>
      <c r="V182" s="2" t="str">
        <f>IFERROR(VLOOKUP($N182,'nCino | BigQuery Type Lookup'!$A:$F,3,FALSE),"(not found)")</f>
        <v>INT64</v>
      </c>
      <c r="W182" s="7" t="str">
        <f>IFERROR(VLOOKUP($N182,'nCino | BigQuery Type Lookup'!$A:$F,4,FALSE),"(not found)")</f>
        <v>n/a</v>
      </c>
      <c r="X182" s="7" t="str">
        <f>IFERROR(VLOOKUP($N182,'nCino | BigQuery Type Lookup'!$A:$F,5,FALSE),"(not found)")</f>
        <v>n/a</v>
      </c>
      <c r="Y182" s="7" t="str">
        <f>IFERROR(VLOOKUP($N182,'nCino | BigQuery Type Lookup'!$A:$F,6,FALSE),"(not found)")</f>
        <v>n/a</v>
      </c>
      <c r="Z182" t="str">
        <f>IFERROR(VLOOKUP('nCino | Field Mappings'!$A182,'nCino | Object Info'!$A:$H,7,FALSE),"(not found)")</f>
        <v>rskcsp_ds_facility_curated</v>
      </c>
      <c r="AA182" t="str">
        <f t="shared" si="81"/>
        <v>CCS_Initial_Monthly_Payments__c</v>
      </c>
      <c r="AB182" s="7" t="str">
        <f t="shared" si="82"/>
        <v>n/a</v>
      </c>
      <c r="AC182" s="7" t="str">
        <f t="shared" si="82"/>
        <v>yes</v>
      </c>
      <c r="AD182" s="2" t="str">
        <f t="shared" si="83"/>
        <v>INT64</v>
      </c>
      <c r="AE182" s="7" t="str">
        <f t="shared" si="84"/>
        <v>n/a</v>
      </c>
      <c r="AF182" s="7" t="str">
        <f t="shared" si="85"/>
        <v>n/a</v>
      </c>
      <c r="AG182" s="7" t="str">
        <f t="shared" si="86"/>
        <v>n/a</v>
      </c>
      <c r="AH182" t="str">
        <f>IFERROR(VLOOKUP('nCino | Field Mappings'!$A182,'nCino | Object Info'!$A:$H,8,FALSE),"(not found)")</f>
        <v>facility</v>
      </c>
      <c r="AI182" t="str">
        <f t="shared" si="87"/>
        <v>Initial_Monthly_Payments</v>
      </c>
      <c r="AJ182" s="7" t="str">
        <f t="shared" si="88"/>
        <v>n/a</v>
      </c>
      <c r="AK182" s="7" t="str">
        <f t="shared" si="100"/>
        <v>yes</v>
      </c>
      <c r="AL182" s="2" t="str">
        <f t="shared" si="89"/>
        <v>INT64</v>
      </c>
      <c r="AM182" s="7" t="str">
        <f t="shared" si="90"/>
        <v>n/a</v>
      </c>
      <c r="AN182" s="7" t="str">
        <f t="shared" si="91"/>
        <v>n/a</v>
      </c>
      <c r="AO182" s="7" t="str">
        <f t="shared" si="92"/>
        <v>n/a</v>
      </c>
      <c r="AP182" s="7" t="str">
        <f t="shared" si="101"/>
        <v>n/a</v>
      </c>
    </row>
    <row r="183" spans="1:42">
      <c r="A183" s="1" t="s">
        <v>49</v>
      </c>
      <c r="B183" s="1" t="s">
        <v>374</v>
      </c>
      <c r="C183" s="1" t="s">
        <v>609</v>
      </c>
      <c r="D183" s="1" t="s">
        <v>610</v>
      </c>
      <c r="E183" s="1" t="s">
        <v>608</v>
      </c>
      <c r="F183" s="2" t="str">
        <f>IF(OR(ISERROR(VLOOKUP($C183,'DMW | F&amp;L Fields'!$L:$M, 1, FALSE)),IFERROR(INDEX('DMW | F&amp;L Fields'!$C:$C,MATCH($C183,'DMW | F&amp;L Fields'!$L:$L, 0)), "Y") ="Y"),"No", "Yes")</f>
        <v>Yes</v>
      </c>
      <c r="G183" s="1" t="str">
        <f>IFERROR(VLOOKUP($C183,'DMW | F&amp;L Fields'!$L:$M, 2, FALSE),"(not found)")</f>
        <v>The Initial Monthly Payments of a pricing option for a Split.</v>
      </c>
      <c r="H183" s="2" t="str">
        <f t="shared" si="76"/>
        <v>n/a</v>
      </c>
      <c r="I183" s="2" t="s">
        <v>97</v>
      </c>
      <c r="J183" s="1" t="s">
        <v>128</v>
      </c>
      <c r="K183" s="2">
        <v>0</v>
      </c>
      <c r="L183" s="2">
        <v>18</v>
      </c>
      <c r="M183" s="2">
        <v>0</v>
      </c>
      <c r="N183" s="2" t="str">
        <f t="shared" si="77"/>
        <v>currency|0|18|0</v>
      </c>
      <c r="O183" t="str">
        <f>IFERROR(VLOOKUP('nCino | Field Mappings'!$A183,'nCino | Object Info'!$A:$H,5,FALSE),"(not found)")</f>
        <v>rskcsp_ds_facility</v>
      </c>
      <c r="P183" t="str">
        <f t="shared" si="78"/>
        <v>CCS_Initial_Monthly_Payments_split__c</v>
      </c>
      <c r="Q183" s="7">
        <f>IFERROR(VLOOKUP($N183,'nCino | BigQuery Type Lookup'!$A:$F,2,FALSE),"(not found)")</f>
        <v>18</v>
      </c>
      <c r="R183" t="str">
        <f>IFERROR(VLOOKUP('nCino | Field Mappings'!$A183,'nCino | Object Info'!$A:$H,6,FALSE),"(not found)")</f>
        <v>rskcsp_ds_facility_staging</v>
      </c>
      <c r="S183" t="str">
        <f t="shared" si="79"/>
        <v>CCS_Initial_Monthly_Payments_split__c</v>
      </c>
      <c r="T183" s="7" t="str">
        <f t="shared" si="80"/>
        <v>n/a</v>
      </c>
      <c r="U183" s="7" t="str">
        <f t="shared" si="99"/>
        <v>no</v>
      </c>
      <c r="V183" s="2" t="str">
        <f>IFERROR(VLOOKUP($N183,'nCino | BigQuery Type Lookup'!$A:$F,3,FALSE),"(not found)")</f>
        <v>INT64</v>
      </c>
      <c r="W183" s="7" t="str">
        <f>IFERROR(VLOOKUP($N183,'nCino | BigQuery Type Lookup'!$A:$F,4,FALSE),"(not found)")</f>
        <v>n/a</v>
      </c>
      <c r="X183" s="7" t="str">
        <f>IFERROR(VLOOKUP($N183,'nCino | BigQuery Type Lookup'!$A:$F,5,FALSE),"(not found)")</f>
        <v>n/a</v>
      </c>
      <c r="Y183" s="7" t="str">
        <f>IFERROR(VLOOKUP($N183,'nCino | BigQuery Type Lookup'!$A:$F,6,FALSE),"(not found)")</f>
        <v>n/a</v>
      </c>
      <c r="Z183" t="str">
        <f>IFERROR(VLOOKUP('nCino | Field Mappings'!$A183,'nCino | Object Info'!$A:$H,7,FALSE),"(not found)")</f>
        <v>rskcsp_ds_facility_curated</v>
      </c>
      <c r="AA183" t="str">
        <f t="shared" si="81"/>
        <v>CCS_Initial_Monthly_Payments_split__c</v>
      </c>
      <c r="AB183" s="7" t="str">
        <f t="shared" si="82"/>
        <v>n/a</v>
      </c>
      <c r="AC183" s="7" t="str">
        <f t="shared" si="82"/>
        <v>yes</v>
      </c>
      <c r="AD183" s="2" t="str">
        <f t="shared" si="83"/>
        <v>INT64</v>
      </c>
      <c r="AE183" s="7" t="str">
        <f t="shared" si="84"/>
        <v>n/a</v>
      </c>
      <c r="AF183" s="7" t="str">
        <f t="shared" si="85"/>
        <v>n/a</v>
      </c>
      <c r="AG183" s="7" t="str">
        <f t="shared" si="86"/>
        <v>n/a</v>
      </c>
      <c r="AH183" t="str">
        <f>IFERROR(VLOOKUP('nCino | Field Mappings'!$A183,'nCino | Object Info'!$A:$H,8,FALSE),"(not found)")</f>
        <v>facility</v>
      </c>
      <c r="AI183" t="str">
        <f t="shared" si="87"/>
        <v>Initial_Monthly_Payments_split</v>
      </c>
      <c r="AJ183" s="7" t="str">
        <f t="shared" si="88"/>
        <v>n/a</v>
      </c>
      <c r="AK183" s="7" t="str">
        <f t="shared" si="100"/>
        <v>yes</v>
      </c>
      <c r="AL183" s="2" t="str">
        <f t="shared" si="89"/>
        <v>INT64</v>
      </c>
      <c r="AM183" s="7" t="str">
        <f t="shared" si="90"/>
        <v>n/a</v>
      </c>
      <c r="AN183" s="7" t="str">
        <f t="shared" si="91"/>
        <v>n/a</v>
      </c>
      <c r="AO183" s="7" t="str">
        <f t="shared" si="92"/>
        <v>n/a</v>
      </c>
      <c r="AP183" s="7" t="str">
        <f t="shared" si="101"/>
        <v>n/a</v>
      </c>
    </row>
    <row r="184" spans="1:42">
      <c r="A184" s="1" t="s">
        <v>49</v>
      </c>
      <c r="B184" s="1" t="s">
        <v>374</v>
      </c>
      <c r="C184" s="1" t="s">
        <v>611</v>
      </c>
      <c r="D184" s="1" t="s">
        <v>612</v>
      </c>
      <c r="E184" s="1" t="s">
        <v>613</v>
      </c>
      <c r="F184" s="2" t="str">
        <f>IF(OR(ISERROR(VLOOKUP($C184,'DMW | F&amp;L Fields'!$L:$M, 1, FALSE)),IFERROR(INDEX('DMW | F&amp;L Fields'!$C:$C,MATCH($C184,'DMW | F&amp;L Fields'!$L:$L, 0)), "Y") ="Y"),"No", "Yes")</f>
        <v>Yes</v>
      </c>
      <c r="G184" s="1" t="str">
        <f>IFERROR(VLOOKUP($C184,'DMW | F&amp;L Fields'!$L:$M, 2, FALSE),"(not found)")</f>
        <v>The Interest Rate Type of the Facility, based on the chosen rate and Facility Amount.</v>
      </c>
      <c r="H184" s="2" t="str">
        <f t="shared" si="76"/>
        <v>n/a</v>
      </c>
      <c r="I184" s="2" t="s">
        <v>97</v>
      </c>
      <c r="J184" s="1" t="s">
        <v>119</v>
      </c>
      <c r="K184" s="2">
        <v>255</v>
      </c>
      <c r="L184" s="2">
        <v>0</v>
      </c>
      <c r="M184" s="2">
        <v>0</v>
      </c>
      <c r="N184" s="2" t="str">
        <f t="shared" si="77"/>
        <v>picklist|255|0|0</v>
      </c>
      <c r="O184" t="str">
        <f>IFERROR(VLOOKUP('nCino | Field Mappings'!$A184,'nCino | Object Info'!$A:$H,5,FALSE),"(not found)")</f>
        <v>rskcsp_ds_facility</v>
      </c>
      <c r="P184" t="str">
        <f t="shared" si="78"/>
        <v>CCS_Interest_Rate_Type__c</v>
      </c>
      <c r="Q184" s="7">
        <f>IFERROR(VLOOKUP($N184,'nCino | BigQuery Type Lookup'!$A:$F,2,FALSE),"(not found)")</f>
        <v>255</v>
      </c>
      <c r="R184" t="str">
        <f>IFERROR(VLOOKUP('nCino | Field Mappings'!$A184,'nCino | Object Info'!$A:$H,6,FALSE),"(not found)")</f>
        <v>rskcsp_ds_facility_staging</v>
      </c>
      <c r="S184" t="str">
        <f t="shared" si="79"/>
        <v>CCS_Interest_Rate_Type__c</v>
      </c>
      <c r="T184" s="7" t="str">
        <f t="shared" si="80"/>
        <v>n/a</v>
      </c>
      <c r="U184" s="7" t="str">
        <f t="shared" si="99"/>
        <v>no</v>
      </c>
      <c r="V184" s="2" t="str">
        <f>IFERROR(VLOOKUP($N184,'nCino | BigQuery Type Lookup'!$A:$F,3,FALSE),"(not found)")</f>
        <v>STRING</v>
      </c>
      <c r="W184" s="7">
        <f>IFERROR(VLOOKUP($N184,'nCino | BigQuery Type Lookup'!$A:$F,4,FALSE),"(not found)")</f>
        <v>255</v>
      </c>
      <c r="X184" s="7" t="str">
        <f>IFERROR(VLOOKUP($N184,'nCino | BigQuery Type Lookup'!$A:$F,5,FALSE),"(not found)")</f>
        <v>n/a</v>
      </c>
      <c r="Y184" s="7" t="str">
        <f>IFERROR(VLOOKUP($N184,'nCino | BigQuery Type Lookup'!$A:$F,6,FALSE),"(not found)")</f>
        <v>n/a</v>
      </c>
      <c r="Z184" t="str">
        <f>IFERROR(VLOOKUP('nCino | Field Mappings'!$A184,'nCino | Object Info'!$A:$H,7,FALSE),"(not found)")</f>
        <v>rskcsp_ds_facility_curated</v>
      </c>
      <c r="AA184" t="str">
        <f t="shared" si="81"/>
        <v>CCS_Interest_Rate_Type__c</v>
      </c>
      <c r="AB184" s="7" t="str">
        <f t="shared" si="82"/>
        <v>n/a</v>
      </c>
      <c r="AC184" s="7" t="str">
        <f t="shared" si="82"/>
        <v>yes</v>
      </c>
      <c r="AD184" s="2" t="str">
        <f t="shared" si="83"/>
        <v>STRING</v>
      </c>
      <c r="AE184" s="7">
        <f t="shared" si="84"/>
        <v>255</v>
      </c>
      <c r="AF184" s="7" t="str">
        <f t="shared" si="85"/>
        <v>n/a</v>
      </c>
      <c r="AG184" s="7" t="str">
        <f t="shared" si="86"/>
        <v>n/a</v>
      </c>
      <c r="AH184" t="str">
        <f>IFERROR(VLOOKUP('nCino | Field Mappings'!$A184,'nCino | Object Info'!$A:$H,8,FALSE),"(not found)")</f>
        <v>facility</v>
      </c>
      <c r="AI184" t="str">
        <f t="shared" si="87"/>
        <v>Interest_Rate_Type</v>
      </c>
      <c r="AJ184" s="7" t="str">
        <f t="shared" si="88"/>
        <v>n/a</v>
      </c>
      <c r="AK184" s="7" t="str">
        <f t="shared" si="100"/>
        <v>yes</v>
      </c>
      <c r="AL184" s="2" t="str">
        <f t="shared" si="89"/>
        <v>STRING</v>
      </c>
      <c r="AM184" s="7">
        <f t="shared" si="90"/>
        <v>255</v>
      </c>
      <c r="AN184" s="7" t="str">
        <f t="shared" si="91"/>
        <v>n/a</v>
      </c>
      <c r="AO184" s="7" t="str">
        <f t="shared" si="92"/>
        <v>n/a</v>
      </c>
      <c r="AP184" s="7" t="str">
        <f t="shared" si="101"/>
        <v>n/a</v>
      </c>
    </row>
    <row r="185" spans="1:42">
      <c r="A185" s="1" t="s">
        <v>49</v>
      </c>
      <c r="B185" s="1" t="s">
        <v>374</v>
      </c>
      <c r="C185" s="1" t="s">
        <v>614</v>
      </c>
      <c r="D185" s="1" t="s">
        <v>615</v>
      </c>
      <c r="E185" s="1" t="s">
        <v>613</v>
      </c>
      <c r="F185" s="2" t="str">
        <f>IF(OR(ISERROR(VLOOKUP($C185,'DMW | F&amp;L Fields'!$L:$M, 1, FALSE)),IFERROR(INDEX('DMW | F&amp;L Fields'!$C:$C,MATCH($C185,'DMW | F&amp;L Fields'!$L:$L, 0)), "Y") ="Y"),"No", "Yes")</f>
        <v>Yes</v>
      </c>
      <c r="G185" s="1" t="str">
        <f>IFERROR(VLOOKUP($C185,'DMW | F&amp;L Fields'!$L:$M, 2, FALSE),"(not found)")</f>
        <v>Interest Rate Type field created for greater then 50 facility Amount for Non Split.</v>
      </c>
      <c r="H185" s="2" t="str">
        <f t="shared" si="76"/>
        <v>n/a</v>
      </c>
      <c r="I185" s="2" t="s">
        <v>97</v>
      </c>
      <c r="J185" s="1" t="s">
        <v>115</v>
      </c>
      <c r="K185" s="2">
        <v>255</v>
      </c>
      <c r="L185" s="2">
        <v>0</v>
      </c>
      <c r="M185" s="2">
        <v>0</v>
      </c>
      <c r="N185" s="2" t="str">
        <f t="shared" si="77"/>
        <v>string|255|0|0</v>
      </c>
      <c r="O185" t="str">
        <f>IFERROR(VLOOKUP('nCino | Field Mappings'!$A185,'nCino | Object Info'!$A:$H,5,FALSE),"(not found)")</f>
        <v>rskcsp_ds_facility</v>
      </c>
      <c r="P185" t="str">
        <f t="shared" si="78"/>
        <v>CCS_Interest_Rate_Type_Greater50NonSplit__c</v>
      </c>
      <c r="Q185" s="7">
        <f>IFERROR(VLOOKUP($N185,'nCino | BigQuery Type Lookup'!$A:$F,2,FALSE),"(not found)")</f>
        <v>255</v>
      </c>
      <c r="R185" t="str">
        <f>IFERROR(VLOOKUP('nCino | Field Mappings'!$A185,'nCino | Object Info'!$A:$H,6,FALSE),"(not found)")</f>
        <v>rskcsp_ds_facility_staging</v>
      </c>
      <c r="S185" t="str">
        <f t="shared" si="79"/>
        <v>CCS_Interest_Rate_Type_Greater50NonSplit__c</v>
      </c>
      <c r="T185" s="7" t="str">
        <f t="shared" si="80"/>
        <v>n/a</v>
      </c>
      <c r="U185" s="7" t="str">
        <f t="shared" si="99"/>
        <v>no</v>
      </c>
      <c r="V185" s="2" t="str">
        <f>IFERROR(VLOOKUP($N185,'nCino | BigQuery Type Lookup'!$A:$F,3,FALSE),"(not found)")</f>
        <v>STRING</v>
      </c>
      <c r="W185" s="7">
        <f>IFERROR(VLOOKUP($N185,'nCino | BigQuery Type Lookup'!$A:$F,4,FALSE),"(not found)")</f>
        <v>255</v>
      </c>
      <c r="X185" s="7" t="str">
        <f>IFERROR(VLOOKUP($N185,'nCino | BigQuery Type Lookup'!$A:$F,5,FALSE),"(not found)")</f>
        <v>n/a</v>
      </c>
      <c r="Y185" s="7" t="str">
        <f>IFERROR(VLOOKUP($N185,'nCino | BigQuery Type Lookup'!$A:$F,6,FALSE),"(not found)")</f>
        <v>n/a</v>
      </c>
      <c r="Z185" t="str">
        <f>IFERROR(VLOOKUP('nCino | Field Mappings'!$A185,'nCino | Object Info'!$A:$H,7,FALSE),"(not found)")</f>
        <v>rskcsp_ds_facility_curated</v>
      </c>
      <c r="AA185" t="str">
        <f t="shared" si="81"/>
        <v>CCS_Interest_Rate_Type_Greater50NonSplit__c</v>
      </c>
      <c r="AB185" s="7" t="str">
        <f t="shared" si="82"/>
        <v>n/a</v>
      </c>
      <c r="AC185" s="7" t="str">
        <f t="shared" si="82"/>
        <v>yes</v>
      </c>
      <c r="AD185" s="2" t="str">
        <f t="shared" si="83"/>
        <v>STRING</v>
      </c>
      <c r="AE185" s="7">
        <f t="shared" si="84"/>
        <v>255</v>
      </c>
      <c r="AF185" s="7" t="str">
        <f t="shared" si="85"/>
        <v>n/a</v>
      </c>
      <c r="AG185" s="7" t="str">
        <f t="shared" si="86"/>
        <v>n/a</v>
      </c>
      <c r="AH185" t="str">
        <f>IFERROR(VLOOKUP('nCino | Field Mappings'!$A185,'nCino | Object Info'!$A:$H,8,FALSE),"(not found)")</f>
        <v>facility</v>
      </c>
      <c r="AI185" t="str">
        <f t="shared" si="87"/>
        <v>Interest_Rate_Type_Greater50NonSplit</v>
      </c>
      <c r="AJ185" s="7" t="str">
        <f t="shared" si="88"/>
        <v>n/a</v>
      </c>
      <c r="AK185" s="7" t="str">
        <f t="shared" si="100"/>
        <v>yes</v>
      </c>
      <c r="AL185" s="2" t="str">
        <f t="shared" si="89"/>
        <v>STRING</v>
      </c>
      <c r="AM185" s="7">
        <f t="shared" si="90"/>
        <v>255</v>
      </c>
      <c r="AN185" s="7" t="str">
        <f t="shared" si="91"/>
        <v>n/a</v>
      </c>
      <c r="AO185" s="7" t="str">
        <f t="shared" si="92"/>
        <v>n/a</v>
      </c>
      <c r="AP185" s="7" t="str">
        <f t="shared" si="101"/>
        <v>n/a</v>
      </c>
    </row>
    <row r="186" spans="1:42">
      <c r="A186" s="1" t="s">
        <v>49</v>
      </c>
      <c r="B186" s="1" t="s">
        <v>374</v>
      </c>
      <c r="C186" s="1" t="s">
        <v>616</v>
      </c>
      <c r="D186" s="1" t="s">
        <v>617</v>
      </c>
      <c r="E186" s="1" t="s">
        <v>613</v>
      </c>
      <c r="F186" s="2" t="str">
        <f>IF(OR(ISERROR(VLOOKUP($C186,'DMW | F&amp;L Fields'!$L:$M, 1, FALSE)),IFERROR(INDEX('DMW | F&amp;L Fields'!$C:$C,MATCH($C186,'DMW | F&amp;L Fields'!$L:$L, 0)), "Y") ="Y"),"No", "Yes")</f>
        <v>Yes</v>
      </c>
      <c r="G186" s="1" t="str">
        <f>IFERROR(VLOOKUP($C186,'DMW | F&amp;L Fields'!$L:$M, 2, FALSE),"(not found)")</f>
        <v>Interest Rate Type field created for greater then 50 facility Amount for Split.</v>
      </c>
      <c r="H186" s="2" t="str">
        <f t="shared" si="76"/>
        <v>n/a</v>
      </c>
      <c r="I186" s="2" t="s">
        <v>97</v>
      </c>
      <c r="J186" s="1" t="s">
        <v>115</v>
      </c>
      <c r="K186" s="2">
        <v>255</v>
      </c>
      <c r="L186" s="2">
        <v>0</v>
      </c>
      <c r="M186" s="2">
        <v>0</v>
      </c>
      <c r="N186" s="2" t="str">
        <f t="shared" si="77"/>
        <v>string|255|0|0</v>
      </c>
      <c r="O186" t="str">
        <f>IFERROR(VLOOKUP('nCino | Field Mappings'!$A186,'nCino | Object Info'!$A:$H,5,FALSE),"(not found)")</f>
        <v>rskcsp_ds_facility</v>
      </c>
      <c r="P186" t="str">
        <f t="shared" si="78"/>
        <v>CCS_Interest_Rate_Type_Greater50Split__c</v>
      </c>
      <c r="Q186" s="7">
        <f>IFERROR(VLOOKUP($N186,'nCino | BigQuery Type Lookup'!$A:$F,2,FALSE),"(not found)")</f>
        <v>255</v>
      </c>
      <c r="R186" t="str">
        <f>IFERROR(VLOOKUP('nCino | Field Mappings'!$A186,'nCino | Object Info'!$A:$H,6,FALSE),"(not found)")</f>
        <v>rskcsp_ds_facility_staging</v>
      </c>
      <c r="S186" t="str">
        <f t="shared" si="79"/>
        <v>CCS_Interest_Rate_Type_Greater50Split__c</v>
      </c>
      <c r="T186" s="7" t="str">
        <f t="shared" si="80"/>
        <v>n/a</v>
      </c>
      <c r="U186" s="7" t="str">
        <f t="shared" si="99"/>
        <v>no</v>
      </c>
      <c r="V186" s="2" t="str">
        <f>IFERROR(VLOOKUP($N186,'nCino | BigQuery Type Lookup'!$A:$F,3,FALSE),"(not found)")</f>
        <v>STRING</v>
      </c>
      <c r="W186" s="7">
        <f>IFERROR(VLOOKUP($N186,'nCino | BigQuery Type Lookup'!$A:$F,4,FALSE),"(not found)")</f>
        <v>255</v>
      </c>
      <c r="X186" s="7" t="str">
        <f>IFERROR(VLOOKUP($N186,'nCino | BigQuery Type Lookup'!$A:$F,5,FALSE),"(not found)")</f>
        <v>n/a</v>
      </c>
      <c r="Y186" s="7" t="str">
        <f>IFERROR(VLOOKUP($N186,'nCino | BigQuery Type Lookup'!$A:$F,6,FALSE),"(not found)")</f>
        <v>n/a</v>
      </c>
      <c r="Z186" t="str">
        <f>IFERROR(VLOOKUP('nCino | Field Mappings'!$A186,'nCino | Object Info'!$A:$H,7,FALSE),"(not found)")</f>
        <v>rskcsp_ds_facility_curated</v>
      </c>
      <c r="AA186" t="str">
        <f t="shared" si="81"/>
        <v>CCS_Interest_Rate_Type_Greater50Split__c</v>
      </c>
      <c r="AB186" s="7" t="str">
        <f t="shared" si="82"/>
        <v>n/a</v>
      </c>
      <c r="AC186" s="7" t="str">
        <f t="shared" si="82"/>
        <v>yes</v>
      </c>
      <c r="AD186" s="2" t="str">
        <f t="shared" si="83"/>
        <v>STRING</v>
      </c>
      <c r="AE186" s="7">
        <f t="shared" si="84"/>
        <v>255</v>
      </c>
      <c r="AF186" s="7" t="str">
        <f t="shared" si="85"/>
        <v>n/a</v>
      </c>
      <c r="AG186" s="7" t="str">
        <f t="shared" si="86"/>
        <v>n/a</v>
      </c>
      <c r="AH186" t="str">
        <f>IFERROR(VLOOKUP('nCino | Field Mappings'!$A186,'nCino | Object Info'!$A:$H,8,FALSE),"(not found)")</f>
        <v>facility</v>
      </c>
      <c r="AI186" t="str">
        <f t="shared" si="87"/>
        <v>Interest_Rate_Type_Greater50Split</v>
      </c>
      <c r="AJ186" s="7" t="str">
        <f t="shared" si="88"/>
        <v>n/a</v>
      </c>
      <c r="AK186" s="7" t="str">
        <f t="shared" si="100"/>
        <v>yes</v>
      </c>
      <c r="AL186" s="2" t="str">
        <f t="shared" si="89"/>
        <v>STRING</v>
      </c>
      <c r="AM186" s="7">
        <f t="shared" si="90"/>
        <v>255</v>
      </c>
      <c r="AN186" s="7" t="str">
        <f t="shared" si="91"/>
        <v>n/a</v>
      </c>
      <c r="AO186" s="7" t="str">
        <f t="shared" si="92"/>
        <v>n/a</v>
      </c>
      <c r="AP186" s="7" t="str">
        <f t="shared" si="101"/>
        <v>n/a</v>
      </c>
    </row>
    <row r="187" spans="1:42">
      <c r="A187" s="1" t="s">
        <v>49</v>
      </c>
      <c r="B187" s="1" t="s">
        <v>374</v>
      </c>
      <c r="C187" s="1" t="s">
        <v>618</v>
      </c>
      <c r="D187" s="1" t="s">
        <v>619</v>
      </c>
      <c r="E187" s="1" t="s">
        <v>613</v>
      </c>
      <c r="F187" s="2" t="str">
        <f>IF(OR(ISERROR(VLOOKUP($C187,'DMW | F&amp;L Fields'!$L:$M, 1, FALSE)),IFERROR(INDEX('DMW | F&amp;L Fields'!$C:$C,MATCH($C187,'DMW | F&amp;L Fields'!$L:$L, 0)), "Y") ="Y"),"No", "Yes")</f>
        <v>Yes</v>
      </c>
      <c r="G187" s="1" t="str">
        <f>IFERROR(VLOOKUP($C187,'DMW | F&amp;L Fields'!$L:$M, 2, FALSE),"(not found)")</f>
        <v>The Interest Rate Type of a pricing option for a Split.</v>
      </c>
      <c r="H187" s="2" t="str">
        <f t="shared" si="76"/>
        <v>n/a</v>
      </c>
      <c r="I187" s="2" t="s">
        <v>97</v>
      </c>
      <c r="J187" s="1" t="s">
        <v>119</v>
      </c>
      <c r="K187" s="2">
        <v>255</v>
      </c>
      <c r="L187" s="2">
        <v>0</v>
      </c>
      <c r="M187" s="2">
        <v>0</v>
      </c>
      <c r="N187" s="2" t="str">
        <f t="shared" si="77"/>
        <v>picklist|255|0|0</v>
      </c>
      <c r="O187" t="str">
        <f>IFERROR(VLOOKUP('nCino | Field Mappings'!$A187,'nCino | Object Info'!$A:$H,5,FALSE),"(not found)")</f>
        <v>rskcsp_ds_facility</v>
      </c>
      <c r="P187" t="str">
        <f t="shared" si="78"/>
        <v>CCS_Interest_Rate_Type_split__c</v>
      </c>
      <c r="Q187" s="7">
        <f>IFERROR(VLOOKUP($N187,'nCino | BigQuery Type Lookup'!$A:$F,2,FALSE),"(not found)")</f>
        <v>255</v>
      </c>
      <c r="R187" t="str">
        <f>IFERROR(VLOOKUP('nCino | Field Mappings'!$A187,'nCino | Object Info'!$A:$H,6,FALSE),"(not found)")</f>
        <v>rskcsp_ds_facility_staging</v>
      </c>
      <c r="S187" t="str">
        <f t="shared" si="79"/>
        <v>CCS_Interest_Rate_Type_split__c</v>
      </c>
      <c r="T187" s="7" t="str">
        <f t="shared" si="80"/>
        <v>n/a</v>
      </c>
      <c r="U187" s="7" t="str">
        <f t="shared" si="99"/>
        <v>no</v>
      </c>
      <c r="V187" s="2" t="str">
        <f>IFERROR(VLOOKUP($N187,'nCino | BigQuery Type Lookup'!$A:$F,3,FALSE),"(not found)")</f>
        <v>STRING</v>
      </c>
      <c r="W187" s="7">
        <f>IFERROR(VLOOKUP($N187,'nCino | BigQuery Type Lookup'!$A:$F,4,FALSE),"(not found)")</f>
        <v>255</v>
      </c>
      <c r="X187" s="7" t="str">
        <f>IFERROR(VLOOKUP($N187,'nCino | BigQuery Type Lookup'!$A:$F,5,FALSE),"(not found)")</f>
        <v>n/a</v>
      </c>
      <c r="Y187" s="7" t="str">
        <f>IFERROR(VLOOKUP($N187,'nCino | BigQuery Type Lookup'!$A:$F,6,FALSE),"(not found)")</f>
        <v>n/a</v>
      </c>
      <c r="Z187" t="str">
        <f>IFERROR(VLOOKUP('nCino | Field Mappings'!$A187,'nCino | Object Info'!$A:$H,7,FALSE),"(not found)")</f>
        <v>rskcsp_ds_facility_curated</v>
      </c>
      <c r="AA187" t="str">
        <f t="shared" si="81"/>
        <v>CCS_Interest_Rate_Type_split__c</v>
      </c>
      <c r="AB187" s="7" t="str">
        <f t="shared" si="82"/>
        <v>n/a</v>
      </c>
      <c r="AC187" s="7" t="str">
        <f t="shared" si="82"/>
        <v>yes</v>
      </c>
      <c r="AD187" s="2" t="str">
        <f t="shared" si="83"/>
        <v>STRING</v>
      </c>
      <c r="AE187" s="7">
        <f t="shared" si="84"/>
        <v>255</v>
      </c>
      <c r="AF187" s="7" t="str">
        <f t="shared" si="85"/>
        <v>n/a</v>
      </c>
      <c r="AG187" s="7" t="str">
        <f t="shared" si="86"/>
        <v>n/a</v>
      </c>
      <c r="AH187" t="str">
        <f>IFERROR(VLOOKUP('nCino | Field Mappings'!$A187,'nCino | Object Info'!$A:$H,8,FALSE),"(not found)")</f>
        <v>facility</v>
      </c>
      <c r="AI187" t="str">
        <f t="shared" si="87"/>
        <v>Interest_Rate_Type_split</v>
      </c>
      <c r="AJ187" s="7" t="str">
        <f t="shared" si="88"/>
        <v>n/a</v>
      </c>
      <c r="AK187" s="7" t="str">
        <f t="shared" si="100"/>
        <v>yes</v>
      </c>
      <c r="AL187" s="2" t="str">
        <f t="shared" si="89"/>
        <v>STRING</v>
      </c>
      <c r="AM187" s="7">
        <f t="shared" si="90"/>
        <v>255</v>
      </c>
      <c r="AN187" s="7" t="str">
        <f t="shared" si="91"/>
        <v>n/a</v>
      </c>
      <c r="AO187" s="7" t="str">
        <f t="shared" si="92"/>
        <v>n/a</v>
      </c>
      <c r="AP187" s="7" t="str">
        <f t="shared" si="101"/>
        <v>n/a</v>
      </c>
    </row>
    <row r="188" spans="1:42">
      <c r="A188" s="1" t="s">
        <v>49</v>
      </c>
      <c r="B188" s="1" t="s">
        <v>374</v>
      </c>
      <c r="C188" s="1" t="s">
        <v>620</v>
      </c>
      <c r="D188" s="1" t="s">
        <v>621</v>
      </c>
      <c r="E188" s="1" t="s">
        <v>622</v>
      </c>
      <c r="F188" s="2" t="str">
        <f>IF(OR(ISERROR(VLOOKUP($C188,'DMW | F&amp;L Fields'!$L:$M, 1, FALSE)),IFERROR(INDEX('DMW | F&amp;L Fields'!$C:$C,MATCH($C188,'DMW | F&amp;L Fields'!$L:$L, 0)), "Y") ="Y"),"No", "Yes")</f>
        <v>Yes</v>
      </c>
      <c r="G188" s="1" t="str">
        <f>IFERROR(VLOOKUP($C188,'DMW | F&amp;L Fields'!$L:$M, 2, FALSE),"(not found)")</f>
        <v xml:space="preserve"> Interest Payment per £1000 used for 1 day for an overdraft.</v>
      </c>
      <c r="H188" s="2" t="str">
        <f t="shared" si="76"/>
        <v>n/a</v>
      </c>
      <c r="I188" s="2" t="s">
        <v>97</v>
      </c>
      <c r="J188" s="1" t="s">
        <v>128</v>
      </c>
      <c r="K188" s="2">
        <v>0</v>
      </c>
      <c r="L188" s="2">
        <v>18</v>
      </c>
      <c r="M188" s="2">
        <v>2</v>
      </c>
      <c r="N188" s="2" t="str">
        <f t="shared" si="77"/>
        <v>currency|0|18|2</v>
      </c>
      <c r="O188" t="str">
        <f>IFERROR(VLOOKUP('nCino | Field Mappings'!$A188,'nCino | Object Info'!$A:$H,5,FALSE),"(not found)")</f>
        <v>rskcsp_ds_facility</v>
      </c>
      <c r="P188" t="str">
        <f t="shared" si="78"/>
        <v>CCS_InterestPaymentPer1000_used_for_1day__c</v>
      </c>
      <c r="Q188" s="7">
        <f>IFERROR(VLOOKUP($N188,'nCino | BigQuery Type Lookup'!$A:$F,2,FALSE),"(not found)")</f>
        <v>21</v>
      </c>
      <c r="R188" t="str">
        <f>IFERROR(VLOOKUP('nCino | Field Mappings'!$A188,'nCino | Object Info'!$A:$H,6,FALSE),"(not found)")</f>
        <v>rskcsp_ds_facility_staging</v>
      </c>
      <c r="S188" t="str">
        <f t="shared" si="79"/>
        <v>CCS_InterestPaymentPer1000_used_for_1day__c</v>
      </c>
      <c r="T188" s="7" t="str">
        <f t="shared" si="80"/>
        <v>n/a</v>
      </c>
      <c r="U188" s="7" t="str">
        <f t="shared" si="99"/>
        <v>no</v>
      </c>
      <c r="V188" s="2" t="str">
        <f>IFERROR(VLOOKUP($N188,'nCino | BigQuery Type Lookup'!$A:$F,3,FALSE),"(not found)")</f>
        <v>NUMERIC</v>
      </c>
      <c r="W188" s="7" t="str">
        <f>IFERROR(VLOOKUP($N188,'nCino | BigQuery Type Lookup'!$A:$F,4,FALSE),"(not found)")</f>
        <v>n/a</v>
      </c>
      <c r="X188" s="7">
        <f>IFERROR(VLOOKUP($N188,'nCino | BigQuery Type Lookup'!$A:$F,5,FALSE),"(not found)")</f>
        <v>18</v>
      </c>
      <c r="Y188" s="7">
        <f>IFERROR(VLOOKUP($N188,'nCino | BigQuery Type Lookup'!$A:$F,6,FALSE),"(not found)")</f>
        <v>2</v>
      </c>
      <c r="Z188" t="str">
        <f>IFERROR(VLOOKUP('nCino | Field Mappings'!$A188,'nCino | Object Info'!$A:$H,7,FALSE),"(not found)")</f>
        <v>rskcsp_ds_facility_curated</v>
      </c>
      <c r="AA188" t="str">
        <f t="shared" si="81"/>
        <v>CCS_InterestPaymentPer1000_used_for_1day__c</v>
      </c>
      <c r="AB188" s="7" t="str">
        <f t="shared" si="82"/>
        <v>n/a</v>
      </c>
      <c r="AC188" s="7" t="str">
        <f t="shared" si="82"/>
        <v>yes</v>
      </c>
      <c r="AD188" s="2" t="str">
        <f t="shared" si="83"/>
        <v>NUMERIC</v>
      </c>
      <c r="AE188" s="7" t="str">
        <f t="shared" si="84"/>
        <v>n/a</v>
      </c>
      <c r="AF188" s="7">
        <f t="shared" si="85"/>
        <v>18</v>
      </c>
      <c r="AG188" s="7">
        <f t="shared" si="86"/>
        <v>2</v>
      </c>
      <c r="AH188" t="str">
        <f>IFERROR(VLOOKUP('nCino | Field Mappings'!$A188,'nCino | Object Info'!$A:$H,8,FALSE),"(not found)")</f>
        <v>facility</v>
      </c>
      <c r="AI188" t="str">
        <f t="shared" si="87"/>
        <v>InterestPaymentPer1000_used_for_1day</v>
      </c>
      <c r="AJ188" s="7" t="str">
        <f t="shared" si="88"/>
        <v>n/a</v>
      </c>
      <c r="AK188" s="7" t="str">
        <f t="shared" si="100"/>
        <v>yes</v>
      </c>
      <c r="AL188" s="2" t="str">
        <f t="shared" si="89"/>
        <v>NUMERIC</v>
      </c>
      <c r="AM188" s="7" t="str">
        <f t="shared" si="90"/>
        <v>n/a</v>
      </c>
      <c r="AN188" s="7">
        <f t="shared" si="91"/>
        <v>18</v>
      </c>
      <c r="AO188" s="7">
        <f t="shared" si="92"/>
        <v>2</v>
      </c>
      <c r="AP188" s="7" t="str">
        <f t="shared" si="101"/>
        <v>n/a</v>
      </c>
    </row>
    <row r="189" spans="1:42" ht="27" customHeight="1">
      <c r="A189" s="1" t="s">
        <v>49</v>
      </c>
      <c r="B189" s="1" t="s">
        <v>374</v>
      </c>
      <c r="C189" s="1" t="s">
        <v>623</v>
      </c>
      <c r="D189" s="1" t="s">
        <v>624</v>
      </c>
      <c r="E189" s="1" t="s">
        <v>625</v>
      </c>
      <c r="F189" s="2" t="str">
        <f>IF(OR(ISERROR(VLOOKUP($C189,'DMW | F&amp;L Fields'!$L:$M, 1, FALSE)),IFERROR(INDEX('DMW | F&amp;L Fields'!$C:$C,MATCH($C189,'DMW | F&amp;L Fields'!$L:$L, 0)), "Y") ="Y"),"No", "Yes")</f>
        <v>Yes</v>
      </c>
      <c r="G189" s="1" t="str">
        <f>IFERROR(VLOOKUP($C189,'DMW | F&amp;L Fields'!$L:$M, 2, FALSE),"(not found)")</f>
        <v>Interest Payment per £1000 used for 30 days for an overdraft.</v>
      </c>
      <c r="H189" s="2" t="str">
        <f t="shared" si="76"/>
        <v>n/a</v>
      </c>
      <c r="I189" s="2" t="s">
        <v>97</v>
      </c>
      <c r="J189" s="1" t="s">
        <v>128</v>
      </c>
      <c r="K189" s="2">
        <v>0</v>
      </c>
      <c r="L189" s="2">
        <v>18</v>
      </c>
      <c r="M189" s="2">
        <v>2</v>
      </c>
      <c r="N189" s="2" t="str">
        <f t="shared" si="77"/>
        <v>currency|0|18|2</v>
      </c>
      <c r="O189" t="str">
        <f>IFERROR(VLOOKUP('nCino | Field Mappings'!$A189,'nCino | Object Info'!$A:$H,5,FALSE),"(not found)")</f>
        <v>rskcsp_ds_facility</v>
      </c>
      <c r="P189" t="str">
        <f t="shared" si="78"/>
        <v>CCS_InterestPaymentPer1000_used_for_30__c</v>
      </c>
      <c r="Q189" s="7">
        <f>IFERROR(VLOOKUP($N189,'nCino | BigQuery Type Lookup'!$A:$F,2,FALSE),"(not found)")</f>
        <v>21</v>
      </c>
      <c r="R189" t="str">
        <f>IFERROR(VLOOKUP('nCino | Field Mappings'!$A189,'nCino | Object Info'!$A:$H,6,FALSE),"(not found)")</f>
        <v>rskcsp_ds_facility_staging</v>
      </c>
      <c r="S189" t="str">
        <f t="shared" si="79"/>
        <v>CCS_InterestPaymentPer1000_used_for_30__c</v>
      </c>
      <c r="T189" s="7" t="str">
        <f t="shared" si="80"/>
        <v>n/a</v>
      </c>
      <c r="U189" s="7" t="str">
        <f t="shared" si="99"/>
        <v>no</v>
      </c>
      <c r="V189" s="2" t="str">
        <f>IFERROR(VLOOKUP($N189,'nCino | BigQuery Type Lookup'!$A:$F,3,FALSE),"(not found)")</f>
        <v>NUMERIC</v>
      </c>
      <c r="W189" s="7" t="str">
        <f>IFERROR(VLOOKUP($N189,'nCino | BigQuery Type Lookup'!$A:$F,4,FALSE),"(not found)")</f>
        <v>n/a</v>
      </c>
      <c r="X189" s="7">
        <f>IFERROR(VLOOKUP($N189,'nCino | BigQuery Type Lookup'!$A:$F,5,FALSE),"(not found)")</f>
        <v>18</v>
      </c>
      <c r="Y189" s="7">
        <f>IFERROR(VLOOKUP($N189,'nCino | BigQuery Type Lookup'!$A:$F,6,FALSE),"(not found)")</f>
        <v>2</v>
      </c>
      <c r="Z189" t="str">
        <f>IFERROR(VLOOKUP('nCino | Field Mappings'!$A189,'nCino | Object Info'!$A:$H,7,FALSE),"(not found)")</f>
        <v>rskcsp_ds_facility_curated</v>
      </c>
      <c r="AA189" t="str">
        <f t="shared" si="81"/>
        <v>CCS_InterestPaymentPer1000_used_for_30__c</v>
      </c>
      <c r="AB189" s="7" t="str">
        <f t="shared" si="82"/>
        <v>n/a</v>
      </c>
      <c r="AC189" s="7" t="str">
        <f t="shared" si="82"/>
        <v>yes</v>
      </c>
      <c r="AD189" s="2" t="str">
        <f t="shared" si="83"/>
        <v>NUMERIC</v>
      </c>
      <c r="AE189" s="7" t="str">
        <f t="shared" si="84"/>
        <v>n/a</v>
      </c>
      <c r="AF189" s="7">
        <f t="shared" si="85"/>
        <v>18</v>
      </c>
      <c r="AG189" s="7">
        <f t="shared" si="86"/>
        <v>2</v>
      </c>
      <c r="AH189" t="str">
        <f>IFERROR(VLOOKUP('nCino | Field Mappings'!$A189,'nCino | Object Info'!$A:$H,8,FALSE),"(not found)")</f>
        <v>facility</v>
      </c>
      <c r="AI189" t="str">
        <f t="shared" si="87"/>
        <v>InterestPaymentPer1000_used_for_30</v>
      </c>
      <c r="AJ189" s="7" t="str">
        <f t="shared" si="88"/>
        <v>n/a</v>
      </c>
      <c r="AK189" s="7" t="str">
        <f t="shared" si="100"/>
        <v>yes</v>
      </c>
      <c r="AL189" s="2" t="str">
        <f t="shared" si="89"/>
        <v>NUMERIC</v>
      </c>
      <c r="AM189" s="7" t="str">
        <f t="shared" si="90"/>
        <v>n/a</v>
      </c>
      <c r="AN189" s="7">
        <f t="shared" si="91"/>
        <v>18</v>
      </c>
      <c r="AO189" s="7">
        <f t="shared" si="92"/>
        <v>2</v>
      </c>
      <c r="AP189" s="7" t="str">
        <f t="shared" si="101"/>
        <v>n/a</v>
      </c>
    </row>
    <row r="190" spans="1:42">
      <c r="A190" s="1" t="s">
        <v>49</v>
      </c>
      <c r="B190" s="1" t="s">
        <v>374</v>
      </c>
      <c r="C190" s="1" t="s">
        <v>626</v>
      </c>
      <c r="D190" s="1" t="s">
        <v>196</v>
      </c>
      <c r="E190" s="1" t="s">
        <v>197</v>
      </c>
      <c r="F190" s="2" t="str">
        <f>IF(OR(ISERROR(VLOOKUP($C190,'DMW | F&amp;L Fields'!$L:$M, 1, FALSE)),IFERROR(INDEX('DMW | F&amp;L Fields'!$C:$C,MATCH($C190,'DMW | F&amp;L Fields'!$L:$L, 0)), "Y") ="Y"),"No", "Yes")</f>
        <v>Yes</v>
      </c>
      <c r="G190" s="1">
        <f>IFERROR(VLOOKUP($C190,'DMW | F&amp;L Fields'!$L:$M, 2, FALSE),"(not found)")</f>
        <v>0</v>
      </c>
      <c r="H190" s="2" t="str">
        <f t="shared" si="76"/>
        <v>n/a</v>
      </c>
      <c r="I190" s="2" t="s">
        <v>97</v>
      </c>
      <c r="J190" s="1" t="s">
        <v>119</v>
      </c>
      <c r="K190" s="2">
        <v>255</v>
      </c>
      <c r="L190" s="2">
        <v>0</v>
      </c>
      <c r="M190" s="2">
        <v>0</v>
      </c>
      <c r="N190" s="2" t="str">
        <f t="shared" si="77"/>
        <v>picklist|255|0|0</v>
      </c>
      <c r="O190" t="str">
        <f>IFERROR(VLOOKUP('nCino | Field Mappings'!$A190,'nCino | Object Info'!$A:$H,5,FALSE),"(not found)")</f>
        <v>rskcsp_ds_facility</v>
      </c>
      <c r="P190" t="str">
        <f t="shared" si="78"/>
        <v>CCS_Is_this_a_Temporary_Amendment__c</v>
      </c>
      <c r="Q190" s="7">
        <f>IFERROR(VLOOKUP($N190,'nCino | BigQuery Type Lookup'!$A:$F,2,FALSE),"(not found)")</f>
        <v>255</v>
      </c>
      <c r="R190" t="str">
        <f>IFERROR(VLOOKUP('nCino | Field Mappings'!$A190,'nCino | Object Info'!$A:$H,6,FALSE),"(not found)")</f>
        <v>rskcsp_ds_facility_staging</v>
      </c>
      <c r="S190" t="str">
        <f t="shared" si="79"/>
        <v>CCS_Is_this_a_Temporary_Amendment__c</v>
      </c>
      <c r="T190" s="7" t="str">
        <f t="shared" si="80"/>
        <v>n/a</v>
      </c>
      <c r="U190" s="7" t="str">
        <f t="shared" si="99"/>
        <v>no</v>
      </c>
      <c r="V190" s="2" t="str">
        <f>IFERROR(VLOOKUP($N190,'nCino | BigQuery Type Lookup'!$A:$F,3,FALSE),"(not found)")</f>
        <v>STRING</v>
      </c>
      <c r="W190" s="7">
        <f>IFERROR(VLOOKUP($N190,'nCino | BigQuery Type Lookup'!$A:$F,4,FALSE),"(not found)")</f>
        <v>255</v>
      </c>
      <c r="X190" s="7" t="str">
        <f>IFERROR(VLOOKUP($N190,'nCino | BigQuery Type Lookup'!$A:$F,5,FALSE),"(not found)")</f>
        <v>n/a</v>
      </c>
      <c r="Y190" s="7" t="str">
        <f>IFERROR(VLOOKUP($N190,'nCino | BigQuery Type Lookup'!$A:$F,6,FALSE),"(not found)")</f>
        <v>n/a</v>
      </c>
      <c r="Z190" t="str">
        <f>IFERROR(VLOOKUP('nCino | Field Mappings'!$A190,'nCino | Object Info'!$A:$H,7,FALSE),"(not found)")</f>
        <v>rskcsp_ds_facility_curated</v>
      </c>
      <c r="AA190" t="str">
        <f t="shared" si="81"/>
        <v>CCS_Is_this_a_Temporary_Amendment__c</v>
      </c>
      <c r="AB190" s="7" t="str">
        <f t="shared" si="82"/>
        <v>n/a</v>
      </c>
      <c r="AC190" s="7" t="str">
        <f t="shared" si="82"/>
        <v>yes</v>
      </c>
      <c r="AD190" s="2" t="str">
        <f t="shared" si="83"/>
        <v>STRING</v>
      </c>
      <c r="AE190" s="7">
        <f t="shared" si="84"/>
        <v>255</v>
      </c>
      <c r="AF190" s="7" t="str">
        <f t="shared" si="85"/>
        <v>n/a</v>
      </c>
      <c r="AG190" s="7" t="str">
        <f t="shared" si="86"/>
        <v>n/a</v>
      </c>
      <c r="AH190" t="str">
        <f>IFERROR(VLOOKUP('nCino | Field Mappings'!$A190,'nCino | Object Info'!$A:$H,8,FALSE),"(not found)")</f>
        <v>facility</v>
      </c>
      <c r="AI190" t="str">
        <f t="shared" si="87"/>
        <v>Is_this_a_Temporary_Amendment</v>
      </c>
      <c r="AJ190" s="7" t="str">
        <f t="shared" si="88"/>
        <v>n/a</v>
      </c>
      <c r="AK190" s="7" t="str">
        <f t="shared" si="100"/>
        <v>yes</v>
      </c>
      <c r="AL190" s="2" t="str">
        <f t="shared" si="89"/>
        <v>STRING</v>
      </c>
      <c r="AM190" s="7">
        <f t="shared" si="90"/>
        <v>255</v>
      </c>
      <c r="AN190" s="7" t="str">
        <f t="shared" si="91"/>
        <v>n/a</v>
      </c>
      <c r="AO190" s="7" t="str">
        <f t="shared" si="92"/>
        <v>n/a</v>
      </c>
      <c r="AP190" s="7" t="str">
        <f t="shared" si="101"/>
        <v>n/a</v>
      </c>
    </row>
    <row r="191" spans="1:42">
      <c r="A191" s="1" t="s">
        <v>49</v>
      </c>
      <c r="B191" s="1" t="s">
        <v>374</v>
      </c>
      <c r="C191" s="1" t="s">
        <v>627</v>
      </c>
      <c r="D191" s="1" t="s">
        <v>628</v>
      </c>
      <c r="E191" s="1" t="s">
        <v>629</v>
      </c>
      <c r="F191" s="2" t="str">
        <f>IF(OR(ISERROR(VLOOKUP($C191,'DMW | F&amp;L Fields'!$L:$M, 1, FALSE)),IFERROR(INDEX('DMW | F&amp;L Fields'!$C:$C,MATCH($C191,'DMW | F&amp;L Fields'!$L:$L, 0)), "Y") ="Y"),"No", "Yes")</f>
        <v>Yes</v>
      </c>
      <c r="G191" s="1" t="str">
        <f>IFERROR(VLOOKUP($C191,'DMW | F&amp;L Fields'!$L:$M, 2, FALSE),"(not found)")</f>
        <v>This field flags whether a facility is LBCM or not.</v>
      </c>
      <c r="H191" s="2" t="str">
        <f t="shared" si="76"/>
        <v>n/a</v>
      </c>
      <c r="I191" s="2" t="s">
        <v>97</v>
      </c>
      <c r="J191" s="1" t="s">
        <v>119</v>
      </c>
      <c r="K191" s="2">
        <v>255</v>
      </c>
      <c r="L191" s="2">
        <v>0</v>
      </c>
      <c r="M191" s="2">
        <v>0</v>
      </c>
      <c r="N191" s="2" t="str">
        <f t="shared" si="77"/>
        <v>picklist|255|0|0</v>
      </c>
      <c r="O191" t="str">
        <f>IFERROR(VLOOKUP('nCino | Field Mappings'!$A191,'nCino | Object Info'!$A:$H,5,FALSE),"(not found)")</f>
        <v>rskcsp_ds_facility</v>
      </c>
      <c r="P191" t="str">
        <f t="shared" si="78"/>
        <v>CCS_Is_this_Facility_LBCM__c</v>
      </c>
      <c r="Q191" s="7">
        <f>IFERROR(VLOOKUP($N191,'nCino | BigQuery Type Lookup'!$A:$F,2,FALSE),"(not found)")</f>
        <v>255</v>
      </c>
      <c r="R191" t="str">
        <f>IFERROR(VLOOKUP('nCino | Field Mappings'!$A191,'nCino | Object Info'!$A:$H,6,FALSE),"(not found)")</f>
        <v>rskcsp_ds_facility_staging</v>
      </c>
      <c r="S191" t="str">
        <f t="shared" si="79"/>
        <v>CCS_Is_this_Facility_LBCM__c</v>
      </c>
      <c r="T191" s="7" t="str">
        <f t="shared" si="80"/>
        <v>n/a</v>
      </c>
      <c r="U191" s="7" t="str">
        <f t="shared" si="99"/>
        <v>no</v>
      </c>
      <c r="V191" s="2" t="str">
        <f>IFERROR(VLOOKUP($N191,'nCino | BigQuery Type Lookup'!$A:$F,3,FALSE),"(not found)")</f>
        <v>STRING</v>
      </c>
      <c r="W191" s="7">
        <f>IFERROR(VLOOKUP($N191,'nCino | BigQuery Type Lookup'!$A:$F,4,FALSE),"(not found)")</f>
        <v>255</v>
      </c>
      <c r="X191" s="7" t="str">
        <f>IFERROR(VLOOKUP($N191,'nCino | BigQuery Type Lookup'!$A:$F,5,FALSE),"(not found)")</f>
        <v>n/a</v>
      </c>
      <c r="Y191" s="7" t="str">
        <f>IFERROR(VLOOKUP($N191,'nCino | BigQuery Type Lookup'!$A:$F,6,FALSE),"(not found)")</f>
        <v>n/a</v>
      </c>
      <c r="Z191" t="str">
        <f>IFERROR(VLOOKUP('nCino | Field Mappings'!$A191,'nCino | Object Info'!$A:$H,7,FALSE),"(not found)")</f>
        <v>rskcsp_ds_facility_curated</v>
      </c>
      <c r="AA191" t="str">
        <f t="shared" si="81"/>
        <v>CCS_Is_this_Facility_LBCM__c</v>
      </c>
      <c r="AB191" s="7" t="str">
        <f t="shared" si="82"/>
        <v>n/a</v>
      </c>
      <c r="AC191" s="7" t="str">
        <f t="shared" si="82"/>
        <v>yes</v>
      </c>
      <c r="AD191" s="2" t="str">
        <f t="shared" si="83"/>
        <v>STRING</v>
      </c>
      <c r="AE191" s="7">
        <f t="shared" si="84"/>
        <v>255</v>
      </c>
      <c r="AF191" s="7" t="str">
        <f t="shared" si="85"/>
        <v>n/a</v>
      </c>
      <c r="AG191" s="7" t="str">
        <f t="shared" si="86"/>
        <v>n/a</v>
      </c>
      <c r="AH191" t="str">
        <f>IFERROR(VLOOKUP('nCino | Field Mappings'!$A191,'nCino | Object Info'!$A:$H,8,FALSE),"(not found)")</f>
        <v>facility</v>
      </c>
      <c r="AI191" t="str">
        <f t="shared" si="87"/>
        <v>Is_this_Facility_LBCM</v>
      </c>
      <c r="AJ191" s="7" t="str">
        <f t="shared" si="88"/>
        <v>n/a</v>
      </c>
      <c r="AK191" s="7" t="str">
        <f t="shared" si="100"/>
        <v>yes</v>
      </c>
      <c r="AL191" s="2" t="str">
        <f t="shared" si="89"/>
        <v>STRING</v>
      </c>
      <c r="AM191" s="7">
        <f t="shared" si="90"/>
        <v>255</v>
      </c>
      <c r="AN191" s="7" t="str">
        <f t="shared" si="91"/>
        <v>n/a</v>
      </c>
      <c r="AO191" s="7" t="str">
        <f t="shared" si="92"/>
        <v>n/a</v>
      </c>
      <c r="AP191" s="7" t="str">
        <f t="shared" si="101"/>
        <v>n/a</v>
      </c>
    </row>
    <row r="192" spans="1:42">
      <c r="A192" s="1" t="s">
        <v>49</v>
      </c>
      <c r="B192" s="1" t="s">
        <v>374</v>
      </c>
      <c r="C192" s="1" t="s">
        <v>630</v>
      </c>
      <c r="D192" s="1" t="s">
        <v>631</v>
      </c>
      <c r="E192" s="1" t="s">
        <v>632</v>
      </c>
      <c r="F192" s="2" t="str">
        <f>IF(OR(ISERROR(VLOOKUP($C192,'DMW | F&amp;L Fields'!$L:$M, 1, FALSE)),IFERROR(INDEX('DMW | F&amp;L Fields'!$C:$C,MATCH($C192,'DMW | F&amp;L Fields'!$L:$L, 0)), "Y") ="Y"),"No", "Yes")</f>
        <v>No</v>
      </c>
      <c r="G192" s="1" t="str">
        <f>IFERROR(VLOOKUP($C192,'DMW | F&amp;L Fields'!$L:$M, 2, FALSE),"(not found)")</f>
        <v>Outlines if a limit is collateralised or not</v>
      </c>
      <c r="H192" s="2" t="str">
        <f t="shared" si="76"/>
        <v>n/a</v>
      </c>
      <c r="I192" s="2" t="s">
        <v>97</v>
      </c>
      <c r="J192" s="1" t="s">
        <v>119</v>
      </c>
      <c r="K192" s="2">
        <v>255</v>
      </c>
      <c r="L192" s="2">
        <v>0</v>
      </c>
      <c r="M192" s="2">
        <v>0</v>
      </c>
      <c r="N192" s="2" t="str">
        <f t="shared" si="77"/>
        <v>picklist|255|0|0</v>
      </c>
      <c r="O192" t="str">
        <f>IFERROR(VLOOKUP('nCino | Field Mappings'!$A192,'nCino | Object Info'!$A:$H,5,FALSE),"(not found)")</f>
        <v>rskcsp_ds_facility</v>
      </c>
      <c r="P192" t="str">
        <f t="shared" si="78"/>
        <v>CCS_IsThisLimitCollateralised__c</v>
      </c>
      <c r="Q192" s="7">
        <f>IFERROR(VLOOKUP($N192,'nCino | BigQuery Type Lookup'!$A:$F,2,FALSE),"(not found)")</f>
        <v>255</v>
      </c>
    </row>
    <row r="193" spans="1:42">
      <c r="A193" s="1" t="s">
        <v>49</v>
      </c>
      <c r="B193" s="1" t="s">
        <v>374</v>
      </c>
      <c r="C193" s="1" t="s">
        <v>633</v>
      </c>
      <c r="D193" s="1" t="s">
        <v>634</v>
      </c>
      <c r="E193" s="1" t="s">
        <v>635</v>
      </c>
      <c r="F193" s="2" t="str">
        <f>IF(OR(ISERROR(VLOOKUP($C193,'DMW | F&amp;L Fields'!$L:$M, 1, FALSE)),IFERROR(INDEX('DMW | F&amp;L Fields'!$C:$C,MATCH($C193,'DMW | F&amp;L Fields'!$L:$L, 0)), "Y") ="Y"),"No", "Yes")</f>
        <v>Yes</v>
      </c>
      <c r="G193" s="1">
        <f>IFERROR(VLOOKUP($C193,'DMW | F&amp;L Fields'!$L:$M, 2, FALSE),"(not found)")</f>
        <v>0</v>
      </c>
      <c r="H193" s="2" t="str">
        <f t="shared" si="76"/>
        <v>n/a</v>
      </c>
      <c r="I193" s="2" t="s">
        <v>97</v>
      </c>
      <c r="J193" s="1" t="s">
        <v>115</v>
      </c>
      <c r="K193" s="2">
        <v>1300</v>
      </c>
      <c r="L193" s="2">
        <v>0</v>
      </c>
      <c r="M193" s="2">
        <v>0</v>
      </c>
      <c r="N193" s="2" t="str">
        <f t="shared" si="77"/>
        <v>string|1300|0|0</v>
      </c>
      <c r="O193" t="str">
        <f>IFERROR(VLOOKUP('nCino | Field Mappings'!$A193,'nCino | Object Info'!$A:$H,5,FALSE),"(not found)")</f>
        <v>rskcsp_ds_facility</v>
      </c>
      <c r="P193" t="str">
        <f t="shared" si="78"/>
        <v>CCS_Journey__c</v>
      </c>
      <c r="Q193" s="7">
        <f>IFERROR(VLOOKUP($N193,'nCino | BigQuery Type Lookup'!$A:$F,2,FALSE),"(not found)")</f>
        <v>1300</v>
      </c>
      <c r="R193" t="str">
        <f>IFERROR(VLOOKUP('nCino | Field Mappings'!$A193,'nCino | Object Info'!$A:$H,6,FALSE),"(not found)")</f>
        <v>rskcsp_ds_facility_staging</v>
      </c>
      <c r="S193" t="str">
        <f t="shared" si="79"/>
        <v>CCS_Journey__c</v>
      </c>
      <c r="T193" s="7" t="str">
        <f t="shared" si="80"/>
        <v>n/a</v>
      </c>
      <c r="U193" s="7" t="str">
        <f t="shared" ref="U193:U204" si="102">IF($T193="Primary", "yes", "no")</f>
        <v>no</v>
      </c>
      <c r="V193" s="2" t="str">
        <f>IFERROR(VLOOKUP($N193,'nCino | BigQuery Type Lookup'!$A:$F,3,FALSE),"(not found)")</f>
        <v>STRING</v>
      </c>
      <c r="W193" s="7">
        <f>IFERROR(VLOOKUP($N193,'nCino | BigQuery Type Lookup'!$A:$F,4,FALSE),"(not found)")</f>
        <v>1300</v>
      </c>
      <c r="X193" s="7" t="str">
        <f>IFERROR(VLOOKUP($N193,'nCino | BigQuery Type Lookup'!$A:$F,5,FALSE),"(not found)")</f>
        <v>n/a</v>
      </c>
      <c r="Y193" s="7" t="str">
        <f>IFERROR(VLOOKUP($N193,'nCino | BigQuery Type Lookup'!$A:$F,6,FALSE),"(not found)")</f>
        <v>n/a</v>
      </c>
      <c r="Z193" t="str">
        <f>IFERROR(VLOOKUP('nCino | Field Mappings'!$A193,'nCino | Object Info'!$A:$H,7,FALSE),"(not found)")</f>
        <v>rskcsp_ds_facility_curated</v>
      </c>
      <c r="AA193" t="str">
        <f t="shared" si="81"/>
        <v>CCS_Journey__c</v>
      </c>
      <c r="AB193" s="7" t="str">
        <f t="shared" si="82"/>
        <v>n/a</v>
      </c>
      <c r="AC193" s="7" t="str">
        <f t="shared" si="82"/>
        <v>yes</v>
      </c>
      <c r="AD193" s="2" t="str">
        <f t="shared" si="83"/>
        <v>STRING</v>
      </c>
      <c r="AE193" s="7">
        <f t="shared" si="84"/>
        <v>1300</v>
      </c>
      <c r="AF193" s="7" t="str">
        <f t="shared" si="85"/>
        <v>n/a</v>
      </c>
      <c r="AG193" s="7" t="str">
        <f t="shared" si="86"/>
        <v>n/a</v>
      </c>
      <c r="AH193" t="str">
        <f>IFERROR(VLOOKUP('nCino | Field Mappings'!$A193,'nCino | Object Info'!$A:$H,8,FALSE),"(not found)")</f>
        <v>facility</v>
      </c>
      <c r="AI193" t="str">
        <f t="shared" si="87"/>
        <v>Journey</v>
      </c>
      <c r="AJ193" s="7" t="str">
        <f t="shared" si="88"/>
        <v>n/a</v>
      </c>
      <c r="AK193" s="7" t="str">
        <f t="shared" ref="AK193:AK204" si="103">AC193</f>
        <v>yes</v>
      </c>
      <c r="AL193" s="2" t="str">
        <f t="shared" si="89"/>
        <v>STRING</v>
      </c>
      <c r="AM193" s="7">
        <f t="shared" si="90"/>
        <v>1300</v>
      </c>
      <c r="AN193" s="7" t="str">
        <f t="shared" si="91"/>
        <v>n/a</v>
      </c>
      <c r="AO193" s="7" t="str">
        <f t="shared" si="92"/>
        <v>n/a</v>
      </c>
      <c r="AP193" s="7" t="str">
        <f t="shared" ref="AP193:AP204" si="104">IF(AL193="ARRAY", "CHECK MAX ELEMENTS", "n/a")</f>
        <v>n/a</v>
      </c>
    </row>
    <row r="194" spans="1:42">
      <c r="A194" s="1" t="s">
        <v>49</v>
      </c>
      <c r="B194" s="1" t="s">
        <v>374</v>
      </c>
      <c r="C194" s="1" t="s">
        <v>636</v>
      </c>
      <c r="D194" s="1" t="s">
        <v>637</v>
      </c>
      <c r="E194" s="1" t="s">
        <v>638</v>
      </c>
      <c r="F194" s="2" t="str">
        <f>IF(OR(ISERROR(VLOOKUP($C194,'DMW | F&amp;L Fields'!$L:$M, 1, FALSE)),IFERROR(INDEX('DMW | F&amp;L Fields'!$C:$C,MATCH($C194,'DMW | F&amp;L Fields'!$L:$L, 0)), "Y") ="Y"),"No", "Yes")</f>
        <v>Yes</v>
      </c>
      <c r="G194" s="1" t="str">
        <f>IFERROR(VLOOKUP($C194,'DMW | F&amp;L Fields'!$L:$M, 2, FALSE),"(not found)")</f>
        <v>This field is kept in the back-end only. (2) This field works in tandem with 'Is This Facility LCBM?'. (3) This field is kept unchecked if the doc man placeholder 'LBCM Email from Treasury' is not 'Approved' and the user tries to move away from the Application Stage. (4) This is handled within the flow: CCS_LBCM_Facility_DocMan.</v>
      </c>
      <c r="H194" s="2" t="str">
        <f t="shared" si="76"/>
        <v>n/a</v>
      </c>
      <c r="I194" s="2" t="s">
        <v>110</v>
      </c>
      <c r="J194" s="1" t="s">
        <v>164</v>
      </c>
      <c r="K194" s="2">
        <v>0</v>
      </c>
      <c r="L194" s="2">
        <v>0</v>
      </c>
      <c r="M194" s="2">
        <v>0</v>
      </c>
      <c r="N194" s="2" t="str">
        <f t="shared" si="77"/>
        <v>boolean|0|0|0</v>
      </c>
      <c r="O194" t="str">
        <f>IFERROR(VLOOKUP('nCino | Field Mappings'!$A194,'nCino | Object Info'!$A:$H,5,FALSE),"(not found)")</f>
        <v>rskcsp_ds_facility</v>
      </c>
      <c r="P194" t="str">
        <f t="shared" si="78"/>
        <v>CCS_LBCM_Facility_Validation__c</v>
      </c>
      <c r="Q194" s="7">
        <f>IFERROR(VLOOKUP($N194,'nCino | BigQuery Type Lookup'!$A:$F,2,FALSE),"(not found)")</f>
        <v>1</v>
      </c>
      <c r="R194" t="str">
        <f>IFERROR(VLOOKUP('nCino | Field Mappings'!$A194,'nCino | Object Info'!$A:$H,6,FALSE),"(not found)")</f>
        <v>rskcsp_ds_facility_staging</v>
      </c>
      <c r="S194" t="str">
        <f t="shared" si="79"/>
        <v>CCS_LBCM_Facility_Validation__c</v>
      </c>
      <c r="T194" s="7" t="str">
        <f t="shared" si="80"/>
        <v>n/a</v>
      </c>
      <c r="U194" s="7" t="str">
        <f t="shared" si="102"/>
        <v>no</v>
      </c>
      <c r="V194" s="2" t="str">
        <f>IFERROR(VLOOKUP($N194,'nCino | BigQuery Type Lookup'!$A:$F,3,FALSE),"(not found)")</f>
        <v>BOOL</v>
      </c>
      <c r="W194" s="7" t="str">
        <f>IFERROR(VLOOKUP($N194,'nCino | BigQuery Type Lookup'!$A:$F,4,FALSE),"(not found)")</f>
        <v>n/a</v>
      </c>
      <c r="X194" s="7" t="str">
        <f>IFERROR(VLOOKUP($N194,'nCino | BigQuery Type Lookup'!$A:$F,5,FALSE),"(not found)")</f>
        <v>n/a</v>
      </c>
      <c r="Y194" s="7" t="str">
        <f>IFERROR(VLOOKUP($N194,'nCino | BigQuery Type Lookup'!$A:$F,6,FALSE),"(not found)")</f>
        <v>n/a</v>
      </c>
      <c r="Z194" t="str">
        <f>IFERROR(VLOOKUP('nCino | Field Mappings'!$A194,'nCino | Object Info'!$A:$H,7,FALSE),"(not found)")</f>
        <v>rskcsp_ds_facility_curated</v>
      </c>
      <c r="AA194" t="str">
        <f t="shared" si="81"/>
        <v>CCS_LBCM_Facility_Validation__c</v>
      </c>
      <c r="AB194" s="7" t="str">
        <f t="shared" si="82"/>
        <v>n/a</v>
      </c>
      <c r="AC194" s="7" t="str">
        <f t="shared" si="82"/>
        <v>no</v>
      </c>
      <c r="AD194" s="2" t="str">
        <f t="shared" si="83"/>
        <v>BOOL</v>
      </c>
      <c r="AE194" s="7" t="str">
        <f t="shared" si="84"/>
        <v>n/a</v>
      </c>
      <c r="AF194" s="7" t="str">
        <f t="shared" si="85"/>
        <v>n/a</v>
      </c>
      <c r="AG194" s="7" t="str">
        <f t="shared" si="86"/>
        <v>n/a</v>
      </c>
      <c r="AH194" t="str">
        <f>IFERROR(VLOOKUP('nCino | Field Mappings'!$A194,'nCino | Object Info'!$A:$H,8,FALSE),"(not found)")</f>
        <v>facility</v>
      </c>
      <c r="AI194" t="str">
        <f t="shared" si="87"/>
        <v>LBCM_Facility_Validation</v>
      </c>
      <c r="AJ194" s="7" t="str">
        <f t="shared" si="88"/>
        <v>n/a</v>
      </c>
      <c r="AK194" s="7" t="str">
        <f t="shared" si="103"/>
        <v>no</v>
      </c>
      <c r="AL194" s="2" t="str">
        <f t="shared" si="89"/>
        <v>BOOL</v>
      </c>
      <c r="AM194" s="7" t="str">
        <f t="shared" si="90"/>
        <v>n/a</v>
      </c>
      <c r="AN194" s="7" t="str">
        <f t="shared" si="91"/>
        <v>n/a</v>
      </c>
      <c r="AO194" s="7" t="str">
        <f t="shared" si="92"/>
        <v>n/a</v>
      </c>
      <c r="AP194" s="7" t="str">
        <f t="shared" si="104"/>
        <v>n/a</v>
      </c>
    </row>
    <row r="195" spans="1:42">
      <c r="A195" s="1" t="s">
        <v>49</v>
      </c>
      <c r="B195" s="1" t="s">
        <v>374</v>
      </c>
      <c r="C195" s="1" t="s">
        <v>639</v>
      </c>
      <c r="D195" s="1" t="s">
        <v>640</v>
      </c>
      <c r="E195" s="1" t="s">
        <v>641</v>
      </c>
      <c r="F195" s="2" t="str">
        <f>IF(OR(ISERROR(VLOOKUP($C195,'DMW | F&amp;L Fields'!$L:$M, 1, FALSE)),IFERROR(INDEX('DMW | F&amp;L Fields'!$C:$C,MATCH($C195,'DMW | F&amp;L Fields'!$L:$L, 0)), "Y") ="Y"),"No", "Yes")</f>
        <v>Yes</v>
      </c>
      <c r="G195" s="1">
        <f>IFERROR(VLOOKUP($C195,'DMW | F&amp;L Fields'!$L:$M, 2, FALSE),"(not found)")</f>
        <v>0</v>
      </c>
      <c r="H195" s="2" t="str">
        <f t="shared" ref="H195:H258" si="105">IF(J195="Id", "Primary", IF(LEFT(J195, 9) ="reference", "Foreign", "n/a"))</f>
        <v>n/a</v>
      </c>
      <c r="I195" s="2" t="s">
        <v>97</v>
      </c>
      <c r="J195" s="1" t="s">
        <v>128</v>
      </c>
      <c r="K195" s="2">
        <v>0</v>
      </c>
      <c r="L195" s="2">
        <v>18</v>
      </c>
      <c r="M195" s="2">
        <v>2</v>
      </c>
      <c r="N195" s="2" t="str">
        <f t="shared" ref="N195:N258" si="106">_xlfn.CONCAT(J195,"|",K195,"|",L195,"|",M195)</f>
        <v>currency|0|18|2</v>
      </c>
      <c r="O195" t="str">
        <f>IFERROR(VLOOKUP('nCino | Field Mappings'!$A195,'nCino | Object Info'!$A:$H,5,FALSE),"(not found)")</f>
        <v>rskcsp_ds_facility</v>
      </c>
      <c r="P195" t="str">
        <f t="shared" ref="P195:P258" si="107">D195</f>
        <v>CCS_Limit_Amount__c</v>
      </c>
      <c r="Q195" s="7">
        <f>IFERROR(VLOOKUP($N195,'nCino | BigQuery Type Lookup'!$A:$F,2,FALSE),"(not found)")</f>
        <v>21</v>
      </c>
      <c r="R195" t="str">
        <f>IFERROR(VLOOKUP('nCino | Field Mappings'!$A195,'nCino | Object Info'!$A:$H,6,FALSE),"(not found)")</f>
        <v>rskcsp_ds_facility_staging</v>
      </c>
      <c r="S195" t="str">
        <f t="shared" ref="S195:S258" si="108">D195</f>
        <v>CCS_Limit_Amount__c</v>
      </c>
      <c r="T195" s="7" t="str">
        <f t="shared" ref="T195:T258" si="109">H195</f>
        <v>n/a</v>
      </c>
      <c r="U195" s="7" t="str">
        <f t="shared" si="102"/>
        <v>no</v>
      </c>
      <c r="V195" s="2" t="str">
        <f>IFERROR(VLOOKUP($N195,'nCino | BigQuery Type Lookup'!$A:$F,3,FALSE),"(not found)")</f>
        <v>NUMERIC</v>
      </c>
      <c r="W195" s="7" t="str">
        <f>IFERROR(VLOOKUP($N195,'nCino | BigQuery Type Lookup'!$A:$F,4,FALSE),"(not found)")</f>
        <v>n/a</v>
      </c>
      <c r="X195" s="7">
        <f>IFERROR(VLOOKUP($N195,'nCino | BigQuery Type Lookup'!$A:$F,5,FALSE),"(not found)")</f>
        <v>18</v>
      </c>
      <c r="Y195" s="7">
        <f>IFERROR(VLOOKUP($N195,'nCino | BigQuery Type Lookup'!$A:$F,6,FALSE),"(not found)")</f>
        <v>2</v>
      </c>
      <c r="Z195" t="str">
        <f>IFERROR(VLOOKUP('nCino | Field Mappings'!$A195,'nCino | Object Info'!$A:$H,7,FALSE),"(not found)")</f>
        <v>rskcsp_ds_facility_curated</v>
      </c>
      <c r="AA195" t="str">
        <f t="shared" ref="AA195:AA258" si="110">D195</f>
        <v>CCS_Limit_Amount__c</v>
      </c>
      <c r="AB195" s="7" t="str">
        <f t="shared" ref="AB195:AC258" si="111">H195</f>
        <v>n/a</v>
      </c>
      <c r="AC195" s="7" t="str">
        <f t="shared" si="111"/>
        <v>yes</v>
      </c>
      <c r="AD195" s="2" t="str">
        <f t="shared" ref="AD195:AD258" si="112">V195</f>
        <v>NUMERIC</v>
      </c>
      <c r="AE195" s="7" t="str">
        <f t="shared" ref="AE195:AE258" si="113">W195</f>
        <v>n/a</v>
      </c>
      <c r="AF195" s="7">
        <f t="shared" ref="AF195:AF258" si="114">X195</f>
        <v>18</v>
      </c>
      <c r="AG195" s="7">
        <f t="shared" ref="AG195:AG258" si="115">Y195</f>
        <v>2</v>
      </c>
      <c r="AH195" t="str">
        <f>IFERROR(VLOOKUP('nCino | Field Mappings'!$A195,'nCino | Object Info'!$A:$H,8,FALSE),"(not found)")</f>
        <v>facility</v>
      </c>
      <c r="AI195" t="str">
        <f t="shared" ref="AI195:AI258" si="116">IF(D195="","",IF(D195="CCS_Step_Frequency__c",SUBSTITUTE(LOWER(D195),"__c",""),_xlfn.IFNA(SUBSTITUTE(SUBSTITUTE(SUBSTITUTE(SUBSTITUTE(D195,"LLC_BI__",""),"CCS_",""),"__c",""),"cm_",""),D195)))</f>
        <v>Limit_Amount</v>
      </c>
      <c r="AJ195" s="7" t="str">
        <f t="shared" ref="AJ195:AJ258" si="117">H195</f>
        <v>n/a</v>
      </c>
      <c r="AK195" s="7" t="str">
        <f t="shared" si="103"/>
        <v>yes</v>
      </c>
      <c r="AL195" s="2" t="str">
        <f t="shared" ref="AL195:AL258" si="118">V195</f>
        <v>NUMERIC</v>
      </c>
      <c r="AM195" s="7" t="str">
        <f t="shared" ref="AM195:AM258" si="119">W195</f>
        <v>n/a</v>
      </c>
      <c r="AN195" s="7">
        <f t="shared" ref="AN195:AN258" si="120">X195</f>
        <v>18</v>
      </c>
      <c r="AO195" s="7">
        <f t="shared" ref="AO195:AO258" si="121">Y195</f>
        <v>2</v>
      </c>
      <c r="AP195" s="7" t="str">
        <f t="shared" si="104"/>
        <v>n/a</v>
      </c>
    </row>
    <row r="196" spans="1:42">
      <c r="A196" s="1" t="s">
        <v>49</v>
      </c>
      <c r="B196" s="1" t="s">
        <v>374</v>
      </c>
      <c r="C196" s="1" t="s">
        <v>642</v>
      </c>
      <c r="D196" s="1" t="s">
        <v>643</v>
      </c>
      <c r="E196" s="1" t="s">
        <v>644</v>
      </c>
      <c r="F196" s="2" t="str">
        <f>IF(OR(ISERROR(VLOOKUP($C196,'DMW | F&amp;L Fields'!$L:$M, 1, FALSE)),IFERROR(INDEX('DMW | F&amp;L Fields'!$C:$C,MATCH($C196,'DMW | F&amp;L Fields'!$L:$L, 0)), "Y") ="Y"),"No", "Yes")</f>
        <v>Yes</v>
      </c>
      <c r="G196" s="1" t="str">
        <f>IFERROR(VLOOKUP($C196,'DMW | F&amp;L Fields'!$L:$M, 2, FALSE),"(not found)")</f>
        <v>To Identification Limit Type : P - Permanent Limit, D - Stepped Limit, T - Temporary Limit</v>
      </c>
      <c r="H196" s="2" t="str">
        <f t="shared" si="105"/>
        <v>n/a</v>
      </c>
      <c r="I196" s="2" t="s">
        <v>97</v>
      </c>
      <c r="J196" s="1" t="s">
        <v>115</v>
      </c>
      <c r="K196" s="2">
        <v>1300</v>
      </c>
      <c r="L196" s="2">
        <v>0</v>
      </c>
      <c r="M196" s="2">
        <v>0</v>
      </c>
      <c r="N196" s="2" t="str">
        <f t="shared" si="106"/>
        <v>string|1300|0|0</v>
      </c>
      <c r="O196" t="str">
        <f>IFERROR(VLOOKUP('nCino | Field Mappings'!$A196,'nCino | Object Info'!$A:$H,5,FALSE),"(not found)")</f>
        <v>rskcsp_ds_facility</v>
      </c>
      <c r="P196" t="str">
        <f t="shared" si="107"/>
        <v>CCS_Limit_Indicator__c</v>
      </c>
      <c r="Q196" s="7">
        <f>IFERROR(VLOOKUP($N196,'nCino | BigQuery Type Lookup'!$A:$F,2,FALSE),"(not found)")</f>
        <v>1300</v>
      </c>
      <c r="R196" t="str">
        <f>IFERROR(VLOOKUP('nCino | Field Mappings'!$A196,'nCino | Object Info'!$A:$H,6,FALSE),"(not found)")</f>
        <v>rskcsp_ds_facility_staging</v>
      </c>
      <c r="S196" t="str">
        <f t="shared" si="108"/>
        <v>CCS_Limit_Indicator__c</v>
      </c>
      <c r="T196" s="7" t="str">
        <f t="shared" si="109"/>
        <v>n/a</v>
      </c>
      <c r="U196" s="7" t="str">
        <f t="shared" si="102"/>
        <v>no</v>
      </c>
      <c r="V196" s="2" t="str">
        <f>IFERROR(VLOOKUP($N196,'nCino | BigQuery Type Lookup'!$A:$F,3,FALSE),"(not found)")</f>
        <v>STRING</v>
      </c>
      <c r="W196" s="7">
        <f>IFERROR(VLOOKUP($N196,'nCino | BigQuery Type Lookup'!$A:$F,4,FALSE),"(not found)")</f>
        <v>1300</v>
      </c>
      <c r="X196" s="7" t="str">
        <f>IFERROR(VLOOKUP($N196,'nCino | BigQuery Type Lookup'!$A:$F,5,FALSE),"(not found)")</f>
        <v>n/a</v>
      </c>
      <c r="Y196" s="7" t="str">
        <f>IFERROR(VLOOKUP($N196,'nCino | BigQuery Type Lookup'!$A:$F,6,FALSE),"(not found)")</f>
        <v>n/a</v>
      </c>
      <c r="Z196" t="str">
        <f>IFERROR(VLOOKUP('nCino | Field Mappings'!$A196,'nCino | Object Info'!$A:$H,7,FALSE),"(not found)")</f>
        <v>rskcsp_ds_facility_curated</v>
      </c>
      <c r="AA196" t="str">
        <f t="shared" si="110"/>
        <v>CCS_Limit_Indicator__c</v>
      </c>
      <c r="AB196" s="7" t="str">
        <f t="shared" si="111"/>
        <v>n/a</v>
      </c>
      <c r="AC196" s="7" t="str">
        <f t="shared" si="111"/>
        <v>yes</v>
      </c>
      <c r="AD196" s="2" t="str">
        <f t="shared" si="112"/>
        <v>STRING</v>
      </c>
      <c r="AE196" s="7">
        <f t="shared" si="113"/>
        <v>1300</v>
      </c>
      <c r="AF196" s="7" t="str">
        <f t="shared" si="114"/>
        <v>n/a</v>
      </c>
      <c r="AG196" s="7" t="str">
        <f t="shared" si="115"/>
        <v>n/a</v>
      </c>
      <c r="AH196" t="str">
        <f>IFERROR(VLOOKUP('nCino | Field Mappings'!$A196,'nCino | Object Info'!$A:$H,8,FALSE),"(not found)")</f>
        <v>facility</v>
      </c>
      <c r="AI196" t="str">
        <f t="shared" si="116"/>
        <v>Limit_Indicator</v>
      </c>
      <c r="AJ196" s="7" t="str">
        <f t="shared" si="117"/>
        <v>n/a</v>
      </c>
      <c r="AK196" s="7" t="str">
        <f t="shared" si="103"/>
        <v>yes</v>
      </c>
      <c r="AL196" s="2" t="str">
        <f t="shared" si="118"/>
        <v>STRING</v>
      </c>
      <c r="AM196" s="7">
        <f t="shared" si="119"/>
        <v>1300</v>
      </c>
      <c r="AN196" s="7" t="str">
        <f t="shared" si="120"/>
        <v>n/a</v>
      </c>
      <c r="AO196" s="7" t="str">
        <f t="shared" si="121"/>
        <v>n/a</v>
      </c>
      <c r="AP196" s="7" t="str">
        <f t="shared" si="104"/>
        <v>n/a</v>
      </c>
    </row>
    <row r="197" spans="1:42">
      <c r="A197" s="1" t="s">
        <v>49</v>
      </c>
      <c r="B197" s="1" t="s">
        <v>374</v>
      </c>
      <c r="C197" s="1" t="s">
        <v>645</v>
      </c>
      <c r="D197" s="1" t="s">
        <v>646</v>
      </c>
      <c r="E197" s="1" t="s">
        <v>647</v>
      </c>
      <c r="F197" s="2" t="str">
        <f>IF(OR(ISERROR(VLOOKUP($C197,'DMW | F&amp;L Fields'!$L:$M, 1, FALSE)),IFERROR(INDEX('DMW | F&amp;L Fields'!$C:$C,MATCH($C197,'DMW | F&amp;L Fields'!$L:$L, 0)), "Y") ="Y"),"No", "Yes")</f>
        <v>Yes</v>
      </c>
      <c r="G197" s="1">
        <f>IFERROR(VLOOKUP($C197,'DMW | F&amp;L Fields'!$L:$M, 2, FALSE),"(not found)")</f>
        <v>0</v>
      </c>
      <c r="H197" s="2" t="str">
        <f t="shared" si="105"/>
        <v>n/a</v>
      </c>
      <c r="I197" s="2" t="s">
        <v>97</v>
      </c>
      <c r="J197" s="1" t="s">
        <v>102</v>
      </c>
      <c r="K197" s="2">
        <v>0</v>
      </c>
      <c r="L197" s="2">
        <v>0</v>
      </c>
      <c r="M197" s="2">
        <v>0</v>
      </c>
      <c r="N197" s="2" t="str">
        <f t="shared" si="106"/>
        <v>date|0|0|0</v>
      </c>
      <c r="O197" t="str">
        <f>IFERROR(VLOOKUP('nCino | Field Mappings'!$A197,'nCino | Object Info'!$A:$H,5,FALSE),"(not found)")</f>
        <v>rskcsp_ds_facility</v>
      </c>
      <c r="P197" t="str">
        <f t="shared" si="107"/>
        <v>CCS_Limit_Start_Date__c</v>
      </c>
      <c r="Q197" s="7">
        <f>IFERROR(VLOOKUP($N197,'nCino | BigQuery Type Lookup'!$A:$F,2,FALSE),"(not found)")</f>
        <v>8</v>
      </c>
      <c r="R197" t="str">
        <f>IFERROR(VLOOKUP('nCino | Field Mappings'!$A197,'nCino | Object Info'!$A:$H,6,FALSE),"(not found)")</f>
        <v>rskcsp_ds_facility_staging</v>
      </c>
      <c r="S197" t="str">
        <f t="shared" si="108"/>
        <v>CCS_Limit_Start_Date__c</v>
      </c>
      <c r="T197" s="7" t="str">
        <f t="shared" si="109"/>
        <v>n/a</v>
      </c>
      <c r="U197" s="7" t="str">
        <f t="shared" si="102"/>
        <v>no</v>
      </c>
      <c r="V197" s="2" t="str">
        <f>IFERROR(VLOOKUP($N197,'nCino | BigQuery Type Lookup'!$A:$F,3,FALSE),"(not found)")</f>
        <v>DATE</v>
      </c>
      <c r="W197" s="7" t="str">
        <f>IFERROR(VLOOKUP($N197,'nCino | BigQuery Type Lookup'!$A:$F,4,FALSE),"(not found)")</f>
        <v>n/a</v>
      </c>
      <c r="X197" s="7" t="str">
        <f>IFERROR(VLOOKUP($N197,'nCino | BigQuery Type Lookup'!$A:$F,5,FALSE),"(not found)")</f>
        <v>n/a</v>
      </c>
      <c r="Y197" s="7" t="str">
        <f>IFERROR(VLOOKUP($N197,'nCino | BigQuery Type Lookup'!$A:$F,6,FALSE),"(not found)")</f>
        <v>n/a</v>
      </c>
      <c r="Z197" t="str">
        <f>IFERROR(VLOOKUP('nCino | Field Mappings'!$A197,'nCino | Object Info'!$A:$H,7,FALSE),"(not found)")</f>
        <v>rskcsp_ds_facility_curated</v>
      </c>
      <c r="AA197" t="str">
        <f t="shared" si="110"/>
        <v>CCS_Limit_Start_Date__c</v>
      </c>
      <c r="AB197" s="7" t="str">
        <f t="shared" si="111"/>
        <v>n/a</v>
      </c>
      <c r="AC197" s="7" t="str">
        <f t="shared" si="111"/>
        <v>yes</v>
      </c>
      <c r="AD197" s="2" t="str">
        <f t="shared" si="112"/>
        <v>DATE</v>
      </c>
      <c r="AE197" s="7" t="str">
        <f t="shared" si="113"/>
        <v>n/a</v>
      </c>
      <c r="AF197" s="7" t="str">
        <f t="shared" si="114"/>
        <v>n/a</v>
      </c>
      <c r="AG197" s="7" t="str">
        <f t="shared" si="115"/>
        <v>n/a</v>
      </c>
      <c r="AH197" t="str">
        <f>IFERROR(VLOOKUP('nCino | Field Mappings'!$A197,'nCino | Object Info'!$A:$H,8,FALSE),"(not found)")</f>
        <v>facility</v>
      </c>
      <c r="AI197" t="str">
        <f t="shared" si="116"/>
        <v>Limit_Start_Date</v>
      </c>
      <c r="AJ197" s="7" t="str">
        <f t="shared" si="117"/>
        <v>n/a</v>
      </c>
      <c r="AK197" s="7" t="str">
        <f t="shared" si="103"/>
        <v>yes</v>
      </c>
      <c r="AL197" s="2" t="str">
        <f t="shared" si="118"/>
        <v>DATE</v>
      </c>
      <c r="AM197" s="7" t="str">
        <f t="shared" si="119"/>
        <v>n/a</v>
      </c>
      <c r="AN197" s="7" t="str">
        <f t="shared" si="120"/>
        <v>n/a</v>
      </c>
      <c r="AO197" s="7" t="str">
        <f t="shared" si="121"/>
        <v>n/a</v>
      </c>
      <c r="AP197" s="7" t="str">
        <f t="shared" si="104"/>
        <v>n/a</v>
      </c>
    </row>
    <row r="198" spans="1:42">
      <c r="A198" s="1" t="s">
        <v>49</v>
      </c>
      <c r="B198" s="1" t="s">
        <v>374</v>
      </c>
      <c r="C198" s="1" t="s">
        <v>648</v>
      </c>
      <c r="D198" s="1" t="s">
        <v>649</v>
      </c>
      <c r="E198" s="1" t="s">
        <v>650</v>
      </c>
      <c r="F198" s="2" t="str">
        <f>IF(OR(ISERROR(VLOOKUP($C198,'DMW | F&amp;L Fields'!$L:$M, 1, FALSE)),IFERROR(INDEX('DMW | F&amp;L Fields'!$C:$C,MATCH($C198,'DMW | F&amp;L Fields'!$L:$L, 0)), "Y") ="Y"),"No", "Yes")</f>
        <v>Yes</v>
      </c>
      <c r="G198" s="1">
        <f>IFERROR(VLOOKUP($C198,'DMW | F&amp;L Fields'!$L:$M, 2, FALSE),"(not found)")</f>
        <v>0</v>
      </c>
      <c r="H198" s="2" t="str">
        <f t="shared" si="105"/>
        <v>n/a</v>
      </c>
      <c r="I198" s="2" t="s">
        <v>97</v>
      </c>
      <c r="J198" s="1" t="s">
        <v>119</v>
      </c>
      <c r="K198" s="2">
        <v>255</v>
      </c>
      <c r="L198" s="2">
        <v>0</v>
      </c>
      <c r="M198" s="2">
        <v>0</v>
      </c>
      <c r="N198" s="2" t="str">
        <f t="shared" si="106"/>
        <v>picklist|255|0|0</v>
      </c>
      <c r="O198" t="str">
        <f>IFERROR(VLOOKUP('nCino | Field Mappings'!$A198,'nCino | Object Info'!$A:$H,5,FALSE),"(not found)")</f>
        <v>rskcsp_ds_facility</v>
      </c>
      <c r="P198" t="str">
        <f t="shared" si="107"/>
        <v>CCS_Limit_Type__c</v>
      </c>
      <c r="Q198" s="7">
        <f>IFERROR(VLOOKUP($N198,'nCino | BigQuery Type Lookup'!$A:$F,2,FALSE),"(not found)")</f>
        <v>255</v>
      </c>
      <c r="R198" t="str">
        <f>IFERROR(VLOOKUP('nCino | Field Mappings'!$A198,'nCino | Object Info'!$A:$H,6,FALSE),"(not found)")</f>
        <v>rskcsp_ds_facility_staging</v>
      </c>
      <c r="S198" t="str">
        <f t="shared" si="108"/>
        <v>CCS_Limit_Type__c</v>
      </c>
      <c r="T198" s="7" t="str">
        <f t="shared" si="109"/>
        <v>n/a</v>
      </c>
      <c r="U198" s="7" t="str">
        <f t="shared" si="102"/>
        <v>no</v>
      </c>
      <c r="V198" s="2" t="str">
        <f>IFERROR(VLOOKUP($N198,'nCino | BigQuery Type Lookup'!$A:$F,3,FALSE),"(not found)")</f>
        <v>STRING</v>
      </c>
      <c r="W198" s="7">
        <f>IFERROR(VLOOKUP($N198,'nCino | BigQuery Type Lookup'!$A:$F,4,FALSE),"(not found)")</f>
        <v>255</v>
      </c>
      <c r="X198" s="7" t="str">
        <f>IFERROR(VLOOKUP($N198,'nCino | BigQuery Type Lookup'!$A:$F,5,FALSE),"(not found)")</f>
        <v>n/a</v>
      </c>
      <c r="Y198" s="7" t="str">
        <f>IFERROR(VLOOKUP($N198,'nCino | BigQuery Type Lookup'!$A:$F,6,FALSE),"(not found)")</f>
        <v>n/a</v>
      </c>
      <c r="Z198" t="str">
        <f>IFERROR(VLOOKUP('nCino | Field Mappings'!$A198,'nCino | Object Info'!$A:$H,7,FALSE),"(not found)")</f>
        <v>rskcsp_ds_facility_curated</v>
      </c>
      <c r="AA198" t="str">
        <f t="shared" si="110"/>
        <v>CCS_Limit_Type__c</v>
      </c>
      <c r="AB198" s="7" t="str">
        <f t="shared" si="111"/>
        <v>n/a</v>
      </c>
      <c r="AC198" s="7" t="str">
        <f t="shared" si="111"/>
        <v>yes</v>
      </c>
      <c r="AD198" s="2" t="str">
        <f t="shared" si="112"/>
        <v>STRING</v>
      </c>
      <c r="AE198" s="7">
        <f t="shared" si="113"/>
        <v>255</v>
      </c>
      <c r="AF198" s="7" t="str">
        <f t="shared" si="114"/>
        <v>n/a</v>
      </c>
      <c r="AG198" s="7" t="str">
        <f t="shared" si="115"/>
        <v>n/a</v>
      </c>
      <c r="AH198" t="str">
        <f>IFERROR(VLOOKUP('nCino | Field Mappings'!$A198,'nCino | Object Info'!$A:$H,8,FALSE),"(not found)")</f>
        <v>facility</v>
      </c>
      <c r="AI198" t="str">
        <f t="shared" si="116"/>
        <v>Limit_Type</v>
      </c>
      <c r="AJ198" s="7" t="str">
        <f t="shared" si="117"/>
        <v>n/a</v>
      </c>
      <c r="AK198" s="7" t="str">
        <f t="shared" si="103"/>
        <v>yes</v>
      </c>
      <c r="AL198" s="2" t="str">
        <f t="shared" si="118"/>
        <v>STRING</v>
      </c>
      <c r="AM198" s="7">
        <f t="shared" si="119"/>
        <v>255</v>
      </c>
      <c r="AN198" s="7" t="str">
        <f t="shared" si="120"/>
        <v>n/a</v>
      </c>
      <c r="AO198" s="7" t="str">
        <f t="shared" si="121"/>
        <v>n/a</v>
      </c>
      <c r="AP198" s="7" t="str">
        <f t="shared" si="104"/>
        <v>n/a</v>
      </c>
    </row>
    <row r="199" spans="1:42">
      <c r="A199" s="1" t="s">
        <v>49</v>
      </c>
      <c r="B199" s="1" t="s">
        <v>374</v>
      </c>
      <c r="C199" s="1" t="s">
        <v>651</v>
      </c>
      <c r="D199" s="1" t="s">
        <v>652</v>
      </c>
      <c r="E199" s="1" t="s">
        <v>653</v>
      </c>
      <c r="F199" s="2" t="str">
        <f>IF(OR(ISERROR(VLOOKUP($C199,'DMW | F&amp;L Fields'!$L:$M, 1, FALSE)),IFERROR(INDEX('DMW | F&amp;L Fields'!$C:$C,MATCH($C199,'DMW | F&amp;L Fields'!$L:$L, 0)), "Y") ="Y"),"No", "Yes")</f>
        <v>Yes</v>
      </c>
      <c r="G199" s="1" t="str">
        <f>IFERROR(VLOOKUP($C199,'DMW | F&amp;L Fields'!$L:$M, 2, FALSE),"(not found)")</f>
        <v>CCTUC-887: The limit expiry date of a Facility</v>
      </c>
      <c r="H199" s="2" t="str">
        <f t="shared" si="105"/>
        <v>n/a</v>
      </c>
      <c r="I199" s="2" t="s">
        <v>97</v>
      </c>
      <c r="J199" s="1" t="s">
        <v>102</v>
      </c>
      <c r="K199" s="2">
        <v>0</v>
      </c>
      <c r="L199" s="2">
        <v>0</v>
      </c>
      <c r="M199" s="2">
        <v>0</v>
      </c>
      <c r="N199" s="2" t="str">
        <f t="shared" si="106"/>
        <v>date|0|0|0</v>
      </c>
      <c r="O199" t="str">
        <f>IFERROR(VLOOKUP('nCino | Field Mappings'!$A199,'nCino | Object Info'!$A:$H,5,FALSE),"(not found)")</f>
        <v>rskcsp_ds_facility</v>
      </c>
      <c r="P199" t="str">
        <f t="shared" si="107"/>
        <v>CCS_LimitExpiryDate__c</v>
      </c>
      <c r="Q199" s="7">
        <f>IFERROR(VLOOKUP($N199,'nCino | BigQuery Type Lookup'!$A:$F,2,FALSE),"(not found)")</f>
        <v>8</v>
      </c>
      <c r="R199" t="str">
        <f>IFERROR(VLOOKUP('nCino | Field Mappings'!$A199,'nCino | Object Info'!$A:$H,6,FALSE),"(not found)")</f>
        <v>rskcsp_ds_facility_staging</v>
      </c>
      <c r="S199" t="str">
        <f t="shared" si="108"/>
        <v>CCS_LimitExpiryDate__c</v>
      </c>
      <c r="T199" s="7" t="str">
        <f t="shared" si="109"/>
        <v>n/a</v>
      </c>
      <c r="U199" s="7" t="str">
        <f t="shared" si="102"/>
        <v>no</v>
      </c>
      <c r="V199" s="2" t="str">
        <f>IFERROR(VLOOKUP($N199,'nCino | BigQuery Type Lookup'!$A:$F,3,FALSE),"(not found)")</f>
        <v>DATE</v>
      </c>
      <c r="W199" s="7" t="str">
        <f>IFERROR(VLOOKUP($N199,'nCino | BigQuery Type Lookup'!$A:$F,4,FALSE),"(not found)")</f>
        <v>n/a</v>
      </c>
      <c r="X199" s="7" t="str">
        <f>IFERROR(VLOOKUP($N199,'nCino | BigQuery Type Lookup'!$A:$F,5,FALSE),"(not found)")</f>
        <v>n/a</v>
      </c>
      <c r="Y199" s="7" t="str">
        <f>IFERROR(VLOOKUP($N199,'nCino | BigQuery Type Lookup'!$A:$F,6,FALSE),"(not found)")</f>
        <v>n/a</v>
      </c>
      <c r="Z199" t="str">
        <f>IFERROR(VLOOKUP('nCino | Field Mappings'!$A199,'nCino | Object Info'!$A:$H,7,FALSE),"(not found)")</f>
        <v>rskcsp_ds_facility_curated</v>
      </c>
      <c r="AA199" t="str">
        <f t="shared" si="110"/>
        <v>CCS_LimitExpiryDate__c</v>
      </c>
      <c r="AB199" s="7" t="str">
        <f t="shared" si="111"/>
        <v>n/a</v>
      </c>
      <c r="AC199" s="7" t="str">
        <f t="shared" si="111"/>
        <v>yes</v>
      </c>
      <c r="AD199" s="2" t="str">
        <f t="shared" si="112"/>
        <v>DATE</v>
      </c>
      <c r="AE199" s="7" t="str">
        <f t="shared" si="113"/>
        <v>n/a</v>
      </c>
      <c r="AF199" s="7" t="str">
        <f t="shared" si="114"/>
        <v>n/a</v>
      </c>
      <c r="AG199" s="7" t="str">
        <f t="shared" si="115"/>
        <v>n/a</v>
      </c>
      <c r="AH199" t="str">
        <f>IFERROR(VLOOKUP('nCino | Field Mappings'!$A199,'nCino | Object Info'!$A:$H,8,FALSE),"(not found)")</f>
        <v>facility</v>
      </c>
      <c r="AI199" t="str">
        <f t="shared" si="116"/>
        <v>LimitExpiryDate</v>
      </c>
      <c r="AJ199" s="7" t="str">
        <f t="shared" si="117"/>
        <v>n/a</v>
      </c>
      <c r="AK199" s="7" t="str">
        <f t="shared" si="103"/>
        <v>yes</v>
      </c>
      <c r="AL199" s="2" t="str">
        <f t="shared" si="118"/>
        <v>DATE</v>
      </c>
      <c r="AM199" s="7" t="str">
        <f t="shared" si="119"/>
        <v>n/a</v>
      </c>
      <c r="AN199" s="7" t="str">
        <f t="shared" si="120"/>
        <v>n/a</v>
      </c>
      <c r="AO199" s="7" t="str">
        <f t="shared" si="121"/>
        <v>n/a</v>
      </c>
      <c r="AP199" s="7" t="str">
        <f t="shared" si="104"/>
        <v>n/a</v>
      </c>
    </row>
    <row r="200" spans="1:42">
      <c r="A200" s="1" t="s">
        <v>49</v>
      </c>
      <c r="B200" s="1" t="s">
        <v>374</v>
      </c>
      <c r="C200" s="1" t="s">
        <v>654</v>
      </c>
      <c r="D200" s="1" t="s">
        <v>655</v>
      </c>
      <c r="E200" s="1" t="s">
        <v>656</v>
      </c>
      <c r="F200" s="2" t="str">
        <f>IF(OR(ISERROR(VLOOKUP($C200,'DMW | F&amp;L Fields'!$L:$M, 1, FALSE)),IFERROR(INDEX('DMW | F&amp;L Fields'!$C:$C,MATCH($C200,'DMW | F&amp;L Fields'!$L:$L, 0)), "Y") ="Y"),"No", "Yes")</f>
        <v>Yes</v>
      </c>
      <c r="G200" s="1" t="str">
        <f>IFERROR(VLOOKUP($C200,'DMW | F&amp;L Fields'!$L:$M, 2, FALSE),"(not found)")</f>
        <v>CCTUC-4342: A hyperlink to the Facility. Used in Screen Flows to enable users to go to Facilities from a list before selecting one.</v>
      </c>
      <c r="H200" s="2" t="str">
        <f t="shared" si="105"/>
        <v>n/a</v>
      </c>
      <c r="I200" s="2" t="s">
        <v>97</v>
      </c>
      <c r="J200" s="1" t="s">
        <v>115</v>
      </c>
      <c r="K200" s="2">
        <v>1300</v>
      </c>
      <c r="L200" s="2">
        <v>0</v>
      </c>
      <c r="M200" s="2">
        <v>0</v>
      </c>
      <c r="N200" s="2" t="str">
        <f t="shared" si="106"/>
        <v>string|1300|0|0</v>
      </c>
      <c r="O200" t="str">
        <f>IFERROR(VLOOKUP('nCino | Field Mappings'!$A200,'nCino | Object Info'!$A:$H,5,FALSE),"(not found)")</f>
        <v>rskcsp_ds_facility</v>
      </c>
      <c r="P200" t="str">
        <f t="shared" si="107"/>
        <v>CCS_Link__c</v>
      </c>
      <c r="Q200" s="7">
        <f>IFERROR(VLOOKUP($N200,'nCino | BigQuery Type Lookup'!$A:$F,2,FALSE),"(not found)")</f>
        <v>1300</v>
      </c>
      <c r="R200" t="str">
        <f>IFERROR(VLOOKUP('nCino | Field Mappings'!$A200,'nCino | Object Info'!$A:$H,6,FALSE),"(not found)")</f>
        <v>rskcsp_ds_facility_staging</v>
      </c>
      <c r="S200" t="str">
        <f t="shared" si="108"/>
        <v>CCS_Link__c</v>
      </c>
      <c r="T200" s="7" t="str">
        <f t="shared" si="109"/>
        <v>n/a</v>
      </c>
      <c r="U200" s="7" t="str">
        <f t="shared" si="102"/>
        <v>no</v>
      </c>
      <c r="V200" s="2" t="str">
        <f>IFERROR(VLOOKUP($N200,'nCino | BigQuery Type Lookup'!$A:$F,3,FALSE),"(not found)")</f>
        <v>STRING</v>
      </c>
      <c r="W200" s="7">
        <f>IFERROR(VLOOKUP($N200,'nCino | BigQuery Type Lookup'!$A:$F,4,FALSE),"(not found)")</f>
        <v>1300</v>
      </c>
      <c r="X200" s="7" t="str">
        <f>IFERROR(VLOOKUP($N200,'nCino | BigQuery Type Lookup'!$A:$F,5,FALSE),"(not found)")</f>
        <v>n/a</v>
      </c>
      <c r="Y200" s="7" t="str">
        <f>IFERROR(VLOOKUP($N200,'nCino | BigQuery Type Lookup'!$A:$F,6,FALSE),"(not found)")</f>
        <v>n/a</v>
      </c>
      <c r="Z200" t="str">
        <f>IFERROR(VLOOKUP('nCino | Field Mappings'!$A200,'nCino | Object Info'!$A:$H,7,FALSE),"(not found)")</f>
        <v>rskcsp_ds_facility_curated</v>
      </c>
      <c r="AA200" t="str">
        <f t="shared" si="110"/>
        <v>CCS_Link__c</v>
      </c>
      <c r="AB200" s="7" t="str">
        <f t="shared" si="111"/>
        <v>n/a</v>
      </c>
      <c r="AC200" s="7" t="str">
        <f t="shared" si="111"/>
        <v>yes</v>
      </c>
      <c r="AD200" s="2" t="str">
        <f t="shared" si="112"/>
        <v>STRING</v>
      </c>
      <c r="AE200" s="7">
        <f t="shared" si="113"/>
        <v>1300</v>
      </c>
      <c r="AF200" s="7" t="str">
        <f t="shared" si="114"/>
        <v>n/a</v>
      </c>
      <c r="AG200" s="7" t="str">
        <f t="shared" si="115"/>
        <v>n/a</v>
      </c>
      <c r="AH200" t="str">
        <f>IFERROR(VLOOKUP('nCino | Field Mappings'!$A200,'nCino | Object Info'!$A:$H,8,FALSE),"(not found)")</f>
        <v>facility</v>
      </c>
      <c r="AI200" t="str">
        <f t="shared" si="116"/>
        <v>Link</v>
      </c>
      <c r="AJ200" s="7" t="str">
        <f t="shared" si="117"/>
        <v>n/a</v>
      </c>
      <c r="AK200" s="7" t="str">
        <f t="shared" si="103"/>
        <v>yes</v>
      </c>
      <c r="AL200" s="2" t="str">
        <f t="shared" si="118"/>
        <v>STRING</v>
      </c>
      <c r="AM200" s="7">
        <f t="shared" si="119"/>
        <v>1300</v>
      </c>
      <c r="AN200" s="7" t="str">
        <f t="shared" si="120"/>
        <v>n/a</v>
      </c>
      <c r="AO200" s="7" t="str">
        <f t="shared" si="121"/>
        <v>n/a</v>
      </c>
      <c r="AP200" s="7" t="str">
        <f t="shared" si="104"/>
        <v>n/a</v>
      </c>
    </row>
    <row r="201" spans="1:42">
      <c r="A201" s="1" t="s">
        <v>49</v>
      </c>
      <c r="B201" s="1" t="s">
        <v>374</v>
      </c>
      <c r="C201" s="1" t="s">
        <v>657</v>
      </c>
      <c r="D201" s="1" t="s">
        <v>658</v>
      </c>
      <c r="E201" s="1" t="s">
        <v>659</v>
      </c>
      <c r="F201" s="2" t="str">
        <f>IF(OR(ISERROR(VLOOKUP($C201,'DMW | F&amp;L Fields'!$L:$M, 1, FALSE)),IFERROR(INDEX('DMW | F&amp;L Fields'!$C:$C,MATCH($C201,'DMW | F&amp;L Fields'!$L:$L, 0)), "Y") ="Y"),"No", "Yes")</f>
        <v>Yes</v>
      </c>
      <c r="G201" s="1" t="str">
        <f>IFERROR(VLOOKUP($C201,'DMW | F&amp;L Fields'!$L:$M, 2, FALSE),"(not found)")</f>
        <v>Defines the repayment profile of the Loan.</v>
      </c>
      <c r="H201" s="2" t="str">
        <f t="shared" si="105"/>
        <v>n/a</v>
      </c>
      <c r="I201" s="2" t="s">
        <v>97</v>
      </c>
      <c r="J201" s="1" t="s">
        <v>119</v>
      </c>
      <c r="K201" s="2">
        <v>255</v>
      </c>
      <c r="L201" s="2">
        <v>0</v>
      </c>
      <c r="M201" s="2">
        <v>0</v>
      </c>
      <c r="N201" s="2" t="str">
        <f t="shared" si="106"/>
        <v>picklist|255|0|0</v>
      </c>
      <c r="O201" t="str">
        <f>IFERROR(VLOOKUP('nCino | Field Mappings'!$A201,'nCino | Object Info'!$A:$H,5,FALSE),"(not found)")</f>
        <v>rskcsp_ds_facility</v>
      </c>
      <c r="P201" t="str">
        <f t="shared" si="107"/>
        <v>CCS_Loan_Repayment_Profile__c</v>
      </c>
      <c r="Q201" s="7">
        <f>IFERROR(VLOOKUP($N201,'nCino | BigQuery Type Lookup'!$A:$F,2,FALSE),"(not found)")</f>
        <v>255</v>
      </c>
      <c r="R201" t="str">
        <f>IFERROR(VLOOKUP('nCino | Field Mappings'!$A201,'nCino | Object Info'!$A:$H,6,FALSE),"(not found)")</f>
        <v>rskcsp_ds_facility_staging</v>
      </c>
      <c r="S201" t="str">
        <f t="shared" si="108"/>
        <v>CCS_Loan_Repayment_Profile__c</v>
      </c>
      <c r="T201" s="7" t="str">
        <f t="shared" si="109"/>
        <v>n/a</v>
      </c>
      <c r="U201" s="7" t="str">
        <f t="shared" si="102"/>
        <v>no</v>
      </c>
      <c r="V201" s="2" t="str">
        <f>IFERROR(VLOOKUP($N201,'nCino | BigQuery Type Lookup'!$A:$F,3,FALSE),"(not found)")</f>
        <v>STRING</v>
      </c>
      <c r="W201" s="7">
        <f>IFERROR(VLOOKUP($N201,'nCino | BigQuery Type Lookup'!$A:$F,4,FALSE),"(not found)")</f>
        <v>255</v>
      </c>
      <c r="X201" s="7" t="str">
        <f>IFERROR(VLOOKUP($N201,'nCino | BigQuery Type Lookup'!$A:$F,5,FALSE),"(not found)")</f>
        <v>n/a</v>
      </c>
      <c r="Y201" s="7" t="str">
        <f>IFERROR(VLOOKUP($N201,'nCino | BigQuery Type Lookup'!$A:$F,6,FALSE),"(not found)")</f>
        <v>n/a</v>
      </c>
      <c r="Z201" t="str">
        <f>IFERROR(VLOOKUP('nCino | Field Mappings'!$A201,'nCino | Object Info'!$A:$H,7,FALSE),"(not found)")</f>
        <v>rskcsp_ds_facility_curated</v>
      </c>
      <c r="AA201" t="str">
        <f t="shared" si="110"/>
        <v>CCS_Loan_Repayment_Profile__c</v>
      </c>
      <c r="AB201" s="7" t="str">
        <f t="shared" si="111"/>
        <v>n/a</v>
      </c>
      <c r="AC201" s="7" t="str">
        <f t="shared" si="111"/>
        <v>yes</v>
      </c>
      <c r="AD201" s="2" t="str">
        <f t="shared" si="112"/>
        <v>STRING</v>
      </c>
      <c r="AE201" s="7">
        <f t="shared" si="113"/>
        <v>255</v>
      </c>
      <c r="AF201" s="7" t="str">
        <f t="shared" si="114"/>
        <v>n/a</v>
      </c>
      <c r="AG201" s="7" t="str">
        <f t="shared" si="115"/>
        <v>n/a</v>
      </c>
      <c r="AH201" t="str">
        <f>IFERROR(VLOOKUP('nCino | Field Mappings'!$A201,'nCino | Object Info'!$A:$H,8,FALSE),"(not found)")</f>
        <v>facility</v>
      </c>
      <c r="AI201" t="str">
        <f t="shared" si="116"/>
        <v>Loan_Repayment_Profile</v>
      </c>
      <c r="AJ201" s="7" t="str">
        <f t="shared" si="117"/>
        <v>n/a</v>
      </c>
      <c r="AK201" s="7" t="str">
        <f t="shared" si="103"/>
        <v>yes</v>
      </c>
      <c r="AL201" s="2" t="str">
        <f t="shared" si="118"/>
        <v>STRING</v>
      </c>
      <c r="AM201" s="7">
        <f t="shared" si="119"/>
        <v>255</v>
      </c>
      <c r="AN201" s="7" t="str">
        <f t="shared" si="120"/>
        <v>n/a</v>
      </c>
      <c r="AO201" s="7" t="str">
        <f t="shared" si="121"/>
        <v>n/a</v>
      </c>
      <c r="AP201" s="7" t="str">
        <f t="shared" si="104"/>
        <v>n/a</v>
      </c>
    </row>
    <row r="202" spans="1:42">
      <c r="A202" s="1" t="s">
        <v>49</v>
      </c>
      <c r="B202" s="1" t="s">
        <v>374</v>
      </c>
      <c r="C202" s="1" t="s">
        <v>660</v>
      </c>
      <c r="D202" s="1" t="s">
        <v>661</v>
      </c>
      <c r="E202" s="1" t="s">
        <v>662</v>
      </c>
      <c r="F202" s="2" t="str">
        <f>IF(OR(ISERROR(VLOOKUP($C202,'DMW | F&amp;L Fields'!$L:$M, 1, FALSE)),IFERROR(INDEX('DMW | F&amp;L Fields'!$C:$C,MATCH($C202,'DMW | F&amp;L Fields'!$L:$L, 0)), "Y") ="Y"),"No", "Yes")</f>
        <v>Yes</v>
      </c>
      <c r="G202" s="1" t="str">
        <f>IFERROR(VLOOKUP($C202,'DMW | F&amp;L Fields'!$L:$M, 2, FALSE),"(not found)")</f>
        <v>The Margin of a pricing option.</v>
      </c>
      <c r="H202" s="2" t="str">
        <f t="shared" si="105"/>
        <v>n/a</v>
      </c>
      <c r="I202" s="2" t="s">
        <v>97</v>
      </c>
      <c r="J202" s="1" t="s">
        <v>342</v>
      </c>
      <c r="K202" s="2">
        <v>0</v>
      </c>
      <c r="L202" s="2">
        <v>18</v>
      </c>
      <c r="M202" s="2">
        <v>2</v>
      </c>
      <c r="N202" s="2" t="str">
        <f t="shared" si="106"/>
        <v>percent|0|18|2</v>
      </c>
      <c r="O202" t="str">
        <f>IFERROR(VLOOKUP('nCino | Field Mappings'!$A202,'nCino | Object Info'!$A:$H,5,FALSE),"(not found)")</f>
        <v>rskcsp_ds_facility</v>
      </c>
      <c r="P202" t="str">
        <f t="shared" si="107"/>
        <v>CCS_Margin__c</v>
      </c>
      <c r="Q202" s="7">
        <f>IFERROR(VLOOKUP($N202,'nCino | BigQuery Type Lookup'!$A:$F,2,FALSE),"(not found)")</f>
        <v>21</v>
      </c>
      <c r="R202" t="str">
        <f>IFERROR(VLOOKUP('nCino | Field Mappings'!$A202,'nCino | Object Info'!$A:$H,6,FALSE),"(not found)")</f>
        <v>rskcsp_ds_facility_staging</v>
      </c>
      <c r="S202" t="str">
        <f t="shared" si="108"/>
        <v>CCS_Margin__c</v>
      </c>
      <c r="T202" s="7" t="str">
        <f t="shared" si="109"/>
        <v>n/a</v>
      </c>
      <c r="U202" s="7" t="str">
        <f t="shared" si="102"/>
        <v>no</v>
      </c>
      <c r="V202" s="2" t="str">
        <f>IFERROR(VLOOKUP($N202,'nCino | BigQuery Type Lookup'!$A:$F,3,FALSE),"(not found)")</f>
        <v>NUMERIC</v>
      </c>
      <c r="W202" s="7" t="str">
        <f>IFERROR(VLOOKUP($N202,'nCino | BigQuery Type Lookup'!$A:$F,4,FALSE),"(not found)")</f>
        <v>n/a</v>
      </c>
      <c r="X202" s="7">
        <f>IFERROR(VLOOKUP($N202,'nCino | BigQuery Type Lookup'!$A:$F,5,FALSE),"(not found)")</f>
        <v>18</v>
      </c>
      <c r="Y202" s="7">
        <f>IFERROR(VLOOKUP($N202,'nCino | BigQuery Type Lookup'!$A:$F,6,FALSE),"(not found)")</f>
        <v>2</v>
      </c>
      <c r="Z202" t="str">
        <f>IFERROR(VLOOKUP('nCino | Field Mappings'!$A202,'nCino | Object Info'!$A:$H,7,FALSE),"(not found)")</f>
        <v>rskcsp_ds_facility_curated</v>
      </c>
      <c r="AA202" t="str">
        <f t="shared" si="110"/>
        <v>CCS_Margin__c</v>
      </c>
      <c r="AB202" s="7" t="str">
        <f t="shared" si="111"/>
        <v>n/a</v>
      </c>
      <c r="AC202" s="7" t="str">
        <f t="shared" si="111"/>
        <v>yes</v>
      </c>
      <c r="AD202" s="2" t="str">
        <f t="shared" si="112"/>
        <v>NUMERIC</v>
      </c>
      <c r="AE202" s="7" t="str">
        <f t="shared" si="113"/>
        <v>n/a</v>
      </c>
      <c r="AF202" s="7">
        <f t="shared" si="114"/>
        <v>18</v>
      </c>
      <c r="AG202" s="7">
        <f t="shared" si="115"/>
        <v>2</v>
      </c>
      <c r="AH202" t="str">
        <f>IFERROR(VLOOKUP('nCino | Field Mappings'!$A202,'nCino | Object Info'!$A:$H,8,FALSE),"(not found)")</f>
        <v>facility</v>
      </c>
      <c r="AI202" t="str">
        <f t="shared" si="116"/>
        <v>Margin</v>
      </c>
      <c r="AJ202" s="7" t="str">
        <f t="shared" si="117"/>
        <v>n/a</v>
      </c>
      <c r="AK202" s="7" t="str">
        <f t="shared" si="103"/>
        <v>yes</v>
      </c>
      <c r="AL202" s="2" t="str">
        <f t="shared" si="118"/>
        <v>NUMERIC</v>
      </c>
      <c r="AM202" s="7" t="str">
        <f t="shared" si="119"/>
        <v>n/a</v>
      </c>
      <c r="AN202" s="7">
        <f t="shared" si="120"/>
        <v>18</v>
      </c>
      <c r="AO202" s="7">
        <f t="shared" si="121"/>
        <v>2</v>
      </c>
      <c r="AP202" s="7" t="str">
        <f t="shared" si="104"/>
        <v>n/a</v>
      </c>
    </row>
    <row r="203" spans="1:42">
      <c r="A203" s="1" t="s">
        <v>49</v>
      </c>
      <c r="B203" s="1" t="s">
        <v>374</v>
      </c>
      <c r="C203" s="1" t="s">
        <v>663</v>
      </c>
      <c r="D203" s="1" t="s">
        <v>664</v>
      </c>
      <c r="E203" s="1" t="s">
        <v>662</v>
      </c>
      <c r="F203" s="2" t="str">
        <f>IF(OR(ISERROR(VLOOKUP($C203,'DMW | F&amp;L Fields'!$L:$M, 1, FALSE)),IFERROR(INDEX('DMW | F&amp;L Fields'!$C:$C,MATCH($C203,'DMW | F&amp;L Fields'!$L:$L, 0)), "Y") ="Y"),"No", "Yes")</f>
        <v>Yes</v>
      </c>
      <c r="G203" s="1" t="str">
        <f>IFERROR(VLOOKUP($C203,'DMW | F&amp;L Fields'!$L:$M, 2, FALSE),"(not found)")</f>
        <v>CCTUC:3511 The Margin of a pricing option for a Split.</v>
      </c>
      <c r="H203" s="2" t="str">
        <f t="shared" si="105"/>
        <v>n/a</v>
      </c>
      <c r="I203" s="2" t="s">
        <v>97</v>
      </c>
      <c r="J203" s="1" t="s">
        <v>342</v>
      </c>
      <c r="K203" s="2">
        <v>0</v>
      </c>
      <c r="L203" s="2">
        <v>18</v>
      </c>
      <c r="M203" s="2">
        <v>2</v>
      </c>
      <c r="N203" s="2" t="str">
        <f t="shared" si="106"/>
        <v>percent|0|18|2</v>
      </c>
      <c r="O203" t="str">
        <f>IFERROR(VLOOKUP('nCino | Field Mappings'!$A203,'nCino | Object Info'!$A:$H,5,FALSE),"(not found)")</f>
        <v>rskcsp_ds_facility</v>
      </c>
      <c r="P203" t="str">
        <f t="shared" si="107"/>
        <v>CCS_Margin_split__c</v>
      </c>
      <c r="Q203" s="7">
        <f>IFERROR(VLOOKUP($N203,'nCino | BigQuery Type Lookup'!$A:$F,2,FALSE),"(not found)")</f>
        <v>21</v>
      </c>
      <c r="R203" t="str">
        <f>IFERROR(VLOOKUP('nCino | Field Mappings'!$A203,'nCino | Object Info'!$A:$H,6,FALSE),"(not found)")</f>
        <v>rskcsp_ds_facility_staging</v>
      </c>
      <c r="S203" t="str">
        <f t="shared" si="108"/>
        <v>CCS_Margin_split__c</v>
      </c>
      <c r="T203" s="7" t="str">
        <f t="shared" si="109"/>
        <v>n/a</v>
      </c>
      <c r="U203" s="7" t="str">
        <f t="shared" si="102"/>
        <v>no</v>
      </c>
      <c r="V203" s="2" t="str">
        <f>IFERROR(VLOOKUP($N203,'nCino | BigQuery Type Lookup'!$A:$F,3,FALSE),"(not found)")</f>
        <v>NUMERIC</v>
      </c>
      <c r="W203" s="7" t="str">
        <f>IFERROR(VLOOKUP($N203,'nCino | BigQuery Type Lookup'!$A:$F,4,FALSE),"(not found)")</f>
        <v>n/a</v>
      </c>
      <c r="X203" s="7">
        <f>IFERROR(VLOOKUP($N203,'nCino | BigQuery Type Lookup'!$A:$F,5,FALSE),"(not found)")</f>
        <v>18</v>
      </c>
      <c r="Y203" s="7">
        <f>IFERROR(VLOOKUP($N203,'nCino | BigQuery Type Lookup'!$A:$F,6,FALSE),"(not found)")</f>
        <v>2</v>
      </c>
      <c r="Z203" t="str">
        <f>IFERROR(VLOOKUP('nCino | Field Mappings'!$A203,'nCino | Object Info'!$A:$H,7,FALSE),"(not found)")</f>
        <v>rskcsp_ds_facility_curated</v>
      </c>
      <c r="AA203" t="str">
        <f t="shared" si="110"/>
        <v>CCS_Margin_split__c</v>
      </c>
      <c r="AB203" s="7" t="str">
        <f t="shared" si="111"/>
        <v>n/a</v>
      </c>
      <c r="AC203" s="7" t="str">
        <f t="shared" si="111"/>
        <v>yes</v>
      </c>
      <c r="AD203" s="2" t="str">
        <f t="shared" si="112"/>
        <v>NUMERIC</v>
      </c>
      <c r="AE203" s="7" t="str">
        <f t="shared" si="113"/>
        <v>n/a</v>
      </c>
      <c r="AF203" s="7">
        <f t="shared" si="114"/>
        <v>18</v>
      </c>
      <c r="AG203" s="7">
        <f t="shared" si="115"/>
        <v>2</v>
      </c>
      <c r="AH203" t="str">
        <f>IFERROR(VLOOKUP('nCino | Field Mappings'!$A203,'nCino | Object Info'!$A:$H,8,FALSE),"(not found)")</f>
        <v>facility</v>
      </c>
      <c r="AI203" t="str">
        <f t="shared" si="116"/>
        <v>Margin_split</v>
      </c>
      <c r="AJ203" s="7" t="str">
        <f t="shared" si="117"/>
        <v>n/a</v>
      </c>
      <c r="AK203" s="7" t="str">
        <f t="shared" si="103"/>
        <v>yes</v>
      </c>
      <c r="AL203" s="2" t="str">
        <f t="shared" si="118"/>
        <v>NUMERIC</v>
      </c>
      <c r="AM203" s="7" t="str">
        <f t="shared" si="119"/>
        <v>n/a</v>
      </c>
      <c r="AN203" s="7">
        <f t="shared" si="120"/>
        <v>18</v>
      </c>
      <c r="AO203" s="7">
        <f t="shared" si="121"/>
        <v>2</v>
      </c>
      <c r="AP203" s="7" t="str">
        <f t="shared" si="104"/>
        <v>n/a</v>
      </c>
    </row>
    <row r="204" spans="1:42">
      <c r="A204" s="1" t="s">
        <v>49</v>
      </c>
      <c r="B204" s="1" t="s">
        <v>374</v>
      </c>
      <c r="C204" s="1" t="s">
        <v>665</v>
      </c>
      <c r="D204" s="1" t="s">
        <v>666</v>
      </c>
      <c r="E204" s="1" t="s">
        <v>667</v>
      </c>
      <c r="F204" s="2" t="str">
        <f>IF(OR(ISERROR(VLOOKUP($C204,'DMW | F&amp;L Fields'!$L:$M, 1, FALSE)),IFERROR(INDEX('DMW | F&amp;L Fields'!$C:$C,MATCH($C204,'DMW | F&amp;L Fields'!$L:$L, 0)), "Y") ="Y"),"No", "Yes")</f>
        <v>Yes</v>
      </c>
      <c r="G204" s="1" t="str">
        <f>IFERROR(VLOOKUP($C204,'DMW | F&amp;L Fields'!$L:$M, 2, FALSE),"(not found)")</f>
        <v>This field captures the maximum period applicable to each foreign exchange contract.</v>
      </c>
      <c r="H204" s="2" t="str">
        <f t="shared" si="105"/>
        <v>n/a</v>
      </c>
      <c r="I204" s="2" t="s">
        <v>97</v>
      </c>
      <c r="J204" s="1" t="s">
        <v>119</v>
      </c>
      <c r="K204" s="2">
        <v>255</v>
      </c>
      <c r="L204" s="2">
        <v>0</v>
      </c>
      <c r="M204" s="2">
        <v>0</v>
      </c>
      <c r="N204" s="2" t="str">
        <f t="shared" si="106"/>
        <v>picklist|255|0|0</v>
      </c>
      <c r="O204" t="str">
        <f>IFERROR(VLOOKUP('nCino | Field Mappings'!$A204,'nCino | Object Info'!$A:$H,5,FALSE),"(not found)")</f>
        <v>rskcsp_ds_facility</v>
      </c>
      <c r="P204" t="str">
        <f t="shared" si="107"/>
        <v>CCS_Max_period_for_each_FX_contract__c</v>
      </c>
      <c r="Q204" s="7">
        <f>IFERROR(VLOOKUP($N204,'nCino | BigQuery Type Lookup'!$A:$F,2,FALSE),"(not found)")</f>
        <v>255</v>
      </c>
      <c r="R204" t="str">
        <f>IFERROR(VLOOKUP('nCino | Field Mappings'!$A204,'nCino | Object Info'!$A:$H,6,FALSE),"(not found)")</f>
        <v>rskcsp_ds_facility_staging</v>
      </c>
      <c r="S204" t="str">
        <f t="shared" si="108"/>
        <v>CCS_Max_period_for_each_FX_contract__c</v>
      </c>
      <c r="T204" s="7" t="str">
        <f t="shared" si="109"/>
        <v>n/a</v>
      </c>
      <c r="U204" s="7" t="str">
        <f t="shared" si="102"/>
        <v>no</v>
      </c>
      <c r="V204" s="2" t="str">
        <f>IFERROR(VLOOKUP($N204,'nCino | BigQuery Type Lookup'!$A:$F,3,FALSE),"(not found)")</f>
        <v>STRING</v>
      </c>
      <c r="W204" s="7">
        <f>IFERROR(VLOOKUP($N204,'nCino | BigQuery Type Lookup'!$A:$F,4,FALSE),"(not found)")</f>
        <v>255</v>
      </c>
      <c r="X204" s="7" t="str">
        <f>IFERROR(VLOOKUP($N204,'nCino | BigQuery Type Lookup'!$A:$F,5,FALSE),"(not found)")</f>
        <v>n/a</v>
      </c>
      <c r="Y204" s="7" t="str">
        <f>IFERROR(VLOOKUP($N204,'nCino | BigQuery Type Lookup'!$A:$F,6,FALSE),"(not found)")</f>
        <v>n/a</v>
      </c>
      <c r="Z204" t="str">
        <f>IFERROR(VLOOKUP('nCino | Field Mappings'!$A204,'nCino | Object Info'!$A:$H,7,FALSE),"(not found)")</f>
        <v>rskcsp_ds_facility_curated</v>
      </c>
      <c r="AA204" t="str">
        <f t="shared" si="110"/>
        <v>CCS_Max_period_for_each_FX_contract__c</v>
      </c>
      <c r="AB204" s="7" t="str">
        <f t="shared" si="111"/>
        <v>n/a</v>
      </c>
      <c r="AC204" s="7" t="str">
        <f t="shared" si="111"/>
        <v>yes</v>
      </c>
      <c r="AD204" s="2" t="str">
        <f t="shared" si="112"/>
        <v>STRING</v>
      </c>
      <c r="AE204" s="7">
        <f t="shared" si="113"/>
        <v>255</v>
      </c>
      <c r="AF204" s="7" t="str">
        <f t="shared" si="114"/>
        <v>n/a</v>
      </c>
      <c r="AG204" s="7" t="str">
        <f t="shared" si="115"/>
        <v>n/a</v>
      </c>
      <c r="AH204" t="str">
        <f>IFERROR(VLOOKUP('nCino | Field Mappings'!$A204,'nCino | Object Info'!$A:$H,8,FALSE),"(not found)")</f>
        <v>facility</v>
      </c>
      <c r="AI204" t="str">
        <f t="shared" si="116"/>
        <v>Max_period_for_each_FX_contract</v>
      </c>
      <c r="AJ204" s="7" t="str">
        <f t="shared" si="117"/>
        <v>n/a</v>
      </c>
      <c r="AK204" s="7" t="str">
        <f t="shared" si="103"/>
        <v>yes</v>
      </c>
      <c r="AL204" s="2" t="str">
        <f t="shared" si="118"/>
        <v>STRING</v>
      </c>
      <c r="AM204" s="7">
        <f t="shared" si="119"/>
        <v>255</v>
      </c>
      <c r="AN204" s="7" t="str">
        <f t="shared" si="120"/>
        <v>n/a</v>
      </c>
      <c r="AO204" s="7" t="str">
        <f t="shared" si="121"/>
        <v>n/a</v>
      </c>
      <c r="AP204" s="7" t="str">
        <f t="shared" si="104"/>
        <v>n/a</v>
      </c>
    </row>
    <row r="205" spans="1:42">
      <c r="A205" s="1" t="s">
        <v>49</v>
      </c>
      <c r="B205" s="1" t="s">
        <v>374</v>
      </c>
      <c r="C205" s="1" t="s">
        <v>668</v>
      </c>
      <c r="D205" s="1" t="s">
        <v>669</v>
      </c>
      <c r="E205" s="1" t="s">
        <v>670</v>
      </c>
      <c r="F205" s="2" t="str">
        <f>IF(OR(ISERROR(VLOOKUP($C205,'DMW | F&amp;L Fields'!$L:$M, 1, FALSE)),IFERROR(INDEX('DMW | F&amp;L Fields'!$C:$C,MATCH($C205,'DMW | F&amp;L Fields'!$L:$L, 0)), "Y") ="Y"),"No", "Yes")</f>
        <v>No</v>
      </c>
      <c r="G205" s="1" t="str">
        <f>IFERROR(VLOOKUP($C205,'DMW | F&amp;L Fields'!$L:$M, 2, FALSE),"(not found)")</f>
        <v>This is the maximum current limit outlined in tenor buckets and is read only</v>
      </c>
      <c r="H205" s="2" t="str">
        <f t="shared" si="105"/>
        <v>n/a</v>
      </c>
      <c r="I205" s="2" t="s">
        <v>97</v>
      </c>
      <c r="J205" s="1" t="s">
        <v>128</v>
      </c>
      <c r="K205" s="2">
        <v>0</v>
      </c>
      <c r="L205" s="2">
        <v>18</v>
      </c>
      <c r="M205" s="2">
        <v>2</v>
      </c>
      <c r="N205" s="2" t="str">
        <f t="shared" si="106"/>
        <v>currency|0|18|2</v>
      </c>
      <c r="O205" t="str">
        <f>IFERROR(VLOOKUP('nCino | Field Mappings'!$A205,'nCino | Object Info'!$A:$H,5,FALSE),"(not found)")</f>
        <v>rskcsp_ds_facility</v>
      </c>
      <c r="P205" t="str">
        <f t="shared" si="107"/>
        <v>CCS_MaximumCurrentLimit__c</v>
      </c>
      <c r="Q205" s="7">
        <f>IFERROR(VLOOKUP($N205,'nCino | BigQuery Type Lookup'!$A:$F,2,FALSE),"(not found)")</f>
        <v>21</v>
      </c>
    </row>
    <row r="206" spans="1:42">
      <c r="A206" s="1" t="s">
        <v>49</v>
      </c>
      <c r="B206" s="1" t="s">
        <v>374</v>
      </c>
      <c r="C206" s="1" t="s">
        <v>671</v>
      </c>
      <c r="D206" s="1" t="s">
        <v>672</v>
      </c>
      <c r="E206" s="1" t="s">
        <v>673</v>
      </c>
      <c r="F206" s="2" t="str">
        <f>IF(OR(ISERROR(VLOOKUP($C206,'DMW | F&amp;L Fields'!$L:$M, 1, FALSE)),IFERROR(INDEX('DMW | F&amp;L Fields'!$C:$C,MATCH($C206,'DMW | F&amp;L Fields'!$L:$L, 0)), "Y") ="Y"),"No", "Yes")</f>
        <v>No</v>
      </c>
      <c r="G206" s="1" t="str">
        <f>IFERROR(VLOOKUP($C206,'DMW | F&amp;L Fields'!$L:$M, 2, FALSE),"(not found)")</f>
        <v>This is the maximum proposed limit outlined in the tenor buckets and is read only</v>
      </c>
      <c r="H206" s="2" t="str">
        <f t="shared" si="105"/>
        <v>n/a</v>
      </c>
      <c r="I206" s="2" t="s">
        <v>97</v>
      </c>
      <c r="J206" s="1" t="s">
        <v>128</v>
      </c>
      <c r="K206" s="2">
        <v>0</v>
      </c>
      <c r="L206" s="2">
        <v>18</v>
      </c>
      <c r="M206" s="2">
        <v>2</v>
      </c>
      <c r="N206" s="2" t="str">
        <f t="shared" si="106"/>
        <v>currency|0|18|2</v>
      </c>
      <c r="O206" t="str">
        <f>IFERROR(VLOOKUP('nCino | Field Mappings'!$A206,'nCino | Object Info'!$A:$H,5,FALSE),"(not found)")</f>
        <v>rskcsp_ds_facility</v>
      </c>
      <c r="P206" t="str">
        <f t="shared" si="107"/>
        <v>CCS_MaximumProposedLimit__c</v>
      </c>
      <c r="Q206" s="7">
        <f>IFERROR(VLOOKUP($N206,'nCino | BigQuery Type Lookup'!$A:$F,2,FALSE),"(not found)")</f>
        <v>21</v>
      </c>
    </row>
    <row r="207" spans="1:42">
      <c r="A207" s="1" t="s">
        <v>49</v>
      </c>
      <c r="B207" s="1" t="s">
        <v>374</v>
      </c>
      <c r="C207" s="1" t="s">
        <v>674</v>
      </c>
      <c r="D207" s="1" t="s">
        <v>675</v>
      </c>
      <c r="E207" s="1" t="s">
        <v>676</v>
      </c>
      <c r="F207" s="2" t="str">
        <f>IF(OR(ISERROR(VLOOKUP($C207,'DMW | F&amp;L Fields'!$L:$M, 1, FALSE)),IFERROR(INDEX('DMW | F&amp;L Fields'!$C:$C,MATCH($C207,'DMW | F&amp;L Fields'!$L:$L, 0)), "Y") ="Y"),"No", "Yes")</f>
        <v>Yes</v>
      </c>
      <c r="G207" s="1" t="str">
        <f>IFERROR(VLOOKUP($C207,'DMW | F&amp;L Fields'!$L:$M, 2, FALSE),"(not found)")</f>
        <v>Indicates the maximum value of transactions that can be initiated through the Online Bulk Payments</v>
      </c>
      <c r="H207" s="2" t="str">
        <f t="shared" si="105"/>
        <v>n/a</v>
      </c>
      <c r="I207" s="2" t="s">
        <v>97</v>
      </c>
      <c r="J207" s="1" t="s">
        <v>128</v>
      </c>
      <c r="K207" s="2">
        <v>0</v>
      </c>
      <c r="L207" s="2">
        <v>18</v>
      </c>
      <c r="M207" s="2">
        <v>0</v>
      </c>
      <c r="N207" s="2" t="str">
        <f t="shared" si="106"/>
        <v>currency|0|18|0</v>
      </c>
      <c r="O207" t="str">
        <f>IFERROR(VLOOKUP('nCino | Field Mappings'!$A207,'nCino | Object Info'!$A:$H,5,FALSE),"(not found)")</f>
        <v>rskcsp_ds_facility</v>
      </c>
      <c r="P207" t="str">
        <f t="shared" si="107"/>
        <v>CCS_MaxValueThroughOnlineBulkPayments__c</v>
      </c>
      <c r="Q207" s="7">
        <f>IFERROR(VLOOKUP($N207,'nCino | BigQuery Type Lookup'!$A:$F,2,FALSE),"(not found)")</f>
        <v>18</v>
      </c>
      <c r="R207" t="str">
        <f>IFERROR(VLOOKUP('nCino | Field Mappings'!$A207,'nCino | Object Info'!$A:$H,6,FALSE),"(not found)")</f>
        <v>rskcsp_ds_facility_staging</v>
      </c>
      <c r="S207" t="str">
        <f t="shared" si="108"/>
        <v>CCS_MaxValueThroughOnlineBulkPayments__c</v>
      </c>
      <c r="T207" s="7" t="str">
        <f t="shared" si="109"/>
        <v>n/a</v>
      </c>
      <c r="U207" s="7" t="str">
        <f t="shared" ref="U207:U212" si="122">IF($T207="Primary", "yes", "no")</f>
        <v>no</v>
      </c>
      <c r="V207" s="2" t="str">
        <f>IFERROR(VLOOKUP($N207,'nCino | BigQuery Type Lookup'!$A:$F,3,FALSE),"(not found)")</f>
        <v>INT64</v>
      </c>
      <c r="W207" s="7" t="str">
        <f>IFERROR(VLOOKUP($N207,'nCino | BigQuery Type Lookup'!$A:$F,4,FALSE),"(not found)")</f>
        <v>n/a</v>
      </c>
      <c r="X207" s="7" t="str">
        <f>IFERROR(VLOOKUP($N207,'nCino | BigQuery Type Lookup'!$A:$F,5,FALSE),"(not found)")</f>
        <v>n/a</v>
      </c>
      <c r="Y207" s="7" t="str">
        <f>IFERROR(VLOOKUP($N207,'nCino | BigQuery Type Lookup'!$A:$F,6,FALSE),"(not found)")</f>
        <v>n/a</v>
      </c>
      <c r="Z207" t="str">
        <f>IFERROR(VLOOKUP('nCino | Field Mappings'!$A207,'nCino | Object Info'!$A:$H,7,FALSE),"(not found)")</f>
        <v>rskcsp_ds_facility_curated</v>
      </c>
      <c r="AA207" t="str">
        <f t="shared" si="110"/>
        <v>CCS_MaxValueThroughOnlineBulkPayments__c</v>
      </c>
      <c r="AB207" s="7" t="str">
        <f t="shared" si="111"/>
        <v>n/a</v>
      </c>
      <c r="AC207" s="7" t="str">
        <f t="shared" si="111"/>
        <v>yes</v>
      </c>
      <c r="AD207" s="2" t="str">
        <f t="shared" si="112"/>
        <v>INT64</v>
      </c>
      <c r="AE207" s="7" t="str">
        <f t="shared" si="113"/>
        <v>n/a</v>
      </c>
      <c r="AF207" s="7" t="str">
        <f t="shared" si="114"/>
        <v>n/a</v>
      </c>
      <c r="AG207" s="7" t="str">
        <f t="shared" si="115"/>
        <v>n/a</v>
      </c>
      <c r="AH207" t="str">
        <f>IFERROR(VLOOKUP('nCino | Field Mappings'!$A207,'nCino | Object Info'!$A:$H,8,FALSE),"(not found)")</f>
        <v>facility</v>
      </c>
      <c r="AI207" t="str">
        <f t="shared" si="116"/>
        <v>MaxValueThroughOnlineBulkPayments</v>
      </c>
      <c r="AJ207" s="7" t="str">
        <f t="shared" si="117"/>
        <v>n/a</v>
      </c>
      <c r="AK207" s="7" t="str">
        <f t="shared" ref="AK207:AK212" si="123">AC207</f>
        <v>yes</v>
      </c>
      <c r="AL207" s="2" t="str">
        <f t="shared" si="118"/>
        <v>INT64</v>
      </c>
      <c r="AM207" s="7" t="str">
        <f t="shared" si="119"/>
        <v>n/a</v>
      </c>
      <c r="AN207" s="7" t="str">
        <f t="shared" si="120"/>
        <v>n/a</v>
      </c>
      <c r="AO207" s="7" t="str">
        <f t="shared" si="121"/>
        <v>n/a</v>
      </c>
      <c r="AP207" s="7" t="str">
        <f t="shared" ref="AP207:AP212" si="124">IF(AL207="ARRAY", "CHECK MAX ELEMENTS", "n/a")</f>
        <v>n/a</v>
      </c>
    </row>
    <row r="208" spans="1:42">
      <c r="A208" s="1" t="s">
        <v>49</v>
      </c>
      <c r="B208" s="1" t="s">
        <v>374</v>
      </c>
      <c r="C208" s="1" t="s">
        <v>677</v>
      </c>
      <c r="D208" s="1" t="s">
        <v>678</v>
      </c>
      <c r="E208" s="1" t="s">
        <v>679</v>
      </c>
      <c r="F208" s="2" t="str">
        <f>IF(OR(ISERROR(VLOOKUP($C208,'DMW | F&amp;L Fields'!$L:$M, 1, FALSE)),IFERROR(INDEX('DMW | F&amp;L Fields'!$C:$C,MATCH($C208,'DMW | F&amp;L Fields'!$L:$L, 0)), "Y") ="Y"),"No", "Yes")</f>
        <v>Yes</v>
      </c>
      <c r="G208" s="1" t="str">
        <f>IFERROR(VLOOKUP($C208,'DMW | F&amp;L Fields'!$L:$M, 2, FALSE),"(not found)")</f>
        <v>Where a tranche drawdown is in place, this field defines the minimum amount per drawdown</v>
      </c>
      <c r="H208" s="2" t="str">
        <f t="shared" si="105"/>
        <v>n/a</v>
      </c>
      <c r="I208" s="2" t="s">
        <v>97</v>
      </c>
      <c r="J208" s="1" t="s">
        <v>128</v>
      </c>
      <c r="K208" s="2">
        <v>0</v>
      </c>
      <c r="L208" s="2">
        <v>18</v>
      </c>
      <c r="M208" s="2">
        <v>2</v>
      </c>
      <c r="N208" s="2" t="str">
        <f t="shared" si="106"/>
        <v>currency|0|18|2</v>
      </c>
      <c r="O208" t="str">
        <f>IFERROR(VLOOKUP('nCino | Field Mappings'!$A208,'nCino | Object Info'!$A:$H,5,FALSE),"(not found)")</f>
        <v>rskcsp_ds_facility</v>
      </c>
      <c r="P208" t="str">
        <f t="shared" si="107"/>
        <v>CCS_Minimum_Amount_Per_Drawdown__c</v>
      </c>
      <c r="Q208" s="7">
        <f>IFERROR(VLOOKUP($N208,'nCino | BigQuery Type Lookup'!$A:$F,2,FALSE),"(not found)")</f>
        <v>21</v>
      </c>
      <c r="R208" t="str">
        <f>IFERROR(VLOOKUP('nCino | Field Mappings'!$A208,'nCino | Object Info'!$A:$H,6,FALSE),"(not found)")</f>
        <v>rskcsp_ds_facility_staging</v>
      </c>
      <c r="S208" t="str">
        <f t="shared" si="108"/>
        <v>CCS_Minimum_Amount_Per_Drawdown__c</v>
      </c>
      <c r="T208" s="7" t="str">
        <f t="shared" si="109"/>
        <v>n/a</v>
      </c>
      <c r="U208" s="7" t="str">
        <f t="shared" si="122"/>
        <v>no</v>
      </c>
      <c r="V208" s="2" t="str">
        <f>IFERROR(VLOOKUP($N208,'nCino | BigQuery Type Lookup'!$A:$F,3,FALSE),"(not found)")</f>
        <v>NUMERIC</v>
      </c>
      <c r="W208" s="7" t="str">
        <f>IFERROR(VLOOKUP($N208,'nCino | BigQuery Type Lookup'!$A:$F,4,FALSE),"(not found)")</f>
        <v>n/a</v>
      </c>
      <c r="X208" s="7">
        <f>IFERROR(VLOOKUP($N208,'nCino | BigQuery Type Lookup'!$A:$F,5,FALSE),"(not found)")</f>
        <v>18</v>
      </c>
      <c r="Y208" s="7">
        <f>IFERROR(VLOOKUP($N208,'nCino | BigQuery Type Lookup'!$A:$F,6,FALSE),"(not found)")</f>
        <v>2</v>
      </c>
      <c r="Z208" t="str">
        <f>IFERROR(VLOOKUP('nCino | Field Mappings'!$A208,'nCino | Object Info'!$A:$H,7,FALSE),"(not found)")</f>
        <v>rskcsp_ds_facility_curated</v>
      </c>
      <c r="AA208" t="str">
        <f t="shared" si="110"/>
        <v>CCS_Minimum_Amount_Per_Drawdown__c</v>
      </c>
      <c r="AB208" s="7" t="str">
        <f t="shared" si="111"/>
        <v>n/a</v>
      </c>
      <c r="AC208" s="7" t="str">
        <f t="shared" si="111"/>
        <v>yes</v>
      </c>
      <c r="AD208" s="2" t="str">
        <f t="shared" si="112"/>
        <v>NUMERIC</v>
      </c>
      <c r="AE208" s="7" t="str">
        <f t="shared" si="113"/>
        <v>n/a</v>
      </c>
      <c r="AF208" s="7">
        <f t="shared" si="114"/>
        <v>18</v>
      </c>
      <c r="AG208" s="7">
        <f t="shared" si="115"/>
        <v>2</v>
      </c>
      <c r="AH208" t="str">
        <f>IFERROR(VLOOKUP('nCino | Field Mappings'!$A208,'nCino | Object Info'!$A:$H,8,FALSE),"(not found)")</f>
        <v>facility</v>
      </c>
      <c r="AI208" t="str">
        <f t="shared" si="116"/>
        <v>Minimum_Amount_Per_Drawdown</v>
      </c>
      <c r="AJ208" s="7" t="str">
        <f t="shared" si="117"/>
        <v>n/a</v>
      </c>
      <c r="AK208" s="7" t="str">
        <f t="shared" si="123"/>
        <v>yes</v>
      </c>
      <c r="AL208" s="2" t="str">
        <f t="shared" si="118"/>
        <v>NUMERIC</v>
      </c>
      <c r="AM208" s="7" t="str">
        <f t="shared" si="119"/>
        <v>n/a</v>
      </c>
      <c r="AN208" s="7">
        <f t="shared" si="120"/>
        <v>18</v>
      </c>
      <c r="AO208" s="7">
        <f t="shared" si="121"/>
        <v>2</v>
      </c>
      <c r="AP208" s="7" t="str">
        <f t="shared" si="124"/>
        <v>n/a</v>
      </c>
    </row>
    <row r="209" spans="1:42">
      <c r="A209" s="1" t="s">
        <v>49</v>
      </c>
      <c r="B209" s="1" t="s">
        <v>374</v>
      </c>
      <c r="C209" s="1" t="s">
        <v>680</v>
      </c>
      <c r="D209" s="1" t="s">
        <v>681</v>
      </c>
      <c r="E209" s="1" t="s">
        <v>682</v>
      </c>
      <c r="F209" s="2" t="str">
        <f>IF(OR(ISERROR(VLOOKUP($C209,'DMW | F&amp;L Fields'!$L:$M, 1, FALSE)),IFERROR(INDEX('DMW | F&amp;L Fields'!$C:$C,MATCH($C209,'DMW | F&amp;L Fields'!$L:$L, 0)), "Y") ="Y"),"No", "Yes")</f>
        <v>Yes</v>
      </c>
      <c r="G209" s="1" t="str">
        <f>IFERROR(VLOOKUP($C209,'DMW | F&amp;L Fields'!$L:$M, 2, FALSE),"(not found)")</f>
        <v>This is a picklist field to indicate whether the Owner/Director/Shareholder intends to use the proceeds of the facility to extract 'Money Out' from the business</v>
      </c>
      <c r="H209" s="2" t="str">
        <f t="shared" si="105"/>
        <v>n/a</v>
      </c>
      <c r="I209" s="2" t="s">
        <v>97</v>
      </c>
      <c r="J209" s="1" t="s">
        <v>119</v>
      </c>
      <c r="K209" s="2">
        <v>255</v>
      </c>
      <c r="L209" s="2">
        <v>0</v>
      </c>
      <c r="M209" s="2">
        <v>0</v>
      </c>
      <c r="N209" s="2" t="str">
        <f t="shared" si="106"/>
        <v>picklist|255|0|0</v>
      </c>
      <c r="O209" t="str">
        <f>IFERROR(VLOOKUP('nCino | Field Mappings'!$A209,'nCino | Object Info'!$A:$H,5,FALSE),"(not found)")</f>
        <v>rskcsp_ds_facility</v>
      </c>
      <c r="P209" t="str">
        <f t="shared" si="107"/>
        <v>CCS_MoneyOutExtractionIntended__c</v>
      </c>
      <c r="Q209" s="7">
        <f>IFERROR(VLOOKUP($N209,'nCino | BigQuery Type Lookup'!$A:$F,2,FALSE),"(not found)")</f>
        <v>255</v>
      </c>
      <c r="R209" t="str">
        <f>IFERROR(VLOOKUP('nCino | Field Mappings'!$A209,'nCino | Object Info'!$A:$H,6,FALSE),"(not found)")</f>
        <v>rskcsp_ds_facility_staging</v>
      </c>
      <c r="S209" t="str">
        <f t="shared" si="108"/>
        <v>CCS_MoneyOutExtractionIntended__c</v>
      </c>
      <c r="T209" s="7" t="str">
        <f t="shared" si="109"/>
        <v>n/a</v>
      </c>
      <c r="U209" s="7" t="str">
        <f t="shared" si="122"/>
        <v>no</v>
      </c>
      <c r="V209" s="2" t="str">
        <f>IFERROR(VLOOKUP($N209,'nCino | BigQuery Type Lookup'!$A:$F,3,FALSE),"(not found)")</f>
        <v>STRING</v>
      </c>
      <c r="W209" s="7">
        <f>IFERROR(VLOOKUP($N209,'nCino | BigQuery Type Lookup'!$A:$F,4,FALSE),"(not found)")</f>
        <v>255</v>
      </c>
      <c r="X209" s="7" t="str">
        <f>IFERROR(VLOOKUP($N209,'nCino | BigQuery Type Lookup'!$A:$F,5,FALSE),"(not found)")</f>
        <v>n/a</v>
      </c>
      <c r="Y209" s="7" t="str">
        <f>IFERROR(VLOOKUP($N209,'nCino | BigQuery Type Lookup'!$A:$F,6,FALSE),"(not found)")</f>
        <v>n/a</v>
      </c>
      <c r="Z209" t="str">
        <f>IFERROR(VLOOKUP('nCino | Field Mappings'!$A209,'nCino | Object Info'!$A:$H,7,FALSE),"(not found)")</f>
        <v>rskcsp_ds_facility_curated</v>
      </c>
      <c r="AA209" t="str">
        <f t="shared" si="110"/>
        <v>CCS_MoneyOutExtractionIntended__c</v>
      </c>
      <c r="AB209" s="7" t="str">
        <f t="shared" si="111"/>
        <v>n/a</v>
      </c>
      <c r="AC209" s="7" t="str">
        <f t="shared" si="111"/>
        <v>yes</v>
      </c>
      <c r="AD209" s="2" t="str">
        <f t="shared" si="112"/>
        <v>STRING</v>
      </c>
      <c r="AE209" s="7">
        <f t="shared" si="113"/>
        <v>255</v>
      </c>
      <c r="AF209" s="7" t="str">
        <f t="shared" si="114"/>
        <v>n/a</v>
      </c>
      <c r="AG209" s="7" t="str">
        <f t="shared" si="115"/>
        <v>n/a</v>
      </c>
      <c r="AH209" t="str">
        <f>IFERROR(VLOOKUP('nCino | Field Mappings'!$A209,'nCino | Object Info'!$A:$H,8,FALSE),"(not found)")</f>
        <v>facility</v>
      </c>
      <c r="AI209" t="str">
        <f t="shared" si="116"/>
        <v>MoneyOutExtractionIntended</v>
      </c>
      <c r="AJ209" s="7" t="str">
        <f t="shared" si="117"/>
        <v>n/a</v>
      </c>
      <c r="AK209" s="7" t="str">
        <f t="shared" si="123"/>
        <v>yes</v>
      </c>
      <c r="AL209" s="2" t="str">
        <f t="shared" si="118"/>
        <v>STRING</v>
      </c>
      <c r="AM209" s="7">
        <f t="shared" si="119"/>
        <v>255</v>
      </c>
      <c r="AN209" s="7" t="str">
        <f t="shared" si="120"/>
        <v>n/a</v>
      </c>
      <c r="AO209" s="7" t="str">
        <f t="shared" si="121"/>
        <v>n/a</v>
      </c>
      <c r="AP209" s="7" t="str">
        <f t="shared" si="124"/>
        <v>n/a</v>
      </c>
    </row>
    <row r="210" spans="1:42">
      <c r="A210" s="1" t="s">
        <v>49</v>
      </c>
      <c r="B210" s="1" t="s">
        <v>374</v>
      </c>
      <c r="C210" s="1" t="s">
        <v>683</v>
      </c>
      <c r="D210" s="1" t="s">
        <v>684</v>
      </c>
      <c r="E210" s="1" t="s">
        <v>685</v>
      </c>
      <c r="F210" s="2" t="str">
        <f>IF(OR(ISERROR(VLOOKUP($C210,'DMW | F&amp;L Fields'!$L:$M, 1, FALSE)),IFERROR(INDEX('DMW | F&amp;L Fields'!$C:$C,MATCH($C210,'DMW | F&amp;L Fields'!$L:$L, 0)), "Y") ="Y"),"No", "Yes")</f>
        <v>Yes</v>
      </c>
      <c r="G210" s="1" t="s">
        <v>405</v>
      </c>
      <c r="H210" s="2" t="str">
        <f t="shared" si="105"/>
        <v>n/a</v>
      </c>
      <c r="I210" s="2" t="s">
        <v>97</v>
      </c>
      <c r="J210" s="1" t="s">
        <v>128</v>
      </c>
      <c r="K210" s="2">
        <v>0</v>
      </c>
      <c r="L210" s="2">
        <v>16</v>
      </c>
      <c r="M210" s="2">
        <v>2</v>
      </c>
      <c r="N210" s="2" t="str">
        <f t="shared" si="106"/>
        <v>currency|0|16|2</v>
      </c>
      <c r="O210" t="str">
        <f>IFERROR(VLOOKUP('nCino | Field Mappings'!$A210,'nCino | Object Info'!$A:$H,5,FALSE),"(not found)")</f>
        <v>rskcsp_ds_facility</v>
      </c>
      <c r="P210" t="str">
        <f t="shared" si="107"/>
        <v>CCS_Monthly_Repayment__c</v>
      </c>
      <c r="Q210" s="7">
        <f>IFERROR(VLOOKUP($N210,'nCino | BigQuery Type Lookup'!$A:$F,2,FALSE),"(not found)")</f>
        <v>19</v>
      </c>
      <c r="R210" t="str">
        <f>IFERROR(VLOOKUP('nCino | Field Mappings'!$A210,'nCino | Object Info'!$A:$H,6,FALSE),"(not found)")</f>
        <v>rskcsp_ds_facility_staging</v>
      </c>
      <c r="S210" t="str">
        <f t="shared" si="108"/>
        <v>CCS_Monthly_Repayment__c</v>
      </c>
      <c r="T210" s="7" t="str">
        <f t="shared" si="109"/>
        <v>n/a</v>
      </c>
      <c r="U210" s="7" t="str">
        <f t="shared" si="122"/>
        <v>no</v>
      </c>
      <c r="V210" s="2" t="str">
        <f>IFERROR(VLOOKUP($N210,'nCino | BigQuery Type Lookup'!$A:$F,3,FALSE),"(not found)")</f>
        <v>NUMERIC</v>
      </c>
      <c r="W210" s="7" t="str">
        <f>IFERROR(VLOOKUP($N210,'nCino | BigQuery Type Lookup'!$A:$F,4,FALSE),"(not found)")</f>
        <v>n/a</v>
      </c>
      <c r="X210" s="7">
        <f>IFERROR(VLOOKUP($N210,'nCino | BigQuery Type Lookup'!$A:$F,5,FALSE),"(not found)")</f>
        <v>16</v>
      </c>
      <c r="Y210" s="7">
        <f>IFERROR(VLOOKUP($N210,'nCino | BigQuery Type Lookup'!$A:$F,6,FALSE),"(not found)")</f>
        <v>2</v>
      </c>
      <c r="Z210" t="str">
        <f>IFERROR(VLOOKUP('nCino | Field Mappings'!$A210,'nCino | Object Info'!$A:$H,7,FALSE),"(not found)")</f>
        <v>rskcsp_ds_facility_curated</v>
      </c>
      <c r="AA210" t="str">
        <f t="shared" si="110"/>
        <v>CCS_Monthly_Repayment__c</v>
      </c>
      <c r="AB210" s="7" t="str">
        <f t="shared" si="111"/>
        <v>n/a</v>
      </c>
      <c r="AC210" s="7" t="str">
        <f t="shared" si="111"/>
        <v>yes</v>
      </c>
      <c r="AD210" s="2" t="str">
        <f t="shared" si="112"/>
        <v>NUMERIC</v>
      </c>
      <c r="AE210" s="7" t="str">
        <f t="shared" si="113"/>
        <v>n/a</v>
      </c>
      <c r="AF210" s="7">
        <f t="shared" si="114"/>
        <v>16</v>
      </c>
      <c r="AG210" s="7">
        <f t="shared" si="115"/>
        <v>2</v>
      </c>
      <c r="AH210" t="str">
        <f>IFERROR(VLOOKUP('nCino | Field Mappings'!$A210,'nCino | Object Info'!$A:$H,8,FALSE),"(not found)")</f>
        <v>facility</v>
      </c>
      <c r="AI210" t="str">
        <f t="shared" si="116"/>
        <v>Monthly_Repayment</v>
      </c>
      <c r="AJ210" s="7" t="str">
        <f t="shared" si="117"/>
        <v>n/a</v>
      </c>
      <c r="AK210" s="7" t="str">
        <f t="shared" si="123"/>
        <v>yes</v>
      </c>
      <c r="AL210" s="2" t="str">
        <f t="shared" si="118"/>
        <v>NUMERIC</v>
      </c>
      <c r="AM210" s="7" t="str">
        <f t="shared" si="119"/>
        <v>n/a</v>
      </c>
      <c r="AN210" s="7">
        <f t="shared" si="120"/>
        <v>16</v>
      </c>
      <c r="AO210" s="7">
        <f t="shared" si="121"/>
        <v>2</v>
      </c>
      <c r="AP210" s="7" t="str">
        <f t="shared" si="124"/>
        <v>n/a</v>
      </c>
    </row>
    <row r="211" spans="1:42">
      <c r="A211" s="1" t="s">
        <v>49</v>
      </c>
      <c r="B211" s="1" t="s">
        <v>374</v>
      </c>
      <c r="C211" s="1" t="s">
        <v>686</v>
      </c>
      <c r="D211" s="1" t="s">
        <v>687</v>
      </c>
      <c r="E211" s="1" t="s">
        <v>688</v>
      </c>
      <c r="F211" s="2" t="str">
        <f>IF(OR(ISERROR(VLOOKUP($C211,'DMW | F&amp;L Fields'!$L:$M, 1, FALSE)),IFERROR(INDEX('DMW | F&amp;L Fields'!$C:$C,MATCH($C211,'DMW | F&amp;L Fields'!$L:$L, 0)), "Y") ="Y"),"No", "Yes")</f>
        <v>Yes</v>
      </c>
      <c r="G211" s="1" t="s">
        <v>405</v>
      </c>
      <c r="H211" s="2" t="str">
        <f t="shared" si="105"/>
        <v>n/a</v>
      </c>
      <c r="I211" s="2" t="s">
        <v>97</v>
      </c>
      <c r="J211" s="1" t="s">
        <v>128</v>
      </c>
      <c r="K211" s="2">
        <v>0</v>
      </c>
      <c r="L211" s="2">
        <v>16</v>
      </c>
      <c r="M211" s="2">
        <v>2</v>
      </c>
      <c r="N211" s="2" t="str">
        <f t="shared" si="106"/>
        <v>currency|0|16|2</v>
      </c>
      <c r="O211" t="str">
        <f>IFERROR(VLOOKUP('nCino | Field Mappings'!$A211,'nCino | Object Info'!$A:$H,5,FALSE),"(not found)")</f>
        <v>rskcsp_ds_facility</v>
      </c>
      <c r="P211" t="str">
        <f t="shared" si="107"/>
        <v>CCS_Monthly_Repayment_Stressed__c</v>
      </c>
      <c r="Q211" s="7">
        <f>IFERROR(VLOOKUP($N211,'nCino | BigQuery Type Lookup'!$A:$F,2,FALSE),"(not found)")</f>
        <v>19</v>
      </c>
      <c r="R211" t="str">
        <f>IFERROR(VLOOKUP('nCino | Field Mappings'!$A211,'nCino | Object Info'!$A:$H,6,FALSE),"(not found)")</f>
        <v>rskcsp_ds_facility_staging</v>
      </c>
      <c r="S211" t="str">
        <f t="shared" si="108"/>
        <v>CCS_Monthly_Repayment_Stressed__c</v>
      </c>
      <c r="T211" s="7" t="str">
        <f t="shared" si="109"/>
        <v>n/a</v>
      </c>
      <c r="U211" s="7" t="str">
        <f t="shared" si="122"/>
        <v>no</v>
      </c>
      <c r="V211" s="2" t="str">
        <f>IFERROR(VLOOKUP($N211,'nCino | BigQuery Type Lookup'!$A:$F,3,FALSE),"(not found)")</f>
        <v>NUMERIC</v>
      </c>
      <c r="W211" s="7" t="str">
        <f>IFERROR(VLOOKUP($N211,'nCino | BigQuery Type Lookup'!$A:$F,4,FALSE),"(not found)")</f>
        <v>n/a</v>
      </c>
      <c r="X211" s="7">
        <f>IFERROR(VLOOKUP($N211,'nCino | BigQuery Type Lookup'!$A:$F,5,FALSE),"(not found)")</f>
        <v>16</v>
      </c>
      <c r="Y211" s="7">
        <f>IFERROR(VLOOKUP($N211,'nCino | BigQuery Type Lookup'!$A:$F,6,FALSE),"(not found)")</f>
        <v>2</v>
      </c>
      <c r="Z211" t="str">
        <f>IFERROR(VLOOKUP('nCino | Field Mappings'!$A211,'nCino | Object Info'!$A:$H,7,FALSE),"(not found)")</f>
        <v>rskcsp_ds_facility_curated</v>
      </c>
      <c r="AA211" t="str">
        <f t="shared" si="110"/>
        <v>CCS_Monthly_Repayment_Stressed__c</v>
      </c>
      <c r="AB211" s="7" t="str">
        <f t="shared" si="111"/>
        <v>n/a</v>
      </c>
      <c r="AC211" s="7" t="str">
        <f t="shared" si="111"/>
        <v>yes</v>
      </c>
      <c r="AD211" s="2" t="str">
        <f t="shared" si="112"/>
        <v>NUMERIC</v>
      </c>
      <c r="AE211" s="7" t="str">
        <f t="shared" si="113"/>
        <v>n/a</v>
      </c>
      <c r="AF211" s="7">
        <f t="shared" si="114"/>
        <v>16</v>
      </c>
      <c r="AG211" s="7">
        <f t="shared" si="115"/>
        <v>2</v>
      </c>
      <c r="AH211" t="str">
        <f>IFERROR(VLOOKUP('nCino | Field Mappings'!$A211,'nCino | Object Info'!$A:$H,8,FALSE),"(not found)")</f>
        <v>facility</v>
      </c>
      <c r="AI211" t="str">
        <f t="shared" si="116"/>
        <v>Monthly_Repayment_Stressed</v>
      </c>
      <c r="AJ211" s="7" t="str">
        <f t="shared" si="117"/>
        <v>n/a</v>
      </c>
      <c r="AK211" s="7" t="str">
        <f t="shared" si="123"/>
        <v>yes</v>
      </c>
      <c r="AL211" s="2" t="str">
        <f t="shared" si="118"/>
        <v>NUMERIC</v>
      </c>
      <c r="AM211" s="7" t="str">
        <f t="shared" si="119"/>
        <v>n/a</v>
      </c>
      <c r="AN211" s="7">
        <f t="shared" si="120"/>
        <v>16</v>
      </c>
      <c r="AO211" s="7">
        <f t="shared" si="121"/>
        <v>2</v>
      </c>
      <c r="AP211" s="7" t="str">
        <f t="shared" si="124"/>
        <v>n/a</v>
      </c>
    </row>
    <row r="212" spans="1:42">
      <c r="A212" s="1" t="s">
        <v>49</v>
      </c>
      <c r="B212" s="1" t="s">
        <v>374</v>
      </c>
      <c r="C212" s="1" t="s">
        <v>689</v>
      </c>
      <c r="D212" s="1" t="s">
        <v>134</v>
      </c>
      <c r="E212" s="1" t="s">
        <v>135</v>
      </c>
      <c r="F212" s="2" t="str">
        <f>IF(OR(ISERROR(VLOOKUP($C212,'DMW | F&amp;L Fields'!$L:$M, 1, FALSE)),IFERROR(INDEX('DMW | F&amp;L Fields'!$C:$C,MATCH($C212,'DMW | F&amp;L Fields'!$L:$L, 0)), "Y") ="Y"),"No", "Yes")</f>
        <v>Yes</v>
      </c>
      <c r="G212" s="1" t="str">
        <f>IFERROR(VLOOKUP($C212,'DMW | F&amp;L Fields'!$L:$M, 2, FALSE),"(not found)")</f>
        <v>Field to count the Number of Cards on a facility.</v>
      </c>
      <c r="H212" s="2" t="str">
        <f t="shared" si="105"/>
        <v>n/a</v>
      </c>
      <c r="I212" s="2" t="s">
        <v>97</v>
      </c>
      <c r="J212" s="1" t="s">
        <v>98</v>
      </c>
      <c r="K212" s="2">
        <v>0</v>
      </c>
      <c r="L212" s="2">
        <v>18</v>
      </c>
      <c r="M212" s="2">
        <v>0</v>
      </c>
      <c r="N212" s="2" t="str">
        <f t="shared" si="106"/>
        <v>double|0|18|0</v>
      </c>
      <c r="O212" t="str">
        <f>IFERROR(VLOOKUP('nCino | Field Mappings'!$A212,'nCino | Object Info'!$A:$H,5,FALSE),"(not found)")</f>
        <v>rskcsp_ds_facility</v>
      </c>
      <c r="P212" t="str">
        <f t="shared" si="107"/>
        <v>CCS_Number_of_Cards__c</v>
      </c>
      <c r="Q212" s="7">
        <f>IFERROR(VLOOKUP($N212,'nCino | BigQuery Type Lookup'!$A:$F,2,FALSE),"(not found)")</f>
        <v>18</v>
      </c>
      <c r="R212" t="str">
        <f>IFERROR(VLOOKUP('nCino | Field Mappings'!$A212,'nCino | Object Info'!$A:$H,6,FALSE),"(not found)")</f>
        <v>rskcsp_ds_facility_staging</v>
      </c>
      <c r="S212" t="str">
        <f t="shared" si="108"/>
        <v>CCS_Number_of_Cards__c</v>
      </c>
      <c r="T212" s="7" t="str">
        <f t="shared" si="109"/>
        <v>n/a</v>
      </c>
      <c r="U212" s="7" t="str">
        <f t="shared" si="122"/>
        <v>no</v>
      </c>
      <c r="V212" s="2" t="str">
        <f>IFERROR(VLOOKUP($N212,'nCino | BigQuery Type Lookup'!$A:$F,3,FALSE),"(not found)")</f>
        <v>INT64</v>
      </c>
      <c r="W212" s="7" t="str">
        <f>IFERROR(VLOOKUP($N212,'nCino | BigQuery Type Lookup'!$A:$F,4,FALSE),"(not found)")</f>
        <v>n/a</v>
      </c>
      <c r="X212" s="7" t="str">
        <f>IFERROR(VLOOKUP($N212,'nCino | BigQuery Type Lookup'!$A:$F,5,FALSE),"(not found)")</f>
        <v>n/a</v>
      </c>
      <c r="Y212" s="7" t="str">
        <f>IFERROR(VLOOKUP($N212,'nCino | BigQuery Type Lookup'!$A:$F,6,FALSE),"(not found)")</f>
        <v>n/a</v>
      </c>
      <c r="Z212" t="str">
        <f>IFERROR(VLOOKUP('nCino | Field Mappings'!$A212,'nCino | Object Info'!$A:$H,7,FALSE),"(not found)")</f>
        <v>rskcsp_ds_facility_curated</v>
      </c>
      <c r="AA212" t="str">
        <f t="shared" si="110"/>
        <v>CCS_Number_of_Cards__c</v>
      </c>
      <c r="AB212" s="7" t="str">
        <f t="shared" si="111"/>
        <v>n/a</v>
      </c>
      <c r="AC212" s="7" t="str">
        <f t="shared" si="111"/>
        <v>yes</v>
      </c>
      <c r="AD212" s="2" t="str">
        <f t="shared" si="112"/>
        <v>INT64</v>
      </c>
      <c r="AE212" s="7" t="str">
        <f t="shared" si="113"/>
        <v>n/a</v>
      </c>
      <c r="AF212" s="7" t="str">
        <f t="shared" si="114"/>
        <v>n/a</v>
      </c>
      <c r="AG212" s="7" t="str">
        <f t="shared" si="115"/>
        <v>n/a</v>
      </c>
      <c r="AH212" t="str">
        <f>IFERROR(VLOOKUP('nCino | Field Mappings'!$A212,'nCino | Object Info'!$A:$H,8,FALSE),"(not found)")</f>
        <v>facility</v>
      </c>
      <c r="AI212" t="str">
        <f t="shared" si="116"/>
        <v>Number_of_Cards</v>
      </c>
      <c r="AJ212" s="7" t="str">
        <f t="shared" si="117"/>
        <v>n/a</v>
      </c>
      <c r="AK212" s="7" t="str">
        <f t="shared" si="123"/>
        <v>yes</v>
      </c>
      <c r="AL212" s="2" t="str">
        <f t="shared" si="118"/>
        <v>INT64</v>
      </c>
      <c r="AM212" s="7" t="str">
        <f t="shared" si="119"/>
        <v>n/a</v>
      </c>
      <c r="AN212" s="7" t="str">
        <f t="shared" si="120"/>
        <v>n/a</v>
      </c>
      <c r="AO212" s="7" t="str">
        <f t="shared" si="121"/>
        <v>n/a</v>
      </c>
      <c r="AP212" s="7" t="str">
        <f t="shared" si="124"/>
        <v>n/a</v>
      </c>
    </row>
    <row r="213" spans="1:42">
      <c r="A213" s="1" t="s">
        <v>49</v>
      </c>
      <c r="B213" s="1" t="s">
        <v>374</v>
      </c>
      <c r="C213" s="1" t="s">
        <v>690</v>
      </c>
      <c r="D213" s="1" t="s">
        <v>691</v>
      </c>
      <c r="E213" s="1" t="s">
        <v>692</v>
      </c>
      <c r="F213" s="2" t="str">
        <f>IF(OR(ISERROR(VLOOKUP($C213,'DMW | F&amp;L Fields'!$L:$M, 1, FALSE)),IFERROR(INDEX('DMW | F&amp;L Fields'!$C:$C,MATCH($C213,'DMW | F&amp;L Fields'!$L:$L, 0)), "Y") ="Y"),"No", "Yes")</f>
        <v>No</v>
      </c>
      <c r="G213" s="1">
        <f>IFERROR(VLOOKUP($C213,'DMW | F&amp;L Fields'!$L:$M, 2, FALSE),"(not found)")</f>
        <v>0</v>
      </c>
      <c r="H213" s="2" t="str">
        <f t="shared" si="105"/>
        <v>n/a</v>
      </c>
      <c r="I213" s="2" t="s">
        <v>97</v>
      </c>
      <c r="J213" s="1" t="s">
        <v>98</v>
      </c>
      <c r="K213" s="2">
        <v>0</v>
      </c>
      <c r="L213" s="2">
        <v>18</v>
      </c>
      <c r="M213" s="2">
        <v>0</v>
      </c>
      <c r="N213" s="2" t="str">
        <f t="shared" si="106"/>
        <v>double|0|18|0</v>
      </c>
      <c r="O213" t="str">
        <f>IFERROR(VLOOKUP('nCino | Field Mappings'!$A213,'nCino | Object Info'!$A:$H,5,FALSE),"(not found)")</f>
        <v>rskcsp_ds_facility</v>
      </c>
      <c r="P213" t="str">
        <f t="shared" si="107"/>
        <v>CCS_Number_of_Fees__c</v>
      </c>
      <c r="Q213" s="7">
        <f>IFERROR(VLOOKUP($N213,'nCino | BigQuery Type Lookup'!$A:$F,2,FALSE),"(not found)")</f>
        <v>18</v>
      </c>
    </row>
    <row r="214" spans="1:42">
      <c r="A214" s="1" t="s">
        <v>49</v>
      </c>
      <c r="B214" s="1" t="s">
        <v>374</v>
      </c>
      <c r="C214" s="1" t="s">
        <v>693</v>
      </c>
      <c r="D214" s="1" t="s">
        <v>694</v>
      </c>
      <c r="E214" s="1" t="s">
        <v>695</v>
      </c>
      <c r="F214" s="2" t="str">
        <f>IF(OR(ISERROR(VLOOKUP($C214,'DMW | F&amp;L Fields'!$L:$M, 1, FALSE)),IFERROR(INDEX('DMW | F&amp;L Fields'!$C:$C,MATCH($C214,'DMW | F&amp;L Fields'!$L:$L, 0)), "Y") ="Y"),"No", "Yes")</f>
        <v>Yes</v>
      </c>
      <c r="G214" s="1" t="str">
        <f>IFERROR(VLOOKUP($C214,'DMW | F&amp;L Fields'!$L:$M, 2, FALSE),"(not found)")</f>
        <v>The term of the Capital Repayment Holiday in months.</v>
      </c>
      <c r="H214" s="2" t="str">
        <f t="shared" si="105"/>
        <v>n/a</v>
      </c>
      <c r="I214" s="2" t="s">
        <v>97</v>
      </c>
      <c r="J214" s="1" t="s">
        <v>98</v>
      </c>
      <c r="K214" s="2">
        <v>0</v>
      </c>
      <c r="L214" s="2">
        <v>18</v>
      </c>
      <c r="M214" s="2">
        <v>0</v>
      </c>
      <c r="N214" s="2" t="str">
        <f t="shared" si="106"/>
        <v>double|0|18|0</v>
      </c>
      <c r="O214" t="str">
        <f>IFERROR(VLOOKUP('nCino | Field Mappings'!$A214,'nCino | Object Info'!$A:$H,5,FALSE),"(not found)")</f>
        <v>rskcsp_ds_facility</v>
      </c>
      <c r="P214" t="str">
        <f t="shared" si="107"/>
        <v>CCS_Number_of_Months_in_CRH__c</v>
      </c>
      <c r="Q214" s="7">
        <f>IFERROR(VLOOKUP($N214,'nCino | BigQuery Type Lookup'!$A:$F,2,FALSE),"(not found)")</f>
        <v>18</v>
      </c>
      <c r="R214" t="str">
        <f>IFERROR(VLOOKUP('nCino | Field Mappings'!$A214,'nCino | Object Info'!$A:$H,6,FALSE),"(not found)")</f>
        <v>rskcsp_ds_facility_staging</v>
      </c>
      <c r="S214" t="str">
        <f t="shared" si="108"/>
        <v>CCS_Number_of_Months_in_CRH__c</v>
      </c>
      <c r="T214" s="7" t="str">
        <f t="shared" si="109"/>
        <v>n/a</v>
      </c>
      <c r="U214" s="7" t="str">
        <f t="shared" ref="U214:U221" si="125">IF($T214="Primary", "yes", "no")</f>
        <v>no</v>
      </c>
      <c r="V214" s="2" t="str">
        <f>IFERROR(VLOOKUP($N214,'nCino | BigQuery Type Lookup'!$A:$F,3,FALSE),"(not found)")</f>
        <v>INT64</v>
      </c>
      <c r="W214" s="7" t="str">
        <f>IFERROR(VLOOKUP($N214,'nCino | BigQuery Type Lookup'!$A:$F,4,FALSE),"(not found)")</f>
        <v>n/a</v>
      </c>
      <c r="X214" s="7" t="str">
        <f>IFERROR(VLOOKUP($N214,'nCino | BigQuery Type Lookup'!$A:$F,5,FALSE),"(not found)")</f>
        <v>n/a</v>
      </c>
      <c r="Y214" s="7" t="str">
        <f>IFERROR(VLOOKUP($N214,'nCino | BigQuery Type Lookup'!$A:$F,6,FALSE),"(not found)")</f>
        <v>n/a</v>
      </c>
      <c r="Z214" t="str">
        <f>IFERROR(VLOOKUP('nCino | Field Mappings'!$A214,'nCino | Object Info'!$A:$H,7,FALSE),"(not found)")</f>
        <v>rskcsp_ds_facility_curated</v>
      </c>
      <c r="AA214" t="str">
        <f t="shared" si="110"/>
        <v>CCS_Number_of_Months_in_CRH__c</v>
      </c>
      <c r="AB214" s="7" t="str">
        <f t="shared" si="111"/>
        <v>n/a</v>
      </c>
      <c r="AC214" s="7" t="str">
        <f t="shared" si="111"/>
        <v>yes</v>
      </c>
      <c r="AD214" s="2" t="str">
        <f t="shared" si="112"/>
        <v>INT64</v>
      </c>
      <c r="AE214" s="7" t="str">
        <f t="shared" si="113"/>
        <v>n/a</v>
      </c>
      <c r="AF214" s="7" t="str">
        <f t="shared" si="114"/>
        <v>n/a</v>
      </c>
      <c r="AG214" s="7" t="str">
        <f t="shared" si="115"/>
        <v>n/a</v>
      </c>
      <c r="AH214" t="str">
        <f>IFERROR(VLOOKUP('nCino | Field Mappings'!$A214,'nCino | Object Info'!$A:$H,8,FALSE),"(not found)")</f>
        <v>facility</v>
      </c>
      <c r="AI214" t="str">
        <f t="shared" si="116"/>
        <v>Number_of_Months_in_CRH</v>
      </c>
      <c r="AJ214" s="7" t="str">
        <f t="shared" si="117"/>
        <v>n/a</v>
      </c>
      <c r="AK214" s="7" t="str">
        <f t="shared" ref="AK214:AK221" si="126">AC214</f>
        <v>yes</v>
      </c>
      <c r="AL214" s="2" t="str">
        <f t="shared" si="118"/>
        <v>INT64</v>
      </c>
      <c r="AM214" s="7" t="str">
        <f t="shared" si="119"/>
        <v>n/a</v>
      </c>
      <c r="AN214" s="7" t="str">
        <f t="shared" si="120"/>
        <v>n/a</v>
      </c>
      <c r="AO214" s="7" t="str">
        <f t="shared" si="121"/>
        <v>n/a</v>
      </c>
      <c r="AP214" s="7" t="str">
        <f t="shared" ref="AP214:AP221" si="127">IF(AL214="ARRAY", "CHECK MAX ELEMENTS", "n/a")</f>
        <v>n/a</v>
      </c>
    </row>
    <row r="215" spans="1:42">
      <c r="A215" s="1" t="s">
        <v>49</v>
      </c>
      <c r="B215" s="1" t="s">
        <v>374</v>
      </c>
      <c r="C215" s="1" t="s">
        <v>696</v>
      </c>
      <c r="D215" s="1" t="s">
        <v>697</v>
      </c>
      <c r="E215" s="1" t="s">
        <v>698</v>
      </c>
      <c r="F215" s="2" t="str">
        <f>IF(OR(ISERROR(VLOOKUP($C215,'DMW | F&amp;L Fields'!$L:$M, 1, FALSE)),IFERROR(INDEX('DMW | F&amp;L Fields'!$C:$C,MATCH($C215,'DMW | F&amp;L Fields'!$L:$L, 0)), "Y") ="Y"),"No", "Yes")</f>
        <v>Yes</v>
      </c>
      <c r="G215" s="1" t="str">
        <f>IFERROR(VLOOKUP($C215,'DMW | F&amp;L Fields'!$L:$M, 2, FALSE),"(not found)")</f>
        <v>The term of the Capital Repayment Holiday in quarters.</v>
      </c>
      <c r="H215" s="2" t="str">
        <f t="shared" si="105"/>
        <v>n/a</v>
      </c>
      <c r="I215" s="2" t="s">
        <v>97</v>
      </c>
      <c r="J215" s="1" t="s">
        <v>98</v>
      </c>
      <c r="K215" s="2">
        <v>0</v>
      </c>
      <c r="L215" s="2">
        <v>18</v>
      </c>
      <c r="M215" s="2">
        <v>0</v>
      </c>
      <c r="N215" s="2" t="str">
        <f t="shared" si="106"/>
        <v>double|0|18|0</v>
      </c>
      <c r="O215" t="str">
        <f>IFERROR(VLOOKUP('nCino | Field Mappings'!$A215,'nCino | Object Info'!$A:$H,5,FALSE),"(not found)")</f>
        <v>rskcsp_ds_facility</v>
      </c>
      <c r="P215" t="str">
        <f t="shared" si="107"/>
        <v>CCS_Number_of_Quarters_in_CRH__c</v>
      </c>
      <c r="Q215" s="7">
        <f>IFERROR(VLOOKUP($N215,'nCino | BigQuery Type Lookup'!$A:$F,2,FALSE),"(not found)")</f>
        <v>18</v>
      </c>
      <c r="R215" t="str">
        <f>IFERROR(VLOOKUP('nCino | Field Mappings'!$A215,'nCino | Object Info'!$A:$H,6,FALSE),"(not found)")</f>
        <v>rskcsp_ds_facility_staging</v>
      </c>
      <c r="S215" t="str">
        <f t="shared" si="108"/>
        <v>CCS_Number_of_Quarters_in_CRH__c</v>
      </c>
      <c r="T215" s="7" t="str">
        <f t="shared" si="109"/>
        <v>n/a</v>
      </c>
      <c r="U215" s="7" t="str">
        <f t="shared" si="125"/>
        <v>no</v>
      </c>
      <c r="V215" s="2" t="str">
        <f>IFERROR(VLOOKUP($N215,'nCino | BigQuery Type Lookup'!$A:$F,3,FALSE),"(not found)")</f>
        <v>INT64</v>
      </c>
      <c r="W215" s="7" t="str">
        <f>IFERROR(VLOOKUP($N215,'nCino | BigQuery Type Lookup'!$A:$F,4,FALSE),"(not found)")</f>
        <v>n/a</v>
      </c>
      <c r="X215" s="7" t="str">
        <f>IFERROR(VLOOKUP($N215,'nCino | BigQuery Type Lookup'!$A:$F,5,FALSE),"(not found)")</f>
        <v>n/a</v>
      </c>
      <c r="Y215" s="7" t="str">
        <f>IFERROR(VLOOKUP($N215,'nCino | BigQuery Type Lookup'!$A:$F,6,FALSE),"(not found)")</f>
        <v>n/a</v>
      </c>
      <c r="Z215" t="str">
        <f>IFERROR(VLOOKUP('nCino | Field Mappings'!$A215,'nCino | Object Info'!$A:$H,7,FALSE),"(not found)")</f>
        <v>rskcsp_ds_facility_curated</v>
      </c>
      <c r="AA215" t="str">
        <f t="shared" si="110"/>
        <v>CCS_Number_of_Quarters_in_CRH__c</v>
      </c>
      <c r="AB215" s="7" t="str">
        <f t="shared" si="111"/>
        <v>n/a</v>
      </c>
      <c r="AC215" s="7" t="str">
        <f t="shared" si="111"/>
        <v>yes</v>
      </c>
      <c r="AD215" s="2" t="str">
        <f t="shared" si="112"/>
        <v>INT64</v>
      </c>
      <c r="AE215" s="7" t="str">
        <f t="shared" si="113"/>
        <v>n/a</v>
      </c>
      <c r="AF215" s="7" t="str">
        <f t="shared" si="114"/>
        <v>n/a</v>
      </c>
      <c r="AG215" s="7" t="str">
        <f t="shared" si="115"/>
        <v>n/a</v>
      </c>
      <c r="AH215" t="str">
        <f>IFERROR(VLOOKUP('nCino | Field Mappings'!$A215,'nCino | Object Info'!$A:$H,8,FALSE),"(not found)")</f>
        <v>facility</v>
      </c>
      <c r="AI215" t="str">
        <f t="shared" si="116"/>
        <v>Number_of_Quarters_in_CRH</v>
      </c>
      <c r="AJ215" s="7" t="str">
        <f t="shared" si="117"/>
        <v>n/a</v>
      </c>
      <c r="AK215" s="7" t="str">
        <f t="shared" si="126"/>
        <v>yes</v>
      </c>
      <c r="AL215" s="2" t="str">
        <f t="shared" si="118"/>
        <v>INT64</v>
      </c>
      <c r="AM215" s="7" t="str">
        <f t="shared" si="119"/>
        <v>n/a</v>
      </c>
      <c r="AN215" s="7" t="str">
        <f t="shared" si="120"/>
        <v>n/a</v>
      </c>
      <c r="AO215" s="7" t="str">
        <f t="shared" si="121"/>
        <v>n/a</v>
      </c>
      <c r="AP215" s="7" t="str">
        <f t="shared" si="127"/>
        <v>n/a</v>
      </c>
    </row>
    <row r="216" spans="1:42">
      <c r="A216" s="1" t="s">
        <v>49</v>
      </c>
      <c r="B216" s="1" t="s">
        <v>374</v>
      </c>
      <c r="C216" s="1" t="s">
        <v>699</v>
      </c>
      <c r="D216" s="1" t="s">
        <v>700</v>
      </c>
      <c r="E216" s="1" t="s">
        <v>701</v>
      </c>
      <c r="F216" s="2" t="str">
        <f>IF(OR(ISERROR(VLOOKUP($C216,'DMW | F&amp;L Fields'!$L:$M, 1, FALSE)),IFERROR(INDEX('DMW | F&amp;L Fields'!$C:$C,MATCH($C216,'DMW | F&amp;L Fields'!$L:$L, 0)), "Y") ="Y"),"No", "Yes")</f>
        <v>Yes</v>
      </c>
      <c r="G216" s="1" t="str">
        <f>IFERROR(VLOOKUP($C216,'DMW | F&amp;L Fields'!$L:$M, 2, FALSE),"(not found)")</f>
        <v>This field captures the type of Overdraft Facility.</v>
      </c>
      <c r="H216" s="2" t="str">
        <f t="shared" si="105"/>
        <v>n/a</v>
      </c>
      <c r="I216" s="2" t="s">
        <v>97</v>
      </c>
      <c r="J216" s="1" t="s">
        <v>119</v>
      </c>
      <c r="K216" s="2">
        <v>255</v>
      </c>
      <c r="L216" s="2">
        <v>0</v>
      </c>
      <c r="M216" s="2">
        <v>0</v>
      </c>
      <c r="N216" s="2" t="str">
        <f t="shared" si="106"/>
        <v>picklist|255|0|0</v>
      </c>
      <c r="O216" t="str">
        <f>IFERROR(VLOOKUP('nCino | Field Mappings'!$A216,'nCino | Object Info'!$A:$H,5,FALSE),"(not found)")</f>
        <v>rskcsp_ds_facility</v>
      </c>
      <c r="P216" t="str">
        <f t="shared" si="107"/>
        <v>CCS_ODType__c</v>
      </c>
      <c r="Q216" s="7">
        <f>IFERROR(VLOOKUP($N216,'nCino | BigQuery Type Lookup'!$A:$F,2,FALSE),"(not found)")</f>
        <v>255</v>
      </c>
      <c r="R216" t="str">
        <f>IFERROR(VLOOKUP('nCino | Field Mappings'!$A216,'nCino | Object Info'!$A:$H,6,FALSE),"(not found)")</f>
        <v>rskcsp_ds_facility_staging</v>
      </c>
      <c r="S216" t="str">
        <f t="shared" si="108"/>
        <v>CCS_ODType__c</v>
      </c>
      <c r="T216" s="7" t="str">
        <f t="shared" si="109"/>
        <v>n/a</v>
      </c>
      <c r="U216" s="7" t="str">
        <f t="shared" si="125"/>
        <v>no</v>
      </c>
      <c r="V216" s="2" t="str">
        <f>IFERROR(VLOOKUP($N216,'nCino | BigQuery Type Lookup'!$A:$F,3,FALSE),"(not found)")</f>
        <v>STRING</v>
      </c>
      <c r="W216" s="7">
        <f>IFERROR(VLOOKUP($N216,'nCino | BigQuery Type Lookup'!$A:$F,4,FALSE),"(not found)")</f>
        <v>255</v>
      </c>
      <c r="X216" s="7" t="str">
        <f>IFERROR(VLOOKUP($N216,'nCino | BigQuery Type Lookup'!$A:$F,5,FALSE),"(not found)")</f>
        <v>n/a</v>
      </c>
      <c r="Y216" s="7" t="str">
        <f>IFERROR(VLOOKUP($N216,'nCino | BigQuery Type Lookup'!$A:$F,6,FALSE),"(not found)")</f>
        <v>n/a</v>
      </c>
      <c r="Z216" t="str">
        <f>IFERROR(VLOOKUP('nCino | Field Mappings'!$A216,'nCino | Object Info'!$A:$H,7,FALSE),"(not found)")</f>
        <v>rskcsp_ds_facility_curated</v>
      </c>
      <c r="AA216" t="str">
        <f t="shared" si="110"/>
        <v>CCS_ODType__c</v>
      </c>
      <c r="AB216" s="7" t="str">
        <f t="shared" si="111"/>
        <v>n/a</v>
      </c>
      <c r="AC216" s="7" t="str">
        <f t="shared" si="111"/>
        <v>yes</v>
      </c>
      <c r="AD216" s="2" t="str">
        <f t="shared" si="112"/>
        <v>STRING</v>
      </c>
      <c r="AE216" s="7">
        <f t="shared" si="113"/>
        <v>255</v>
      </c>
      <c r="AF216" s="7" t="str">
        <f t="shared" si="114"/>
        <v>n/a</v>
      </c>
      <c r="AG216" s="7" t="str">
        <f t="shared" si="115"/>
        <v>n/a</v>
      </c>
      <c r="AH216" t="str">
        <f>IFERROR(VLOOKUP('nCino | Field Mappings'!$A216,'nCino | Object Info'!$A:$H,8,FALSE),"(not found)")</f>
        <v>facility</v>
      </c>
      <c r="AI216" t="str">
        <f t="shared" si="116"/>
        <v>ODType</v>
      </c>
      <c r="AJ216" s="7" t="str">
        <f t="shared" si="117"/>
        <v>n/a</v>
      </c>
      <c r="AK216" s="7" t="str">
        <f t="shared" si="126"/>
        <v>yes</v>
      </c>
      <c r="AL216" s="2" t="str">
        <f t="shared" si="118"/>
        <v>STRING</v>
      </c>
      <c r="AM216" s="7">
        <f t="shared" si="119"/>
        <v>255</v>
      </c>
      <c r="AN216" s="7" t="str">
        <f t="shared" si="120"/>
        <v>n/a</v>
      </c>
      <c r="AO216" s="7" t="str">
        <f t="shared" si="121"/>
        <v>n/a</v>
      </c>
      <c r="AP216" s="7" t="str">
        <f t="shared" si="127"/>
        <v>n/a</v>
      </c>
    </row>
    <row r="217" spans="1:42">
      <c r="A217" s="1" t="s">
        <v>49</v>
      </c>
      <c r="B217" s="1" t="s">
        <v>374</v>
      </c>
      <c r="C217" s="1" t="s">
        <v>702</v>
      </c>
      <c r="D217" s="1" t="s">
        <v>703</v>
      </c>
      <c r="E217" s="1" t="s">
        <v>704</v>
      </c>
      <c r="F217" s="2" t="str">
        <f>IF(OR(ISERROR(VLOOKUP($C217,'DMW | F&amp;L Fields'!$L:$M, 1, FALSE)),IFERROR(INDEX('DMW | F&amp;L Fields'!$C:$C,MATCH($C217,'DMW | F&amp;L Fields'!$L:$L, 0)), "Y") ="Y"),"No", "Yes")</f>
        <v>Yes</v>
      </c>
      <c r="G217" s="1" t="str">
        <f>IFERROR(VLOOKUP($C217,'DMW | F&amp;L Fields'!$L:$M, 2, FALSE),"(not found)")</f>
        <v>CCTUC-887:Defines whether the limit is Single, Multiple or Step</v>
      </c>
      <c r="H217" s="2" t="str">
        <f t="shared" si="105"/>
        <v>n/a</v>
      </c>
      <c r="I217" s="2" t="s">
        <v>97</v>
      </c>
      <c r="J217" s="1" t="s">
        <v>119</v>
      </c>
      <c r="K217" s="2">
        <v>255</v>
      </c>
      <c r="L217" s="2">
        <v>0</v>
      </c>
      <c r="M217" s="2">
        <v>0</v>
      </c>
      <c r="N217" s="2" t="str">
        <f t="shared" si="106"/>
        <v>picklist|255|0|0</v>
      </c>
      <c r="O217" t="str">
        <f>IFERROR(VLOOKUP('nCino | Field Mappings'!$A217,'nCino | Object Info'!$A:$H,5,FALSE),"(not found)")</f>
        <v>rskcsp_ds_facility</v>
      </c>
      <c r="P217" t="str">
        <f t="shared" si="107"/>
        <v>CCS_Overdraft_Limit_Type__c</v>
      </c>
      <c r="Q217" s="7">
        <f>IFERROR(VLOOKUP($N217,'nCino | BigQuery Type Lookup'!$A:$F,2,FALSE),"(not found)")</f>
        <v>255</v>
      </c>
      <c r="R217" t="str">
        <f>IFERROR(VLOOKUP('nCino | Field Mappings'!$A217,'nCino | Object Info'!$A:$H,6,FALSE),"(not found)")</f>
        <v>rskcsp_ds_facility_staging</v>
      </c>
      <c r="S217" t="str">
        <f t="shared" si="108"/>
        <v>CCS_Overdraft_Limit_Type__c</v>
      </c>
      <c r="T217" s="7" t="str">
        <f t="shared" si="109"/>
        <v>n/a</v>
      </c>
      <c r="U217" s="7" t="str">
        <f t="shared" si="125"/>
        <v>no</v>
      </c>
      <c r="V217" s="2" t="str">
        <f>IFERROR(VLOOKUP($N217,'nCino | BigQuery Type Lookup'!$A:$F,3,FALSE),"(not found)")</f>
        <v>STRING</v>
      </c>
      <c r="W217" s="7">
        <f>IFERROR(VLOOKUP($N217,'nCino | BigQuery Type Lookup'!$A:$F,4,FALSE),"(not found)")</f>
        <v>255</v>
      </c>
      <c r="X217" s="7" t="str">
        <f>IFERROR(VLOOKUP($N217,'nCino | BigQuery Type Lookup'!$A:$F,5,FALSE),"(not found)")</f>
        <v>n/a</v>
      </c>
      <c r="Y217" s="7" t="str">
        <f>IFERROR(VLOOKUP($N217,'nCino | BigQuery Type Lookup'!$A:$F,6,FALSE),"(not found)")</f>
        <v>n/a</v>
      </c>
      <c r="Z217" t="str">
        <f>IFERROR(VLOOKUP('nCino | Field Mappings'!$A217,'nCino | Object Info'!$A:$H,7,FALSE),"(not found)")</f>
        <v>rskcsp_ds_facility_curated</v>
      </c>
      <c r="AA217" t="str">
        <f t="shared" si="110"/>
        <v>CCS_Overdraft_Limit_Type__c</v>
      </c>
      <c r="AB217" s="7" t="str">
        <f t="shared" si="111"/>
        <v>n/a</v>
      </c>
      <c r="AC217" s="7" t="str">
        <f t="shared" si="111"/>
        <v>yes</v>
      </c>
      <c r="AD217" s="2" t="str">
        <f t="shared" si="112"/>
        <v>STRING</v>
      </c>
      <c r="AE217" s="7">
        <f t="shared" si="113"/>
        <v>255</v>
      </c>
      <c r="AF217" s="7" t="str">
        <f t="shared" si="114"/>
        <v>n/a</v>
      </c>
      <c r="AG217" s="7" t="str">
        <f t="shared" si="115"/>
        <v>n/a</v>
      </c>
      <c r="AH217" t="str">
        <f>IFERROR(VLOOKUP('nCino | Field Mappings'!$A217,'nCino | Object Info'!$A:$H,8,FALSE),"(not found)")</f>
        <v>facility</v>
      </c>
      <c r="AI217" t="str">
        <f t="shared" si="116"/>
        <v>Overdraft_Limit_Type</v>
      </c>
      <c r="AJ217" s="7" t="str">
        <f t="shared" si="117"/>
        <v>n/a</v>
      </c>
      <c r="AK217" s="7" t="str">
        <f t="shared" si="126"/>
        <v>yes</v>
      </c>
      <c r="AL217" s="2" t="str">
        <f t="shared" si="118"/>
        <v>STRING</v>
      </c>
      <c r="AM217" s="7">
        <f t="shared" si="119"/>
        <v>255</v>
      </c>
      <c r="AN217" s="7" t="str">
        <f t="shared" si="120"/>
        <v>n/a</v>
      </c>
      <c r="AO217" s="7" t="str">
        <f t="shared" si="121"/>
        <v>n/a</v>
      </c>
      <c r="AP217" s="7" t="str">
        <f t="shared" si="127"/>
        <v>n/a</v>
      </c>
    </row>
    <row r="218" spans="1:42">
      <c r="A218" s="1" t="s">
        <v>49</v>
      </c>
      <c r="B218" s="1" t="s">
        <v>374</v>
      </c>
      <c r="C218" s="1" t="s">
        <v>705</v>
      </c>
      <c r="D218" s="1" t="s">
        <v>706</v>
      </c>
      <c r="E218" s="1" t="s">
        <v>707</v>
      </c>
      <c r="F218" s="2" t="str">
        <f>IF(OR(ISERROR(VLOOKUP($C218,'DMW | F&amp;L Fields'!$L:$M, 1, FALSE)),IFERROR(INDEX('DMW | F&amp;L Fields'!$C:$C,MATCH($C218,'DMW | F&amp;L Fields'!$L:$L, 0)), "Y") ="Y"),"No", "Yes")</f>
        <v>Yes</v>
      </c>
      <c r="G218" s="1">
        <f>IFERROR(VLOOKUP($C218,'DMW | F&amp;L Fields'!$L:$M, 2, FALSE),"(not found)")</f>
        <v>0</v>
      </c>
      <c r="H218" s="2" t="str">
        <f t="shared" si="105"/>
        <v>n/a</v>
      </c>
      <c r="I218" s="2" t="s">
        <v>97</v>
      </c>
      <c r="J218" s="1" t="s">
        <v>119</v>
      </c>
      <c r="K218" s="2">
        <v>255</v>
      </c>
      <c r="L218" s="2">
        <v>0</v>
      </c>
      <c r="M218" s="2">
        <v>0</v>
      </c>
      <c r="N218" s="2" t="str">
        <f t="shared" si="106"/>
        <v>picklist|255|0|0</v>
      </c>
      <c r="O218" t="str">
        <f>IFERROR(VLOOKUP('nCino | Field Mappings'!$A218,'nCino | Object Info'!$A:$H,5,FALSE),"(not found)")</f>
        <v>rskcsp_ds_facility</v>
      </c>
      <c r="P218" t="str">
        <f t="shared" si="107"/>
        <v>CCS_Overdraft_Request_Type__c</v>
      </c>
      <c r="Q218" s="7">
        <f>IFERROR(VLOOKUP($N218,'nCino | BigQuery Type Lookup'!$A:$F,2,FALSE),"(not found)")</f>
        <v>255</v>
      </c>
      <c r="R218" t="str">
        <f>IFERROR(VLOOKUP('nCino | Field Mappings'!$A218,'nCino | Object Info'!$A:$H,6,FALSE),"(not found)")</f>
        <v>rskcsp_ds_facility_staging</v>
      </c>
      <c r="S218" t="str">
        <f t="shared" si="108"/>
        <v>CCS_Overdraft_Request_Type__c</v>
      </c>
      <c r="T218" s="7" t="str">
        <f t="shared" si="109"/>
        <v>n/a</v>
      </c>
      <c r="U218" s="7" t="str">
        <f t="shared" si="125"/>
        <v>no</v>
      </c>
      <c r="V218" s="2" t="str">
        <f>IFERROR(VLOOKUP($N218,'nCino | BigQuery Type Lookup'!$A:$F,3,FALSE),"(not found)")</f>
        <v>STRING</v>
      </c>
      <c r="W218" s="7">
        <f>IFERROR(VLOOKUP($N218,'nCino | BigQuery Type Lookup'!$A:$F,4,FALSE),"(not found)")</f>
        <v>255</v>
      </c>
      <c r="X218" s="7" t="str">
        <f>IFERROR(VLOOKUP($N218,'nCino | BigQuery Type Lookup'!$A:$F,5,FALSE),"(not found)")</f>
        <v>n/a</v>
      </c>
      <c r="Y218" s="7" t="str">
        <f>IFERROR(VLOOKUP($N218,'nCino | BigQuery Type Lookup'!$A:$F,6,FALSE),"(not found)")</f>
        <v>n/a</v>
      </c>
      <c r="Z218" t="str">
        <f>IFERROR(VLOOKUP('nCino | Field Mappings'!$A218,'nCino | Object Info'!$A:$H,7,FALSE),"(not found)")</f>
        <v>rskcsp_ds_facility_curated</v>
      </c>
      <c r="AA218" t="str">
        <f t="shared" si="110"/>
        <v>CCS_Overdraft_Request_Type__c</v>
      </c>
      <c r="AB218" s="7" t="str">
        <f t="shared" si="111"/>
        <v>n/a</v>
      </c>
      <c r="AC218" s="7" t="str">
        <f t="shared" si="111"/>
        <v>yes</v>
      </c>
      <c r="AD218" s="2" t="str">
        <f t="shared" si="112"/>
        <v>STRING</v>
      </c>
      <c r="AE218" s="7">
        <f t="shared" si="113"/>
        <v>255</v>
      </c>
      <c r="AF218" s="7" t="str">
        <f t="shared" si="114"/>
        <v>n/a</v>
      </c>
      <c r="AG218" s="7" t="str">
        <f t="shared" si="115"/>
        <v>n/a</v>
      </c>
      <c r="AH218" t="str">
        <f>IFERROR(VLOOKUP('nCino | Field Mappings'!$A218,'nCino | Object Info'!$A:$H,8,FALSE),"(not found)")</f>
        <v>facility</v>
      </c>
      <c r="AI218" t="str">
        <f t="shared" si="116"/>
        <v>Overdraft_Request_Type</v>
      </c>
      <c r="AJ218" s="7" t="str">
        <f t="shared" si="117"/>
        <v>n/a</v>
      </c>
      <c r="AK218" s="7" t="str">
        <f t="shared" si="126"/>
        <v>yes</v>
      </c>
      <c r="AL218" s="2" t="str">
        <f t="shared" si="118"/>
        <v>STRING</v>
      </c>
      <c r="AM218" s="7">
        <f t="shared" si="119"/>
        <v>255</v>
      </c>
      <c r="AN218" s="7" t="str">
        <f t="shared" si="120"/>
        <v>n/a</v>
      </c>
      <c r="AO218" s="7" t="str">
        <f t="shared" si="121"/>
        <v>n/a</v>
      </c>
      <c r="AP218" s="7" t="str">
        <f t="shared" si="127"/>
        <v>n/a</v>
      </c>
    </row>
    <row r="219" spans="1:42">
      <c r="A219" s="1" t="s">
        <v>49</v>
      </c>
      <c r="B219" s="1" t="s">
        <v>374</v>
      </c>
      <c r="C219" s="1" t="s">
        <v>708</v>
      </c>
      <c r="D219" s="1" t="s">
        <v>709</v>
      </c>
      <c r="E219" s="1" t="s">
        <v>710</v>
      </c>
      <c r="F219" s="2" t="str">
        <f>IF(OR(ISERROR(VLOOKUP($C219,'DMW | F&amp;L Fields'!$L:$M, 1, FALSE)),IFERROR(INDEX('DMW | F&amp;L Fields'!$C:$C,MATCH($C219,'DMW | F&amp;L Fields'!$L:$L, 0)), "Y") ="Y"),"No", "Yes")</f>
        <v>Yes</v>
      </c>
      <c r="G219" s="1" t="str">
        <f>IFERROR(VLOOKUP($C219,'DMW | F&amp;L Fields'!$L:$M, 2, FALSE),"(not found)")</f>
        <v>This is a flag to indicate whether a Partially Amortising Loan is 'Secured' or 'Goodwill'.</v>
      </c>
      <c r="H219" s="2" t="str">
        <f t="shared" si="105"/>
        <v>n/a</v>
      </c>
      <c r="I219" s="2" t="s">
        <v>97</v>
      </c>
      <c r="J219" s="1" t="s">
        <v>119</v>
      </c>
      <c r="K219" s="2">
        <v>255</v>
      </c>
      <c r="L219" s="2">
        <v>0</v>
      </c>
      <c r="M219" s="2">
        <v>0</v>
      </c>
      <c r="N219" s="2" t="str">
        <f t="shared" si="106"/>
        <v>picklist|255|0|0</v>
      </c>
      <c r="O219" t="str">
        <f>IFERROR(VLOOKUP('nCino | Field Mappings'!$A219,'nCino | Object Info'!$A:$H,5,FALSE),"(not found)")</f>
        <v>rskcsp_ds_facility</v>
      </c>
      <c r="P219" t="str">
        <f t="shared" si="107"/>
        <v>CCS_Partially_Amortising_Loan_Type__c</v>
      </c>
      <c r="Q219" s="7">
        <f>IFERROR(VLOOKUP($N219,'nCino | BigQuery Type Lookup'!$A:$F,2,FALSE),"(not found)")</f>
        <v>255</v>
      </c>
      <c r="R219" t="str">
        <f>IFERROR(VLOOKUP('nCino | Field Mappings'!$A219,'nCino | Object Info'!$A:$H,6,FALSE),"(not found)")</f>
        <v>rskcsp_ds_facility_staging</v>
      </c>
      <c r="S219" t="str">
        <f t="shared" si="108"/>
        <v>CCS_Partially_Amortising_Loan_Type__c</v>
      </c>
      <c r="T219" s="7" t="str">
        <f t="shared" si="109"/>
        <v>n/a</v>
      </c>
      <c r="U219" s="7" t="str">
        <f t="shared" si="125"/>
        <v>no</v>
      </c>
      <c r="V219" s="2" t="str">
        <f>IFERROR(VLOOKUP($N219,'nCino | BigQuery Type Lookup'!$A:$F,3,FALSE),"(not found)")</f>
        <v>STRING</v>
      </c>
      <c r="W219" s="7">
        <f>IFERROR(VLOOKUP($N219,'nCino | BigQuery Type Lookup'!$A:$F,4,FALSE),"(not found)")</f>
        <v>255</v>
      </c>
      <c r="X219" s="7" t="str">
        <f>IFERROR(VLOOKUP($N219,'nCino | BigQuery Type Lookup'!$A:$F,5,FALSE),"(not found)")</f>
        <v>n/a</v>
      </c>
      <c r="Y219" s="7" t="str">
        <f>IFERROR(VLOOKUP($N219,'nCino | BigQuery Type Lookup'!$A:$F,6,FALSE),"(not found)")</f>
        <v>n/a</v>
      </c>
      <c r="Z219" t="str">
        <f>IFERROR(VLOOKUP('nCino | Field Mappings'!$A219,'nCino | Object Info'!$A:$H,7,FALSE),"(not found)")</f>
        <v>rskcsp_ds_facility_curated</v>
      </c>
      <c r="AA219" t="str">
        <f t="shared" si="110"/>
        <v>CCS_Partially_Amortising_Loan_Type__c</v>
      </c>
      <c r="AB219" s="7" t="str">
        <f t="shared" si="111"/>
        <v>n/a</v>
      </c>
      <c r="AC219" s="7" t="str">
        <f t="shared" si="111"/>
        <v>yes</v>
      </c>
      <c r="AD219" s="2" t="str">
        <f t="shared" si="112"/>
        <v>STRING</v>
      </c>
      <c r="AE219" s="7">
        <f t="shared" si="113"/>
        <v>255</v>
      </c>
      <c r="AF219" s="7" t="str">
        <f t="shared" si="114"/>
        <v>n/a</v>
      </c>
      <c r="AG219" s="7" t="str">
        <f t="shared" si="115"/>
        <v>n/a</v>
      </c>
      <c r="AH219" t="str">
        <f>IFERROR(VLOOKUP('nCino | Field Mappings'!$A219,'nCino | Object Info'!$A:$H,8,FALSE),"(not found)")</f>
        <v>facility</v>
      </c>
      <c r="AI219" t="str">
        <f t="shared" si="116"/>
        <v>Partially_Amortising_Loan_Type</v>
      </c>
      <c r="AJ219" s="7" t="str">
        <f t="shared" si="117"/>
        <v>n/a</v>
      </c>
      <c r="AK219" s="7" t="str">
        <f t="shared" si="126"/>
        <v>yes</v>
      </c>
      <c r="AL219" s="2" t="str">
        <f t="shared" si="118"/>
        <v>STRING</v>
      </c>
      <c r="AM219" s="7">
        <f t="shared" si="119"/>
        <v>255</v>
      </c>
      <c r="AN219" s="7" t="str">
        <f t="shared" si="120"/>
        <v>n/a</v>
      </c>
      <c r="AO219" s="7" t="str">
        <f t="shared" si="121"/>
        <v>n/a</v>
      </c>
      <c r="AP219" s="7" t="str">
        <f t="shared" si="127"/>
        <v>n/a</v>
      </c>
    </row>
    <row r="220" spans="1:42">
      <c r="A220" s="1" t="s">
        <v>49</v>
      </c>
      <c r="B220" s="1" t="s">
        <v>374</v>
      </c>
      <c r="C220" s="1" t="s">
        <v>711</v>
      </c>
      <c r="D220" s="1" t="s">
        <v>712</v>
      </c>
      <c r="E220" s="1" t="s">
        <v>713</v>
      </c>
      <c r="F220" s="2" t="str">
        <f>IF(OR(ISERROR(VLOOKUP($C220,'DMW | F&amp;L Fields'!$L:$M, 1, FALSE)),IFERROR(INDEX('DMW | F&amp;L Fields'!$C:$C,MATCH($C220,'DMW | F&amp;L Fields'!$L:$L, 0)), "Y") ="Y"),"No", "Yes")</f>
        <v>Yes</v>
      </c>
      <c r="G220" s="1" t="str">
        <f>IFERROR(VLOOKUP($C220,'DMW | F&amp;L Fields'!$L:$M, 2, FALSE),"(not found)")</f>
        <v>CCTUC-2657 : The percentage being used for pricing comparison.</v>
      </c>
      <c r="H220" s="2" t="str">
        <f t="shared" si="105"/>
        <v>n/a</v>
      </c>
      <c r="I220" s="2" t="s">
        <v>97</v>
      </c>
      <c r="J220" s="1" t="s">
        <v>342</v>
      </c>
      <c r="K220" s="2">
        <v>0</v>
      </c>
      <c r="L220" s="2">
        <v>18</v>
      </c>
      <c r="M220" s="2">
        <v>2</v>
      </c>
      <c r="N220" s="2" t="str">
        <f t="shared" si="106"/>
        <v>percent|0|18|2</v>
      </c>
      <c r="O220" t="str">
        <f>IFERROR(VLOOKUP('nCino | Field Mappings'!$A220,'nCino | Object Info'!$A:$H,5,FALSE),"(not found)")</f>
        <v>rskcsp_ds_facility</v>
      </c>
      <c r="P220" t="str">
        <f t="shared" si="107"/>
        <v>CCS_Percentage__c</v>
      </c>
      <c r="Q220" s="7">
        <f>IFERROR(VLOOKUP($N220,'nCino | BigQuery Type Lookup'!$A:$F,2,FALSE),"(not found)")</f>
        <v>21</v>
      </c>
      <c r="R220" t="str">
        <f>IFERROR(VLOOKUP('nCino | Field Mappings'!$A220,'nCino | Object Info'!$A:$H,6,FALSE),"(not found)")</f>
        <v>rskcsp_ds_facility_staging</v>
      </c>
      <c r="S220" t="str">
        <f t="shared" si="108"/>
        <v>CCS_Percentage__c</v>
      </c>
      <c r="T220" s="7" t="str">
        <f t="shared" si="109"/>
        <v>n/a</v>
      </c>
      <c r="U220" s="7" t="str">
        <f t="shared" si="125"/>
        <v>no</v>
      </c>
      <c r="V220" s="2" t="str">
        <f>IFERROR(VLOOKUP($N220,'nCino | BigQuery Type Lookup'!$A:$F,3,FALSE),"(not found)")</f>
        <v>NUMERIC</v>
      </c>
      <c r="W220" s="7" t="str">
        <f>IFERROR(VLOOKUP($N220,'nCino | BigQuery Type Lookup'!$A:$F,4,FALSE),"(not found)")</f>
        <v>n/a</v>
      </c>
      <c r="X220" s="7">
        <f>IFERROR(VLOOKUP($N220,'nCino | BigQuery Type Lookup'!$A:$F,5,FALSE),"(not found)")</f>
        <v>18</v>
      </c>
      <c r="Y220" s="7">
        <f>IFERROR(VLOOKUP($N220,'nCino | BigQuery Type Lookup'!$A:$F,6,FALSE),"(not found)")</f>
        <v>2</v>
      </c>
      <c r="Z220" t="str">
        <f>IFERROR(VLOOKUP('nCino | Field Mappings'!$A220,'nCino | Object Info'!$A:$H,7,FALSE),"(not found)")</f>
        <v>rskcsp_ds_facility_curated</v>
      </c>
      <c r="AA220" t="str">
        <f t="shared" si="110"/>
        <v>CCS_Percentage__c</v>
      </c>
      <c r="AB220" s="7" t="str">
        <f t="shared" si="111"/>
        <v>n/a</v>
      </c>
      <c r="AC220" s="7" t="str">
        <f t="shared" si="111"/>
        <v>yes</v>
      </c>
      <c r="AD220" s="2" t="str">
        <f t="shared" si="112"/>
        <v>NUMERIC</v>
      </c>
      <c r="AE220" s="7" t="str">
        <f t="shared" si="113"/>
        <v>n/a</v>
      </c>
      <c r="AF220" s="7">
        <f t="shared" si="114"/>
        <v>18</v>
      </c>
      <c r="AG220" s="7">
        <f t="shared" si="115"/>
        <v>2</v>
      </c>
      <c r="AH220" t="str">
        <f>IFERROR(VLOOKUP('nCino | Field Mappings'!$A220,'nCino | Object Info'!$A:$H,8,FALSE),"(not found)")</f>
        <v>facility</v>
      </c>
      <c r="AI220" t="str">
        <f t="shared" si="116"/>
        <v>Percentage</v>
      </c>
      <c r="AJ220" s="7" t="str">
        <f t="shared" si="117"/>
        <v>n/a</v>
      </c>
      <c r="AK220" s="7" t="str">
        <f t="shared" si="126"/>
        <v>yes</v>
      </c>
      <c r="AL220" s="2" t="str">
        <f t="shared" si="118"/>
        <v>NUMERIC</v>
      </c>
      <c r="AM220" s="7" t="str">
        <f t="shared" si="119"/>
        <v>n/a</v>
      </c>
      <c r="AN220" s="7">
        <f t="shared" si="120"/>
        <v>18</v>
      </c>
      <c r="AO220" s="7">
        <f t="shared" si="121"/>
        <v>2</v>
      </c>
      <c r="AP220" s="7" t="str">
        <f t="shared" si="127"/>
        <v>n/a</v>
      </c>
    </row>
    <row r="221" spans="1:42">
      <c r="A221" s="1" t="s">
        <v>49</v>
      </c>
      <c r="B221" s="1" t="s">
        <v>374</v>
      </c>
      <c r="C221" s="1" t="s">
        <v>714</v>
      </c>
      <c r="D221" s="1" t="s">
        <v>715</v>
      </c>
      <c r="E221" s="1" t="s">
        <v>716</v>
      </c>
      <c r="F221" s="2" t="str">
        <f>IF(OR(ISERROR(VLOOKUP($C221,'DMW | F&amp;L Fields'!$L:$M, 1, FALSE)),IFERROR(INDEX('DMW | F&amp;L Fields'!$C:$C,MATCH($C221,'DMW | F&amp;L Fields'!$L:$L, 0)), "Y") ="Y"),"No", "Yes")</f>
        <v>Yes</v>
      </c>
      <c r="G221" s="1" t="str">
        <f>IFERROR(VLOOKUP($C221,'DMW | F&amp;L Fields'!$L:$M, 2, FALSE),"(not found)")</f>
        <v>The potential lost income for an overdraft after a proposed decrease.</v>
      </c>
      <c r="H221" s="2" t="str">
        <f t="shared" si="105"/>
        <v>n/a</v>
      </c>
      <c r="I221" s="2" t="s">
        <v>97</v>
      </c>
      <c r="J221" s="1" t="s">
        <v>128</v>
      </c>
      <c r="K221" s="2">
        <v>0</v>
      </c>
      <c r="L221" s="2">
        <v>18</v>
      </c>
      <c r="M221" s="2">
        <v>0</v>
      </c>
      <c r="N221" s="2" t="str">
        <f t="shared" si="106"/>
        <v>currency|0|18|0</v>
      </c>
      <c r="O221" t="str">
        <f>IFERROR(VLOOKUP('nCino | Field Mappings'!$A221,'nCino | Object Info'!$A:$H,5,FALSE),"(not found)")</f>
        <v>rskcsp_ds_facility</v>
      </c>
      <c r="P221" t="str">
        <f t="shared" si="107"/>
        <v>CCS_Potential_Lost_Income__c</v>
      </c>
      <c r="Q221" s="7">
        <f>IFERROR(VLOOKUP($N221,'nCino | BigQuery Type Lookup'!$A:$F,2,FALSE),"(not found)")</f>
        <v>18</v>
      </c>
      <c r="R221" t="str">
        <f>IFERROR(VLOOKUP('nCino | Field Mappings'!$A221,'nCino | Object Info'!$A:$H,6,FALSE),"(not found)")</f>
        <v>rskcsp_ds_facility_staging</v>
      </c>
      <c r="S221" t="str">
        <f t="shared" si="108"/>
        <v>CCS_Potential_Lost_Income__c</v>
      </c>
      <c r="T221" s="7" t="str">
        <f t="shared" si="109"/>
        <v>n/a</v>
      </c>
      <c r="U221" s="7" t="str">
        <f t="shared" si="125"/>
        <v>no</v>
      </c>
      <c r="V221" s="2" t="str">
        <f>IFERROR(VLOOKUP($N221,'nCino | BigQuery Type Lookup'!$A:$F,3,FALSE),"(not found)")</f>
        <v>INT64</v>
      </c>
      <c r="W221" s="7" t="str">
        <f>IFERROR(VLOOKUP($N221,'nCino | BigQuery Type Lookup'!$A:$F,4,FALSE),"(not found)")</f>
        <v>n/a</v>
      </c>
      <c r="X221" s="7" t="str">
        <f>IFERROR(VLOOKUP($N221,'nCino | BigQuery Type Lookup'!$A:$F,5,FALSE),"(not found)")</f>
        <v>n/a</v>
      </c>
      <c r="Y221" s="7" t="str">
        <f>IFERROR(VLOOKUP($N221,'nCino | BigQuery Type Lookup'!$A:$F,6,FALSE),"(not found)")</f>
        <v>n/a</v>
      </c>
      <c r="Z221" t="str">
        <f>IFERROR(VLOOKUP('nCino | Field Mappings'!$A221,'nCino | Object Info'!$A:$H,7,FALSE),"(not found)")</f>
        <v>rskcsp_ds_facility_curated</v>
      </c>
      <c r="AA221" t="str">
        <f t="shared" si="110"/>
        <v>CCS_Potential_Lost_Income__c</v>
      </c>
      <c r="AB221" s="7" t="str">
        <f t="shared" si="111"/>
        <v>n/a</v>
      </c>
      <c r="AC221" s="7" t="str">
        <f t="shared" si="111"/>
        <v>yes</v>
      </c>
      <c r="AD221" s="2" t="str">
        <f t="shared" si="112"/>
        <v>INT64</v>
      </c>
      <c r="AE221" s="7" t="str">
        <f t="shared" si="113"/>
        <v>n/a</v>
      </c>
      <c r="AF221" s="7" t="str">
        <f t="shared" si="114"/>
        <v>n/a</v>
      </c>
      <c r="AG221" s="7" t="str">
        <f t="shared" si="115"/>
        <v>n/a</v>
      </c>
      <c r="AH221" t="str">
        <f>IFERROR(VLOOKUP('nCino | Field Mappings'!$A221,'nCino | Object Info'!$A:$H,8,FALSE),"(not found)")</f>
        <v>facility</v>
      </c>
      <c r="AI221" t="str">
        <f t="shared" si="116"/>
        <v>Potential_Lost_Income</v>
      </c>
      <c r="AJ221" s="7" t="str">
        <f t="shared" si="117"/>
        <v>n/a</v>
      </c>
      <c r="AK221" s="7" t="str">
        <f t="shared" si="126"/>
        <v>yes</v>
      </c>
      <c r="AL221" s="2" t="str">
        <f t="shared" si="118"/>
        <v>INT64</v>
      </c>
      <c r="AM221" s="7" t="str">
        <f t="shared" si="119"/>
        <v>n/a</v>
      </c>
      <c r="AN221" s="7" t="str">
        <f t="shared" si="120"/>
        <v>n/a</v>
      </c>
      <c r="AO221" s="7" t="str">
        <f t="shared" si="121"/>
        <v>n/a</v>
      </c>
      <c r="AP221" s="7" t="str">
        <f t="shared" si="127"/>
        <v>n/a</v>
      </c>
    </row>
    <row r="222" spans="1:42">
      <c r="A222" s="1" t="s">
        <v>49</v>
      </c>
      <c r="B222" s="1" t="s">
        <v>374</v>
      </c>
      <c r="C222" s="1" t="s">
        <v>717</v>
      </c>
      <c r="D222" s="1" t="s">
        <v>718</v>
      </c>
      <c r="E222" s="1" t="s">
        <v>719</v>
      </c>
      <c r="F222" s="2" t="str">
        <f>IF(OR(ISERROR(VLOOKUP($C222,'DMW | F&amp;L Fields'!$L:$M, 1, FALSE)),IFERROR(INDEX('DMW | F&amp;L Fields'!$C:$C,MATCH($C222,'DMW | F&amp;L Fields'!$L:$L, 0)), "Y") ="Y"),"No", "Yes")</f>
        <v>No</v>
      </c>
      <c r="G222" s="1" t="str">
        <f>IFERROR(VLOOKUP($C222,'DMW | F&amp;L Fields'!$L:$M, 2, FALSE),"(not found)")</f>
        <v>Describes the purpose of PFE and allows end user to outline the total utilisation or breakdown across commodities or FX given MLC treats them as 1 product</v>
      </c>
      <c r="H222" s="2" t="str">
        <f t="shared" si="105"/>
        <v>n/a</v>
      </c>
      <c r="I222" s="2" t="s">
        <v>97</v>
      </c>
      <c r="J222" s="1" t="s">
        <v>115</v>
      </c>
      <c r="K222" s="2">
        <v>255</v>
      </c>
      <c r="L222" s="2">
        <v>0</v>
      </c>
      <c r="M222" s="2">
        <v>0</v>
      </c>
      <c r="N222" s="2" t="str">
        <f t="shared" si="106"/>
        <v>string|255|0|0</v>
      </c>
      <c r="O222" t="str">
        <f>IFERROR(VLOOKUP('nCino | Field Mappings'!$A222,'nCino | Object Info'!$A:$H,5,FALSE),"(not found)")</f>
        <v>rskcsp_ds_facility</v>
      </c>
      <c r="P222" t="str">
        <f t="shared" si="107"/>
        <v>CCS_PotentialFutureExposure__c</v>
      </c>
      <c r="Q222" s="7">
        <f>IFERROR(VLOOKUP($N222,'nCino | BigQuery Type Lookup'!$A:$F,2,FALSE),"(not found)")</f>
        <v>255</v>
      </c>
    </row>
    <row r="223" spans="1:42">
      <c r="A223" s="1" t="s">
        <v>49</v>
      </c>
      <c r="B223" s="1" t="s">
        <v>374</v>
      </c>
      <c r="C223" s="1" t="s">
        <v>720</v>
      </c>
      <c r="D223" s="1" t="s">
        <v>721</v>
      </c>
      <c r="E223" s="1" t="s">
        <v>722</v>
      </c>
      <c r="F223" s="2" t="str">
        <f>IF(OR(ISERROR(VLOOKUP($C223,'DMW | F&amp;L Fields'!$L:$M, 1, FALSE)),IFERROR(INDEX('DMW | F&amp;L Fields'!$C:$C,MATCH($C223,'DMW | F&amp;L Fields'!$L:$L, 0)), "Y") ="Y"),"No", "Yes")</f>
        <v>Yes</v>
      </c>
      <c r="G223" s="1" t="str">
        <f>IFERROR(VLOOKUP($C223,'DMW | F&amp;L Fields'!$L:$M, 2, FALSE),"(not found)")</f>
        <v xml:space="preserve">This field represents the amount previously sanctioned on the original Facility. </v>
      </c>
      <c r="H223" s="2" t="str">
        <f t="shared" si="105"/>
        <v>n/a</v>
      </c>
      <c r="I223" s="2" t="s">
        <v>97</v>
      </c>
      <c r="J223" s="1" t="s">
        <v>128</v>
      </c>
      <c r="K223" s="2">
        <v>0</v>
      </c>
      <c r="L223" s="2">
        <v>18</v>
      </c>
      <c r="M223" s="2">
        <v>2</v>
      </c>
      <c r="N223" s="2" t="str">
        <f t="shared" si="106"/>
        <v>currency|0|18|2</v>
      </c>
      <c r="O223" t="str">
        <f>IFERROR(VLOOKUP('nCino | Field Mappings'!$A223,'nCino | Object Info'!$A:$H,5,FALSE),"(not found)")</f>
        <v>rskcsp_ds_facility</v>
      </c>
      <c r="P223" t="str">
        <f t="shared" si="107"/>
        <v>CCS_Previously_Sanctioned_Amount__c</v>
      </c>
      <c r="Q223" s="7">
        <f>IFERROR(VLOOKUP($N223,'nCino | BigQuery Type Lookup'!$A:$F,2,FALSE),"(not found)")</f>
        <v>21</v>
      </c>
      <c r="R223" t="str">
        <f>IFERROR(VLOOKUP('nCino | Field Mappings'!$A223,'nCino | Object Info'!$A:$H,6,FALSE),"(not found)")</f>
        <v>rskcsp_ds_facility_staging</v>
      </c>
      <c r="S223" t="str">
        <f t="shared" si="108"/>
        <v>CCS_Previously_Sanctioned_Amount__c</v>
      </c>
      <c r="T223" s="7" t="str">
        <f t="shared" si="109"/>
        <v>n/a</v>
      </c>
      <c r="U223" s="7" t="str">
        <f t="shared" ref="U223:U228" si="128">IF($T223="Primary", "yes", "no")</f>
        <v>no</v>
      </c>
      <c r="V223" s="2" t="str">
        <f>IFERROR(VLOOKUP($N223,'nCino | BigQuery Type Lookup'!$A:$F,3,FALSE),"(not found)")</f>
        <v>NUMERIC</v>
      </c>
      <c r="W223" s="7" t="str">
        <f>IFERROR(VLOOKUP($N223,'nCino | BigQuery Type Lookup'!$A:$F,4,FALSE),"(not found)")</f>
        <v>n/a</v>
      </c>
      <c r="X223" s="7">
        <f>IFERROR(VLOOKUP($N223,'nCino | BigQuery Type Lookup'!$A:$F,5,FALSE),"(not found)")</f>
        <v>18</v>
      </c>
      <c r="Y223" s="7">
        <f>IFERROR(VLOOKUP($N223,'nCino | BigQuery Type Lookup'!$A:$F,6,FALSE),"(not found)")</f>
        <v>2</v>
      </c>
      <c r="Z223" t="str">
        <f>IFERROR(VLOOKUP('nCino | Field Mappings'!$A223,'nCino | Object Info'!$A:$H,7,FALSE),"(not found)")</f>
        <v>rskcsp_ds_facility_curated</v>
      </c>
      <c r="AA223" t="str">
        <f t="shared" si="110"/>
        <v>CCS_Previously_Sanctioned_Amount__c</v>
      </c>
      <c r="AB223" s="7" t="str">
        <f t="shared" si="111"/>
        <v>n/a</v>
      </c>
      <c r="AC223" s="7" t="str">
        <f t="shared" si="111"/>
        <v>yes</v>
      </c>
      <c r="AD223" s="2" t="str">
        <f t="shared" si="112"/>
        <v>NUMERIC</v>
      </c>
      <c r="AE223" s="7" t="str">
        <f t="shared" si="113"/>
        <v>n/a</v>
      </c>
      <c r="AF223" s="7">
        <f t="shared" si="114"/>
        <v>18</v>
      </c>
      <c r="AG223" s="7">
        <f t="shared" si="115"/>
        <v>2</v>
      </c>
      <c r="AH223" t="str">
        <f>IFERROR(VLOOKUP('nCino | Field Mappings'!$A223,'nCino | Object Info'!$A:$H,8,FALSE),"(not found)")</f>
        <v>facility</v>
      </c>
      <c r="AI223" t="str">
        <f t="shared" si="116"/>
        <v>Previously_Sanctioned_Amount</v>
      </c>
      <c r="AJ223" s="7" t="str">
        <f t="shared" si="117"/>
        <v>n/a</v>
      </c>
      <c r="AK223" s="7" t="str">
        <f t="shared" ref="AK223:AK228" si="129">AC223</f>
        <v>yes</v>
      </c>
      <c r="AL223" s="2" t="str">
        <f t="shared" si="118"/>
        <v>NUMERIC</v>
      </c>
      <c r="AM223" s="7" t="str">
        <f t="shared" si="119"/>
        <v>n/a</v>
      </c>
      <c r="AN223" s="7">
        <f t="shared" si="120"/>
        <v>18</v>
      </c>
      <c r="AO223" s="7">
        <f t="shared" si="121"/>
        <v>2</v>
      </c>
      <c r="AP223" s="7" t="str">
        <f t="shared" ref="AP223:AP228" si="130">IF(AL223="ARRAY", "CHECK MAX ELEMENTS", "n/a")</f>
        <v>n/a</v>
      </c>
    </row>
    <row r="224" spans="1:42">
      <c r="A224" s="1" t="s">
        <v>49</v>
      </c>
      <c r="B224" s="1" t="s">
        <v>374</v>
      </c>
      <c r="C224" s="1" t="s">
        <v>723</v>
      </c>
      <c r="D224" s="1" t="s">
        <v>724</v>
      </c>
      <c r="E224" s="1" t="s">
        <v>725</v>
      </c>
      <c r="F224" s="2" t="str">
        <f>IF(OR(ISERROR(VLOOKUP($C224,'DMW | F&amp;L Fields'!$L:$M, 1, FALSE)),IFERROR(INDEX('DMW | F&amp;L Fields'!$C:$C,MATCH($C224,'DMW | F&amp;L Fields'!$L:$L, 0)), "Y") ="Y"),"No", "Yes")</f>
        <v>Yes</v>
      </c>
      <c r="G224" s="1" t="str">
        <f>IFERROR(VLOOKUP($C224,'DMW | F&amp;L Fields'!$L:$M, 2, FALSE),"(not found)")</f>
        <v>CCTUC-4017 | The date the associated Pricing Option was created.</v>
      </c>
      <c r="H224" s="2" t="str">
        <f t="shared" si="105"/>
        <v>n/a</v>
      </c>
      <c r="I224" s="2" t="s">
        <v>97</v>
      </c>
      <c r="J224" s="1" t="s">
        <v>102</v>
      </c>
      <c r="K224" s="2">
        <v>0</v>
      </c>
      <c r="L224" s="2">
        <v>0</v>
      </c>
      <c r="M224" s="2">
        <v>0</v>
      </c>
      <c r="N224" s="2" t="str">
        <f t="shared" si="106"/>
        <v>date|0|0|0</v>
      </c>
      <c r="O224" t="str">
        <f>IFERROR(VLOOKUP('nCino | Field Mappings'!$A224,'nCino | Object Info'!$A:$H,5,FALSE),"(not found)")</f>
        <v>rskcsp_ds_facility</v>
      </c>
      <c r="P224" t="str">
        <f t="shared" si="107"/>
        <v>CCS_Pricing_Date__c</v>
      </c>
      <c r="Q224" s="7">
        <f>IFERROR(VLOOKUP($N224,'nCino | BigQuery Type Lookup'!$A:$F,2,FALSE),"(not found)")</f>
        <v>8</v>
      </c>
      <c r="R224" t="str">
        <f>IFERROR(VLOOKUP('nCino | Field Mappings'!$A224,'nCino | Object Info'!$A:$H,6,FALSE),"(not found)")</f>
        <v>rskcsp_ds_facility_staging</v>
      </c>
      <c r="S224" t="str">
        <f t="shared" si="108"/>
        <v>CCS_Pricing_Date__c</v>
      </c>
      <c r="T224" s="7" t="str">
        <f t="shared" si="109"/>
        <v>n/a</v>
      </c>
      <c r="U224" s="7" t="str">
        <f t="shared" si="128"/>
        <v>no</v>
      </c>
      <c r="V224" s="2" t="str">
        <f>IFERROR(VLOOKUP($N224,'nCino | BigQuery Type Lookup'!$A:$F,3,FALSE),"(not found)")</f>
        <v>DATE</v>
      </c>
      <c r="W224" s="7" t="str">
        <f>IFERROR(VLOOKUP($N224,'nCino | BigQuery Type Lookup'!$A:$F,4,FALSE),"(not found)")</f>
        <v>n/a</v>
      </c>
      <c r="X224" s="7" t="str">
        <f>IFERROR(VLOOKUP($N224,'nCino | BigQuery Type Lookup'!$A:$F,5,FALSE),"(not found)")</f>
        <v>n/a</v>
      </c>
      <c r="Y224" s="7" t="str">
        <f>IFERROR(VLOOKUP($N224,'nCino | BigQuery Type Lookup'!$A:$F,6,FALSE),"(not found)")</f>
        <v>n/a</v>
      </c>
      <c r="Z224" t="str">
        <f>IFERROR(VLOOKUP('nCino | Field Mappings'!$A224,'nCino | Object Info'!$A:$H,7,FALSE),"(not found)")</f>
        <v>rskcsp_ds_facility_curated</v>
      </c>
      <c r="AA224" t="str">
        <f t="shared" si="110"/>
        <v>CCS_Pricing_Date__c</v>
      </c>
      <c r="AB224" s="7" t="str">
        <f t="shared" si="111"/>
        <v>n/a</v>
      </c>
      <c r="AC224" s="7" t="str">
        <f t="shared" si="111"/>
        <v>yes</v>
      </c>
      <c r="AD224" s="2" t="str">
        <f t="shared" si="112"/>
        <v>DATE</v>
      </c>
      <c r="AE224" s="7" t="str">
        <f t="shared" si="113"/>
        <v>n/a</v>
      </c>
      <c r="AF224" s="7" t="str">
        <f t="shared" si="114"/>
        <v>n/a</v>
      </c>
      <c r="AG224" s="7" t="str">
        <f t="shared" si="115"/>
        <v>n/a</v>
      </c>
      <c r="AH224" t="str">
        <f>IFERROR(VLOOKUP('nCino | Field Mappings'!$A224,'nCino | Object Info'!$A:$H,8,FALSE),"(not found)")</f>
        <v>facility</v>
      </c>
      <c r="AI224" t="str">
        <f t="shared" si="116"/>
        <v>Pricing_Date</v>
      </c>
      <c r="AJ224" s="7" t="str">
        <f t="shared" si="117"/>
        <v>n/a</v>
      </c>
      <c r="AK224" s="7" t="str">
        <f t="shared" si="129"/>
        <v>yes</v>
      </c>
      <c r="AL224" s="2" t="str">
        <f t="shared" si="118"/>
        <v>DATE</v>
      </c>
      <c r="AM224" s="7" t="str">
        <f t="shared" si="119"/>
        <v>n/a</v>
      </c>
      <c r="AN224" s="7" t="str">
        <f t="shared" si="120"/>
        <v>n/a</v>
      </c>
      <c r="AO224" s="7" t="str">
        <f t="shared" si="121"/>
        <v>n/a</v>
      </c>
      <c r="AP224" s="7" t="str">
        <f t="shared" si="130"/>
        <v>n/a</v>
      </c>
    </row>
    <row r="225" spans="1:42">
      <c r="A225" s="1" t="s">
        <v>49</v>
      </c>
      <c r="B225" s="1" t="s">
        <v>374</v>
      </c>
      <c r="C225" s="1" t="s">
        <v>726</v>
      </c>
      <c r="D225" s="1" t="s">
        <v>727</v>
      </c>
      <c r="E225" s="1" t="s">
        <v>728</v>
      </c>
      <c r="F225" s="2" t="str">
        <f>IF(OR(ISERROR(VLOOKUP($C225,'DMW | F&amp;L Fields'!$L:$M, 1, FALSE)),IFERROR(INDEX('DMW | F&amp;L Fields'!$C:$C,MATCH($C225,'DMW | F&amp;L Fields'!$L:$L, 0)), "Y") ="Y"),"No", "Yes")</f>
        <v>Yes</v>
      </c>
      <c r="G225" s="1" t="str">
        <f>IFERROR(VLOOKUP($C225,'DMW | F&amp;L Fields'!$L:$M, 2, FALSE),"(not found)")</f>
        <v>CCTUC-2657 : The Pricing 'Product' being used for pricing comparison.</v>
      </c>
      <c r="H225" s="2" t="str">
        <f t="shared" si="105"/>
        <v>n/a</v>
      </c>
      <c r="I225" s="2" t="s">
        <v>97</v>
      </c>
      <c r="J225" s="1" t="s">
        <v>119</v>
      </c>
      <c r="K225" s="2">
        <v>255</v>
      </c>
      <c r="L225" s="2">
        <v>0</v>
      </c>
      <c r="M225" s="2">
        <v>0</v>
      </c>
      <c r="N225" s="2" t="str">
        <f t="shared" si="106"/>
        <v>picklist|255|0|0</v>
      </c>
      <c r="O225" t="str">
        <f>IFERROR(VLOOKUP('nCino | Field Mappings'!$A225,'nCino | Object Info'!$A:$H,5,FALSE),"(not found)")</f>
        <v>rskcsp_ds_facility</v>
      </c>
      <c r="P225" t="str">
        <f t="shared" si="107"/>
        <v>CCS_Pricing_Product__c</v>
      </c>
      <c r="Q225" s="7">
        <f>IFERROR(VLOOKUP($N225,'nCino | BigQuery Type Lookup'!$A:$F,2,FALSE),"(not found)")</f>
        <v>255</v>
      </c>
      <c r="R225" t="str">
        <f>IFERROR(VLOOKUP('nCino | Field Mappings'!$A225,'nCino | Object Info'!$A:$H,6,FALSE),"(not found)")</f>
        <v>rskcsp_ds_facility_staging</v>
      </c>
      <c r="S225" t="str">
        <f t="shared" si="108"/>
        <v>CCS_Pricing_Product__c</v>
      </c>
      <c r="T225" s="7" t="str">
        <f t="shared" si="109"/>
        <v>n/a</v>
      </c>
      <c r="U225" s="7" t="str">
        <f t="shared" si="128"/>
        <v>no</v>
      </c>
      <c r="V225" s="2" t="str">
        <f>IFERROR(VLOOKUP($N225,'nCino | BigQuery Type Lookup'!$A:$F,3,FALSE),"(not found)")</f>
        <v>STRING</v>
      </c>
      <c r="W225" s="7">
        <f>IFERROR(VLOOKUP($N225,'nCino | BigQuery Type Lookup'!$A:$F,4,FALSE),"(not found)")</f>
        <v>255</v>
      </c>
      <c r="X225" s="7" t="str">
        <f>IFERROR(VLOOKUP($N225,'nCino | BigQuery Type Lookup'!$A:$F,5,FALSE),"(not found)")</f>
        <v>n/a</v>
      </c>
      <c r="Y225" s="7" t="str">
        <f>IFERROR(VLOOKUP($N225,'nCino | BigQuery Type Lookup'!$A:$F,6,FALSE),"(not found)")</f>
        <v>n/a</v>
      </c>
      <c r="Z225" t="str">
        <f>IFERROR(VLOOKUP('nCino | Field Mappings'!$A225,'nCino | Object Info'!$A:$H,7,FALSE),"(not found)")</f>
        <v>rskcsp_ds_facility_curated</v>
      </c>
      <c r="AA225" t="str">
        <f t="shared" si="110"/>
        <v>CCS_Pricing_Product__c</v>
      </c>
      <c r="AB225" s="7" t="str">
        <f t="shared" si="111"/>
        <v>n/a</v>
      </c>
      <c r="AC225" s="7" t="str">
        <f t="shared" si="111"/>
        <v>yes</v>
      </c>
      <c r="AD225" s="2" t="str">
        <f t="shared" si="112"/>
        <v>STRING</v>
      </c>
      <c r="AE225" s="7">
        <f t="shared" si="113"/>
        <v>255</v>
      </c>
      <c r="AF225" s="7" t="str">
        <f t="shared" si="114"/>
        <v>n/a</v>
      </c>
      <c r="AG225" s="7" t="str">
        <f t="shared" si="115"/>
        <v>n/a</v>
      </c>
      <c r="AH225" t="str">
        <f>IFERROR(VLOOKUP('nCino | Field Mappings'!$A225,'nCino | Object Info'!$A:$H,8,FALSE),"(not found)")</f>
        <v>facility</v>
      </c>
      <c r="AI225" t="str">
        <f t="shared" si="116"/>
        <v>Pricing_Product</v>
      </c>
      <c r="AJ225" s="7" t="str">
        <f t="shared" si="117"/>
        <v>n/a</v>
      </c>
      <c r="AK225" s="7" t="str">
        <f t="shared" si="129"/>
        <v>yes</v>
      </c>
      <c r="AL225" s="2" t="str">
        <f t="shared" si="118"/>
        <v>STRING</v>
      </c>
      <c r="AM225" s="7">
        <f t="shared" si="119"/>
        <v>255</v>
      </c>
      <c r="AN225" s="7" t="str">
        <f t="shared" si="120"/>
        <v>n/a</v>
      </c>
      <c r="AO225" s="7" t="str">
        <f t="shared" si="121"/>
        <v>n/a</v>
      </c>
      <c r="AP225" s="7" t="str">
        <f t="shared" si="130"/>
        <v>n/a</v>
      </c>
    </row>
    <row r="226" spans="1:42">
      <c r="A226" s="1" t="s">
        <v>49</v>
      </c>
      <c r="B226" s="1" t="s">
        <v>374</v>
      </c>
      <c r="C226" s="1" t="s">
        <v>729</v>
      </c>
      <c r="D226" s="1" t="s">
        <v>730</v>
      </c>
      <c r="E226" s="1" t="s">
        <v>731</v>
      </c>
      <c r="F226" s="2" t="str">
        <f>IF(OR(ISERROR(VLOOKUP($C226,'DMW | F&amp;L Fields'!$L:$M, 1, FALSE)),IFERROR(INDEX('DMW | F&amp;L Fields'!$C:$C,MATCH($C226,'DMW | F&amp;L Fields'!$L:$L, 0)), "Y") ="Y"),"No", "Yes")</f>
        <v>Yes</v>
      </c>
      <c r="G226" s="1" t="str">
        <f>IFERROR(VLOOKUP($C226,'DMW | F&amp;L Fields'!$L:$M, 2, FALSE),"(not found)")</f>
        <v>Check product is as follows: Product Line: SME, Product Type: Loan, Product: Business Loan; Partially Amortising Loan; Property Development Loan; Pension Loan; Capital Contribution Loan; Trustee Loan; VAT Bridging</v>
      </c>
      <c r="H226" s="2" t="str">
        <f t="shared" si="105"/>
        <v>n/a</v>
      </c>
      <c r="I226" s="2" t="s">
        <v>110</v>
      </c>
      <c r="J226" s="1" t="s">
        <v>164</v>
      </c>
      <c r="K226" s="2">
        <v>0</v>
      </c>
      <c r="L226" s="2">
        <v>0</v>
      </c>
      <c r="M226" s="2">
        <v>0</v>
      </c>
      <c r="N226" s="2" t="str">
        <f t="shared" si="106"/>
        <v>boolean|0|0|0</v>
      </c>
      <c r="O226" t="str">
        <f>IFERROR(VLOOKUP('nCino | Field Mappings'!$A226,'nCino | Object Info'!$A:$H,5,FALSE),"(not found)")</f>
        <v>rskcsp_ds_facility</v>
      </c>
      <c r="P226" t="str">
        <f t="shared" si="107"/>
        <v>CCS_Product_Approval_Rendering__c</v>
      </c>
      <c r="Q226" s="7">
        <f>IFERROR(VLOOKUP($N226,'nCino | BigQuery Type Lookup'!$A:$F,2,FALSE),"(not found)")</f>
        <v>1</v>
      </c>
      <c r="R226" t="str">
        <f>IFERROR(VLOOKUP('nCino | Field Mappings'!$A226,'nCino | Object Info'!$A:$H,6,FALSE),"(not found)")</f>
        <v>rskcsp_ds_facility_staging</v>
      </c>
      <c r="S226" t="str">
        <f t="shared" si="108"/>
        <v>CCS_Product_Approval_Rendering__c</v>
      </c>
      <c r="T226" s="7" t="str">
        <f t="shared" si="109"/>
        <v>n/a</v>
      </c>
      <c r="U226" s="7" t="str">
        <f t="shared" si="128"/>
        <v>no</v>
      </c>
      <c r="V226" s="2" t="str">
        <f>IFERROR(VLOOKUP($N226,'nCino | BigQuery Type Lookup'!$A:$F,3,FALSE),"(not found)")</f>
        <v>BOOL</v>
      </c>
      <c r="W226" s="7" t="str">
        <f>IFERROR(VLOOKUP($N226,'nCino | BigQuery Type Lookup'!$A:$F,4,FALSE),"(not found)")</f>
        <v>n/a</v>
      </c>
      <c r="X226" s="7" t="str">
        <f>IFERROR(VLOOKUP($N226,'nCino | BigQuery Type Lookup'!$A:$F,5,FALSE),"(not found)")</f>
        <v>n/a</v>
      </c>
      <c r="Y226" s="7" t="str">
        <f>IFERROR(VLOOKUP($N226,'nCino | BigQuery Type Lookup'!$A:$F,6,FALSE),"(not found)")</f>
        <v>n/a</v>
      </c>
      <c r="Z226" t="str">
        <f>IFERROR(VLOOKUP('nCino | Field Mappings'!$A226,'nCino | Object Info'!$A:$H,7,FALSE),"(not found)")</f>
        <v>rskcsp_ds_facility_curated</v>
      </c>
      <c r="AA226" t="str">
        <f t="shared" si="110"/>
        <v>CCS_Product_Approval_Rendering__c</v>
      </c>
      <c r="AB226" s="7" t="str">
        <f t="shared" si="111"/>
        <v>n/a</v>
      </c>
      <c r="AC226" s="7" t="str">
        <f t="shared" si="111"/>
        <v>no</v>
      </c>
      <c r="AD226" s="2" t="str">
        <f t="shared" si="112"/>
        <v>BOOL</v>
      </c>
      <c r="AE226" s="7" t="str">
        <f t="shared" si="113"/>
        <v>n/a</v>
      </c>
      <c r="AF226" s="7" t="str">
        <f t="shared" si="114"/>
        <v>n/a</v>
      </c>
      <c r="AG226" s="7" t="str">
        <f t="shared" si="115"/>
        <v>n/a</v>
      </c>
      <c r="AH226" t="str">
        <f>IFERROR(VLOOKUP('nCino | Field Mappings'!$A226,'nCino | Object Info'!$A:$H,8,FALSE),"(not found)")</f>
        <v>facility</v>
      </c>
      <c r="AI226" t="str">
        <f t="shared" si="116"/>
        <v>Product_Approval_Rendering</v>
      </c>
      <c r="AJ226" s="7" t="str">
        <f t="shared" si="117"/>
        <v>n/a</v>
      </c>
      <c r="AK226" s="7" t="str">
        <f t="shared" si="129"/>
        <v>no</v>
      </c>
      <c r="AL226" s="2" t="str">
        <f t="shared" si="118"/>
        <v>BOOL</v>
      </c>
      <c r="AM226" s="7" t="str">
        <f t="shared" si="119"/>
        <v>n/a</v>
      </c>
      <c r="AN226" s="7" t="str">
        <f t="shared" si="120"/>
        <v>n/a</v>
      </c>
      <c r="AO226" s="7" t="str">
        <f t="shared" si="121"/>
        <v>n/a</v>
      </c>
      <c r="AP226" s="7" t="str">
        <f t="shared" si="130"/>
        <v>n/a</v>
      </c>
    </row>
    <row r="227" spans="1:42">
      <c r="A227" s="1" t="s">
        <v>49</v>
      </c>
      <c r="B227" s="1" t="s">
        <v>374</v>
      </c>
      <c r="C227" s="1" t="s">
        <v>732</v>
      </c>
      <c r="D227" s="1" t="s">
        <v>733</v>
      </c>
      <c r="E227" s="1" t="s">
        <v>734</v>
      </c>
      <c r="F227" s="2" t="str">
        <f>IF(OR(ISERROR(VLOOKUP($C227,'DMW | F&amp;L Fields'!$L:$M, 1, FALSE)),IFERROR(INDEX('DMW | F&amp;L Fields'!$C:$C,MATCH($C227,'DMW | F&amp;L Fields'!$L:$L, 0)), "Y") ="Y"),"No", "Yes")</f>
        <v>Yes</v>
      </c>
      <c r="G227" s="1" t="str">
        <f>IFERROR(VLOOKUP($C227,'DMW | F&amp;L Fields'!$L:$M, 2, FALSE),"(not found)")</f>
        <v>Rationale for product choice.</v>
      </c>
      <c r="H227" s="2" t="str">
        <f t="shared" si="105"/>
        <v>n/a</v>
      </c>
      <c r="I227" s="2" t="s">
        <v>97</v>
      </c>
      <c r="J227" s="1" t="s">
        <v>335</v>
      </c>
      <c r="K227" s="2">
        <v>120000</v>
      </c>
      <c r="L227" s="2">
        <v>0</v>
      </c>
      <c r="M227" s="2">
        <v>0</v>
      </c>
      <c r="N227" s="2" t="str">
        <f t="shared" si="106"/>
        <v>textarea|120000|0|0</v>
      </c>
      <c r="O227" t="str">
        <f>IFERROR(VLOOKUP('nCino | Field Mappings'!$A227,'nCino | Object Info'!$A:$H,5,FALSE),"(not found)")</f>
        <v>rskcsp_ds_facility</v>
      </c>
      <c r="P227" t="str">
        <f t="shared" si="107"/>
        <v>CCS_Product_Rationale__c</v>
      </c>
      <c r="Q227" s="7">
        <f>IFERROR(VLOOKUP($N227,'nCino | BigQuery Type Lookup'!$A:$F,2,FALSE),"(not found)")</f>
        <v>120000</v>
      </c>
      <c r="R227" t="str">
        <f>IFERROR(VLOOKUP('nCino | Field Mappings'!$A227,'nCino | Object Info'!$A:$H,6,FALSE),"(not found)")</f>
        <v>rskcsp_ds_facility_staging</v>
      </c>
      <c r="S227" t="str">
        <f t="shared" si="108"/>
        <v>CCS_Product_Rationale__c</v>
      </c>
      <c r="T227" s="7" t="str">
        <f t="shared" si="109"/>
        <v>n/a</v>
      </c>
      <c r="U227" s="7" t="str">
        <f t="shared" si="128"/>
        <v>no</v>
      </c>
      <c r="V227" s="2" t="str">
        <f>IFERROR(VLOOKUP($N227,'nCino | BigQuery Type Lookup'!$A:$F,3,FALSE),"(not found)")</f>
        <v>STRING</v>
      </c>
      <c r="W227" s="7">
        <f>IFERROR(VLOOKUP($N227,'nCino | BigQuery Type Lookup'!$A:$F,4,FALSE),"(not found)")</f>
        <v>120000</v>
      </c>
      <c r="X227" s="7" t="str">
        <f>IFERROR(VLOOKUP($N227,'nCino | BigQuery Type Lookup'!$A:$F,5,FALSE),"(not found)")</f>
        <v>n/a</v>
      </c>
      <c r="Y227" s="7" t="str">
        <f>IFERROR(VLOOKUP($N227,'nCino | BigQuery Type Lookup'!$A:$F,6,FALSE),"(not found)")</f>
        <v>n/a</v>
      </c>
      <c r="Z227" t="str">
        <f>IFERROR(VLOOKUP('nCino | Field Mappings'!$A227,'nCino | Object Info'!$A:$H,7,FALSE),"(not found)")</f>
        <v>rskcsp_ds_facility_curated</v>
      </c>
      <c r="AA227" t="str">
        <f t="shared" si="110"/>
        <v>CCS_Product_Rationale__c</v>
      </c>
      <c r="AB227" s="7" t="str">
        <f t="shared" si="111"/>
        <v>n/a</v>
      </c>
      <c r="AC227" s="7" t="str">
        <f t="shared" si="111"/>
        <v>yes</v>
      </c>
      <c r="AD227" s="2" t="str">
        <f t="shared" si="112"/>
        <v>STRING</v>
      </c>
      <c r="AE227" s="7">
        <f t="shared" si="113"/>
        <v>120000</v>
      </c>
      <c r="AF227" s="7" t="str">
        <f t="shared" si="114"/>
        <v>n/a</v>
      </c>
      <c r="AG227" s="7" t="str">
        <f t="shared" si="115"/>
        <v>n/a</v>
      </c>
      <c r="AH227" t="str">
        <f>IFERROR(VLOOKUP('nCino | Field Mappings'!$A227,'nCino | Object Info'!$A:$H,8,FALSE),"(not found)")</f>
        <v>facility</v>
      </c>
      <c r="AI227" t="str">
        <f t="shared" si="116"/>
        <v>Product_Rationale</v>
      </c>
      <c r="AJ227" s="7" t="str">
        <f t="shared" si="117"/>
        <v>n/a</v>
      </c>
      <c r="AK227" s="7" t="str">
        <f t="shared" si="129"/>
        <v>yes</v>
      </c>
      <c r="AL227" s="2" t="str">
        <f t="shared" si="118"/>
        <v>STRING</v>
      </c>
      <c r="AM227" s="7">
        <f t="shared" si="119"/>
        <v>120000</v>
      </c>
      <c r="AN227" s="7" t="str">
        <f t="shared" si="120"/>
        <v>n/a</v>
      </c>
      <c r="AO227" s="7" t="str">
        <f t="shared" si="121"/>
        <v>n/a</v>
      </c>
      <c r="AP227" s="7" t="str">
        <f t="shared" si="130"/>
        <v>n/a</v>
      </c>
    </row>
    <row r="228" spans="1:42">
      <c r="A228" s="1" t="s">
        <v>49</v>
      </c>
      <c r="B228" s="1" t="s">
        <v>374</v>
      </c>
      <c r="C228" s="1" t="s">
        <v>735</v>
      </c>
      <c r="D228" s="1" t="s">
        <v>736</v>
      </c>
      <c r="E228" s="1" t="s">
        <v>737</v>
      </c>
      <c r="F228" s="2" t="str">
        <f>IF(OR(ISERROR(VLOOKUP($C228,'DMW | F&amp;L Fields'!$L:$M, 1, FALSE)),IFERROR(INDEX('DMW | F&amp;L Fields'!$C:$C,MATCH($C228,'DMW | F&amp;L Fields'!$L:$L, 0)), "Y") ="Y"),"No", "Yes")</f>
        <v>Yes</v>
      </c>
      <c r="G228" s="1" t="str">
        <f>IFERROR(VLOOKUP($C228,'DMW | F&amp;L Fields'!$L:$M, 2, FALSE),"(not found)")</f>
        <v>The Proposed Margin for an Overdraft after a proposed decrease.</v>
      </c>
      <c r="H228" s="2" t="str">
        <f t="shared" si="105"/>
        <v>n/a</v>
      </c>
      <c r="I228" s="2" t="s">
        <v>97</v>
      </c>
      <c r="J228" s="1" t="s">
        <v>342</v>
      </c>
      <c r="K228" s="2">
        <v>0</v>
      </c>
      <c r="L228" s="2">
        <v>18</v>
      </c>
      <c r="M228" s="2">
        <v>2</v>
      </c>
      <c r="N228" s="2" t="str">
        <f t="shared" si="106"/>
        <v>percent|0|18|2</v>
      </c>
      <c r="O228" t="str">
        <f>IFERROR(VLOOKUP('nCino | Field Mappings'!$A228,'nCino | Object Info'!$A:$H,5,FALSE),"(not found)")</f>
        <v>rskcsp_ds_facility</v>
      </c>
      <c r="P228" t="str">
        <f t="shared" si="107"/>
        <v>CCS_Proposed_Exception_Pricing_Margin__c</v>
      </c>
      <c r="Q228" s="7">
        <f>IFERROR(VLOOKUP($N228,'nCino | BigQuery Type Lookup'!$A:$F,2,FALSE),"(not found)")</f>
        <v>21</v>
      </c>
      <c r="R228" t="str">
        <f>IFERROR(VLOOKUP('nCino | Field Mappings'!$A228,'nCino | Object Info'!$A:$H,6,FALSE),"(not found)")</f>
        <v>rskcsp_ds_facility_staging</v>
      </c>
      <c r="S228" t="str">
        <f t="shared" si="108"/>
        <v>CCS_Proposed_Exception_Pricing_Margin__c</v>
      </c>
      <c r="T228" s="7" t="str">
        <f t="shared" si="109"/>
        <v>n/a</v>
      </c>
      <c r="U228" s="7" t="str">
        <f t="shared" si="128"/>
        <v>no</v>
      </c>
      <c r="V228" s="2" t="str">
        <f>IFERROR(VLOOKUP($N228,'nCino | BigQuery Type Lookup'!$A:$F,3,FALSE),"(not found)")</f>
        <v>NUMERIC</v>
      </c>
      <c r="W228" s="7" t="str">
        <f>IFERROR(VLOOKUP($N228,'nCino | BigQuery Type Lookup'!$A:$F,4,FALSE),"(not found)")</f>
        <v>n/a</v>
      </c>
      <c r="X228" s="7">
        <f>IFERROR(VLOOKUP($N228,'nCino | BigQuery Type Lookup'!$A:$F,5,FALSE),"(not found)")</f>
        <v>18</v>
      </c>
      <c r="Y228" s="7">
        <f>IFERROR(VLOOKUP($N228,'nCino | BigQuery Type Lookup'!$A:$F,6,FALSE),"(not found)")</f>
        <v>2</v>
      </c>
      <c r="Z228" t="str">
        <f>IFERROR(VLOOKUP('nCino | Field Mappings'!$A228,'nCino | Object Info'!$A:$H,7,FALSE),"(not found)")</f>
        <v>rskcsp_ds_facility_curated</v>
      </c>
      <c r="AA228" t="str">
        <f t="shared" si="110"/>
        <v>CCS_Proposed_Exception_Pricing_Margin__c</v>
      </c>
      <c r="AB228" s="7" t="str">
        <f t="shared" si="111"/>
        <v>n/a</v>
      </c>
      <c r="AC228" s="7" t="str">
        <f t="shared" si="111"/>
        <v>yes</v>
      </c>
      <c r="AD228" s="2" t="str">
        <f t="shared" si="112"/>
        <v>NUMERIC</v>
      </c>
      <c r="AE228" s="7" t="str">
        <f t="shared" si="113"/>
        <v>n/a</v>
      </c>
      <c r="AF228" s="7">
        <f t="shared" si="114"/>
        <v>18</v>
      </c>
      <c r="AG228" s="7">
        <f t="shared" si="115"/>
        <v>2</v>
      </c>
      <c r="AH228" t="str">
        <f>IFERROR(VLOOKUP('nCino | Field Mappings'!$A228,'nCino | Object Info'!$A:$H,8,FALSE),"(not found)")</f>
        <v>facility</v>
      </c>
      <c r="AI228" t="str">
        <f t="shared" si="116"/>
        <v>Proposed_Exception_Pricing_Margin</v>
      </c>
      <c r="AJ228" s="7" t="str">
        <f t="shared" si="117"/>
        <v>n/a</v>
      </c>
      <c r="AK228" s="7" t="str">
        <f t="shared" si="129"/>
        <v>yes</v>
      </c>
      <c r="AL228" s="2" t="str">
        <f t="shared" si="118"/>
        <v>NUMERIC</v>
      </c>
      <c r="AM228" s="7" t="str">
        <f t="shared" si="119"/>
        <v>n/a</v>
      </c>
      <c r="AN228" s="7">
        <f t="shared" si="120"/>
        <v>18</v>
      </c>
      <c r="AO228" s="7">
        <f t="shared" si="121"/>
        <v>2</v>
      </c>
      <c r="AP228" s="7" t="str">
        <f t="shared" si="130"/>
        <v>n/a</v>
      </c>
    </row>
    <row r="229" spans="1:42">
      <c r="A229" s="1" t="s">
        <v>49</v>
      </c>
      <c r="B229" s="1" t="s">
        <v>374</v>
      </c>
      <c r="C229" s="1" t="s">
        <v>738</v>
      </c>
      <c r="D229" s="1" t="s">
        <v>739</v>
      </c>
      <c r="E229" s="1" t="s">
        <v>737</v>
      </c>
      <c r="F229" s="2" t="str">
        <f>IF(OR(ISERROR(VLOOKUP($C229,'DMW | F&amp;L Fields'!$L:$M, 1, FALSE)),IFERROR(INDEX('DMW | F&amp;L Fields'!$C:$C,MATCH($C229,'DMW | F&amp;L Fields'!$L:$L, 0)), "Y") ="Y"),"No", "Yes")</f>
        <v>No</v>
      </c>
      <c r="G229" s="1" t="str">
        <f>IFERROR(VLOOKUP($C229,'DMW | F&amp;L Fields'!$L:$M, 2, FALSE),"(not found)")</f>
        <v>The Proposed Margin for an Overdraft after a proposed decrease</v>
      </c>
      <c r="H229" s="2" t="str">
        <f t="shared" si="105"/>
        <v>n/a</v>
      </c>
      <c r="I229" s="2" t="s">
        <v>97</v>
      </c>
      <c r="J229" s="1" t="s">
        <v>342</v>
      </c>
      <c r="K229" s="2">
        <v>0</v>
      </c>
      <c r="L229" s="2">
        <v>18</v>
      </c>
      <c r="M229" s="2">
        <v>2</v>
      </c>
      <c r="N229" s="2" t="str">
        <f t="shared" si="106"/>
        <v>percent|0|18|2</v>
      </c>
      <c r="O229" t="str">
        <f>IFERROR(VLOOKUP('nCino | Field Mappings'!$A229,'nCino | Object Info'!$A:$H,5,FALSE),"(not found)")</f>
        <v>rskcsp_ds_facility</v>
      </c>
      <c r="P229" t="str">
        <f t="shared" si="107"/>
        <v>CCS_Proposed_Exception_Pricing_Margin_de__c</v>
      </c>
      <c r="Q229" s="7">
        <f>IFERROR(VLOOKUP($N229,'nCino | BigQuery Type Lookup'!$A:$F,2,FALSE),"(not found)")</f>
        <v>21</v>
      </c>
    </row>
    <row r="230" spans="1:42">
      <c r="A230" s="1" t="s">
        <v>49</v>
      </c>
      <c r="B230" s="1" t="s">
        <v>374</v>
      </c>
      <c r="C230" s="1" t="s">
        <v>740</v>
      </c>
      <c r="D230" s="1" t="s">
        <v>741</v>
      </c>
      <c r="E230" s="1" t="s">
        <v>742</v>
      </c>
      <c r="F230" s="2" t="str">
        <f>IF(OR(ISERROR(VLOOKUP($C230,'DMW | F&amp;L Fields'!$L:$M, 1, FALSE)),IFERROR(INDEX('DMW | F&amp;L Fields'!$C:$C,MATCH($C230,'DMW | F&amp;L Fields'!$L:$L, 0)), "Y") ="Y"),"No", "Yes")</f>
        <v>Yes</v>
      </c>
      <c r="G230" s="1" t="str">
        <f>IFERROR(VLOOKUP($C230,'DMW | F&amp;L Fields'!$L:$M, 2, FALSE),"(not found)")</f>
        <v>CCTUC-3077 || The Proposed Margin for an Overdraft.</v>
      </c>
      <c r="H230" s="2" t="str">
        <f t="shared" si="105"/>
        <v>n/a</v>
      </c>
      <c r="I230" s="2" t="s">
        <v>97</v>
      </c>
      <c r="J230" s="1" t="s">
        <v>342</v>
      </c>
      <c r="K230" s="2">
        <v>0</v>
      </c>
      <c r="L230" s="2">
        <v>18</v>
      </c>
      <c r="M230" s="2">
        <v>2</v>
      </c>
      <c r="N230" s="2" t="str">
        <f t="shared" si="106"/>
        <v>percent|0|18|2</v>
      </c>
      <c r="O230" t="str">
        <f>IFERROR(VLOOKUP('nCino | Field Mappings'!$A230,'nCino | Object Info'!$A:$H,5,FALSE),"(not found)")</f>
        <v>rskcsp_ds_facility</v>
      </c>
      <c r="P230" t="str">
        <f t="shared" si="107"/>
        <v>CCS_Proposed_Margin__c</v>
      </c>
      <c r="Q230" s="7">
        <f>IFERROR(VLOOKUP($N230,'nCino | BigQuery Type Lookup'!$A:$F,2,FALSE),"(not found)")</f>
        <v>21</v>
      </c>
      <c r="R230" t="str">
        <f>IFERROR(VLOOKUP('nCino | Field Mappings'!$A230,'nCino | Object Info'!$A:$H,6,FALSE),"(not found)")</f>
        <v>rskcsp_ds_facility_staging</v>
      </c>
      <c r="S230" t="str">
        <f t="shared" si="108"/>
        <v>CCS_Proposed_Margin__c</v>
      </c>
      <c r="T230" s="7" t="str">
        <f t="shared" si="109"/>
        <v>n/a</v>
      </c>
      <c r="U230" s="7" t="str">
        <f t="shared" ref="U230" si="131">IF($T230="Primary", "yes", "no")</f>
        <v>no</v>
      </c>
      <c r="V230" s="2" t="str">
        <f>IFERROR(VLOOKUP($N230,'nCino | BigQuery Type Lookup'!$A:$F,3,FALSE),"(not found)")</f>
        <v>NUMERIC</v>
      </c>
      <c r="W230" s="7" t="str">
        <f>IFERROR(VLOOKUP($N230,'nCino | BigQuery Type Lookup'!$A:$F,4,FALSE),"(not found)")</f>
        <v>n/a</v>
      </c>
      <c r="X230" s="7">
        <f>IFERROR(VLOOKUP($N230,'nCino | BigQuery Type Lookup'!$A:$F,5,FALSE),"(not found)")</f>
        <v>18</v>
      </c>
      <c r="Y230" s="7">
        <f>IFERROR(VLOOKUP($N230,'nCino | BigQuery Type Lookup'!$A:$F,6,FALSE),"(not found)")</f>
        <v>2</v>
      </c>
      <c r="Z230" t="str">
        <f>IFERROR(VLOOKUP('nCino | Field Mappings'!$A230,'nCino | Object Info'!$A:$H,7,FALSE),"(not found)")</f>
        <v>rskcsp_ds_facility_curated</v>
      </c>
      <c r="AA230" t="str">
        <f t="shared" si="110"/>
        <v>CCS_Proposed_Margin__c</v>
      </c>
      <c r="AB230" s="7" t="str">
        <f t="shared" si="111"/>
        <v>n/a</v>
      </c>
      <c r="AC230" s="7" t="str">
        <f t="shared" si="111"/>
        <v>yes</v>
      </c>
      <c r="AD230" s="2" t="str">
        <f t="shared" si="112"/>
        <v>NUMERIC</v>
      </c>
      <c r="AE230" s="7" t="str">
        <f t="shared" si="113"/>
        <v>n/a</v>
      </c>
      <c r="AF230" s="7">
        <f t="shared" si="114"/>
        <v>18</v>
      </c>
      <c r="AG230" s="7">
        <f t="shared" si="115"/>
        <v>2</v>
      </c>
      <c r="AH230" t="str">
        <f>IFERROR(VLOOKUP('nCino | Field Mappings'!$A230,'nCino | Object Info'!$A:$H,8,FALSE),"(not found)")</f>
        <v>facility</v>
      </c>
      <c r="AI230" t="str">
        <f t="shared" si="116"/>
        <v>Proposed_Margin</v>
      </c>
      <c r="AJ230" s="7" t="str">
        <f t="shared" si="117"/>
        <v>n/a</v>
      </c>
      <c r="AK230" s="7" t="str">
        <f>AC230</f>
        <v>yes</v>
      </c>
      <c r="AL230" s="2" t="str">
        <f t="shared" si="118"/>
        <v>NUMERIC</v>
      </c>
      <c r="AM230" s="7" t="str">
        <f t="shared" si="119"/>
        <v>n/a</v>
      </c>
      <c r="AN230" s="7">
        <f t="shared" si="120"/>
        <v>18</v>
      </c>
      <c r="AO230" s="7">
        <f t="shared" si="121"/>
        <v>2</v>
      </c>
      <c r="AP230" s="7" t="str">
        <f>IF(AL230="ARRAY", "CHECK MAX ELEMENTS", "n/a")</f>
        <v>n/a</v>
      </c>
    </row>
    <row r="231" spans="1:42">
      <c r="A231" s="1" t="s">
        <v>49</v>
      </c>
      <c r="B231" s="1" t="s">
        <v>374</v>
      </c>
      <c r="C231" s="1" t="s">
        <v>743</v>
      </c>
      <c r="D231" s="1" t="s">
        <v>744</v>
      </c>
      <c r="E231" s="1" t="s">
        <v>200</v>
      </c>
      <c r="F231" s="2" t="str">
        <f>IF(OR(ISERROR(VLOOKUP($C231,'DMW | F&amp;L Fields'!$L:$M, 1, FALSE)),IFERROR(INDEX('DMW | F&amp;L Fields'!$C:$C,MATCH($C231,'DMW | F&amp;L Fields'!$L:$L, 0)), "Y") ="Y"),"No", "Yes")</f>
        <v>No</v>
      </c>
      <c r="G231" s="1" t="str">
        <f>IFERROR(VLOOKUP($C231,'DMW | F&amp;L Fields'!$L:$M, 2, FALSE),"(not found)")</f>
        <v>Manually Input proposed Limit</v>
      </c>
      <c r="H231" s="2" t="str">
        <f t="shared" si="105"/>
        <v>n/a</v>
      </c>
      <c r="I231" s="2" t="s">
        <v>97</v>
      </c>
      <c r="J231" s="1" t="s">
        <v>128</v>
      </c>
      <c r="K231" s="2">
        <v>0</v>
      </c>
      <c r="L231" s="2">
        <v>18</v>
      </c>
      <c r="M231" s="2">
        <v>2</v>
      </c>
      <c r="N231" s="2" t="str">
        <f t="shared" si="106"/>
        <v>currency|0|18|2</v>
      </c>
      <c r="O231" t="str">
        <f>IFERROR(VLOOKUP('nCino | Field Mappings'!$A231,'nCino | Object Info'!$A:$H,5,FALSE),"(not found)")</f>
        <v>rskcsp_ds_facility</v>
      </c>
      <c r="P231" t="str">
        <f t="shared" si="107"/>
        <v>CCS_ProposedLimit__c</v>
      </c>
      <c r="Q231" s="7">
        <f>IFERROR(VLOOKUP($N231,'nCino | BigQuery Type Lookup'!$A:$F,2,FALSE),"(not found)")</f>
        <v>21</v>
      </c>
    </row>
    <row r="232" spans="1:42">
      <c r="A232" s="1" t="s">
        <v>49</v>
      </c>
      <c r="B232" s="1" t="s">
        <v>374</v>
      </c>
      <c r="C232" s="1" t="s">
        <v>745</v>
      </c>
      <c r="D232" s="1" t="s">
        <v>746</v>
      </c>
      <c r="E232" s="1" t="s">
        <v>747</v>
      </c>
      <c r="F232" s="2" t="str">
        <f>IF(OR(ISERROR(VLOOKUP($C232,'DMW | F&amp;L Fields'!$L:$M, 1, FALSE)),IFERROR(INDEX('DMW | F&amp;L Fields'!$C:$C,MATCH($C232,'DMW | F&amp;L Fields'!$L:$L, 0)), "Y") ="Y"),"No", "Yes")</f>
        <v>Yes</v>
      </c>
      <c r="G232" s="1" t="str">
        <f>IFERROR(VLOOKUP($C232,'DMW | F&amp;L Fields'!$L:$M, 2, FALSE),"(not found)")</f>
        <v>Indicates whether the user would like to provide a comparative quote with a variable rate loan over the full term of the loan.</v>
      </c>
      <c r="H232" s="2" t="str">
        <f t="shared" si="105"/>
        <v>n/a</v>
      </c>
      <c r="I232" s="2" t="s">
        <v>97</v>
      </c>
      <c r="J232" s="1" t="s">
        <v>119</v>
      </c>
      <c r="K232" s="2">
        <v>255</v>
      </c>
      <c r="L232" s="2">
        <v>0</v>
      </c>
      <c r="M232" s="2">
        <v>0</v>
      </c>
      <c r="N232" s="2" t="str">
        <f t="shared" si="106"/>
        <v>picklist|255|0|0</v>
      </c>
      <c r="O232" t="str">
        <f>IFERROR(VLOOKUP('nCino | Field Mappings'!$A232,'nCino | Object Info'!$A:$H,5,FALSE),"(not found)")</f>
        <v>rskcsp_ds_facility</v>
      </c>
      <c r="P232" t="str">
        <f t="shared" si="107"/>
        <v>CCS_Provide_Comparative_quote__c</v>
      </c>
      <c r="Q232" s="7">
        <f>IFERROR(VLOOKUP($N232,'nCino | BigQuery Type Lookup'!$A:$F,2,FALSE),"(not found)")</f>
        <v>255</v>
      </c>
      <c r="R232" t="str">
        <f>IFERROR(VLOOKUP('nCino | Field Mappings'!$A232,'nCino | Object Info'!$A:$H,6,FALSE),"(not found)")</f>
        <v>rskcsp_ds_facility_staging</v>
      </c>
      <c r="S232" t="str">
        <f t="shared" si="108"/>
        <v>CCS_Provide_Comparative_quote__c</v>
      </c>
      <c r="T232" s="7" t="str">
        <f t="shared" si="109"/>
        <v>n/a</v>
      </c>
      <c r="U232" s="7" t="str">
        <f t="shared" ref="U232:U239" si="132">IF($T232="Primary", "yes", "no")</f>
        <v>no</v>
      </c>
      <c r="V232" s="2" t="str">
        <f>IFERROR(VLOOKUP($N232,'nCino | BigQuery Type Lookup'!$A:$F,3,FALSE),"(not found)")</f>
        <v>STRING</v>
      </c>
      <c r="W232" s="7">
        <f>IFERROR(VLOOKUP($N232,'nCino | BigQuery Type Lookup'!$A:$F,4,FALSE),"(not found)")</f>
        <v>255</v>
      </c>
      <c r="X232" s="7" t="str">
        <f>IFERROR(VLOOKUP($N232,'nCino | BigQuery Type Lookup'!$A:$F,5,FALSE),"(not found)")</f>
        <v>n/a</v>
      </c>
      <c r="Y232" s="7" t="str">
        <f>IFERROR(VLOOKUP($N232,'nCino | BigQuery Type Lookup'!$A:$F,6,FALSE),"(not found)")</f>
        <v>n/a</v>
      </c>
      <c r="Z232" t="str">
        <f>IFERROR(VLOOKUP('nCino | Field Mappings'!$A232,'nCino | Object Info'!$A:$H,7,FALSE),"(not found)")</f>
        <v>rskcsp_ds_facility_curated</v>
      </c>
      <c r="AA232" t="str">
        <f t="shared" si="110"/>
        <v>CCS_Provide_Comparative_quote__c</v>
      </c>
      <c r="AB232" s="7" t="str">
        <f t="shared" si="111"/>
        <v>n/a</v>
      </c>
      <c r="AC232" s="7" t="str">
        <f t="shared" si="111"/>
        <v>yes</v>
      </c>
      <c r="AD232" s="2" t="str">
        <f t="shared" si="112"/>
        <v>STRING</v>
      </c>
      <c r="AE232" s="7">
        <f t="shared" si="113"/>
        <v>255</v>
      </c>
      <c r="AF232" s="7" t="str">
        <f t="shared" si="114"/>
        <v>n/a</v>
      </c>
      <c r="AG232" s="7" t="str">
        <f t="shared" si="115"/>
        <v>n/a</v>
      </c>
      <c r="AH232" t="str">
        <f>IFERROR(VLOOKUP('nCino | Field Mappings'!$A232,'nCino | Object Info'!$A:$H,8,FALSE),"(not found)")</f>
        <v>facility</v>
      </c>
      <c r="AI232" t="str">
        <f t="shared" si="116"/>
        <v>Provide_Comparative_quote</v>
      </c>
      <c r="AJ232" s="7" t="str">
        <f t="shared" si="117"/>
        <v>n/a</v>
      </c>
      <c r="AK232" s="7" t="str">
        <f t="shared" ref="AK232:AK239" si="133">AC232</f>
        <v>yes</v>
      </c>
      <c r="AL232" s="2" t="str">
        <f t="shared" si="118"/>
        <v>STRING</v>
      </c>
      <c r="AM232" s="7">
        <f t="shared" si="119"/>
        <v>255</v>
      </c>
      <c r="AN232" s="7" t="str">
        <f t="shared" si="120"/>
        <v>n/a</v>
      </c>
      <c r="AO232" s="7" t="str">
        <f t="shared" si="121"/>
        <v>n/a</v>
      </c>
      <c r="AP232" s="7" t="str">
        <f t="shared" ref="AP232:AP239" si="134">IF(AL232="ARRAY", "CHECK MAX ELEMENTS", "n/a")</f>
        <v>n/a</v>
      </c>
    </row>
    <row r="233" spans="1:42">
      <c r="A233" s="1" t="s">
        <v>49</v>
      </c>
      <c r="B233" s="1" t="s">
        <v>374</v>
      </c>
      <c r="C233" s="1" t="s">
        <v>748</v>
      </c>
      <c r="D233" s="1" t="s">
        <v>749</v>
      </c>
      <c r="E233" s="1" t="s">
        <v>750</v>
      </c>
      <c r="F233" s="2" t="str">
        <f>IF(OR(ISERROR(VLOOKUP($C233,'DMW | F&amp;L Fields'!$L:$M, 1, FALSE)),IFERROR(INDEX('DMW | F&amp;L Fields'!$C:$C,MATCH($C233,'DMW | F&amp;L Fields'!$L:$L, 0)), "Y") ="Y"),"No", "Yes")</f>
        <v>Yes</v>
      </c>
      <c r="G233" s="1" t="str">
        <f>IFERROR(VLOOKUP($C233,'DMW | F&amp;L Fields'!$L:$M, 2, FALSE),"(not found)")</f>
        <v>This field captures the purpose for which the facility will be used</v>
      </c>
      <c r="H233" s="2" t="str">
        <f t="shared" si="105"/>
        <v>n/a</v>
      </c>
      <c r="I233" s="2" t="s">
        <v>97</v>
      </c>
      <c r="J233" s="1" t="s">
        <v>119</v>
      </c>
      <c r="K233" s="2">
        <v>255</v>
      </c>
      <c r="L233" s="2">
        <v>0</v>
      </c>
      <c r="M233" s="2">
        <v>0</v>
      </c>
      <c r="N233" s="2" t="str">
        <f t="shared" si="106"/>
        <v>picklist|255|0|0</v>
      </c>
      <c r="O233" t="str">
        <f>IFERROR(VLOOKUP('nCino | Field Mappings'!$A233,'nCino | Object Info'!$A:$H,5,FALSE),"(not found)")</f>
        <v>rskcsp_ds_facility</v>
      </c>
      <c r="P233" t="str">
        <f t="shared" si="107"/>
        <v>CCS_Purpose__c</v>
      </c>
      <c r="Q233" s="7">
        <f>IFERROR(VLOOKUP($N233,'nCino | BigQuery Type Lookup'!$A:$F,2,FALSE),"(not found)")</f>
        <v>255</v>
      </c>
      <c r="R233" t="str">
        <f>IFERROR(VLOOKUP('nCino | Field Mappings'!$A233,'nCino | Object Info'!$A:$H,6,FALSE),"(not found)")</f>
        <v>rskcsp_ds_facility_staging</v>
      </c>
      <c r="S233" t="str">
        <f t="shared" si="108"/>
        <v>CCS_Purpose__c</v>
      </c>
      <c r="T233" s="7" t="str">
        <f t="shared" si="109"/>
        <v>n/a</v>
      </c>
      <c r="U233" s="7" t="str">
        <f t="shared" si="132"/>
        <v>no</v>
      </c>
      <c r="V233" s="2" t="str">
        <f>IFERROR(VLOOKUP($N233,'nCino | BigQuery Type Lookup'!$A:$F,3,FALSE),"(not found)")</f>
        <v>STRING</v>
      </c>
      <c r="W233" s="7">
        <f>IFERROR(VLOOKUP($N233,'nCino | BigQuery Type Lookup'!$A:$F,4,FALSE),"(not found)")</f>
        <v>255</v>
      </c>
      <c r="X233" s="7" t="str">
        <f>IFERROR(VLOOKUP($N233,'nCino | BigQuery Type Lookup'!$A:$F,5,FALSE),"(not found)")</f>
        <v>n/a</v>
      </c>
      <c r="Y233" s="7" t="str">
        <f>IFERROR(VLOOKUP($N233,'nCino | BigQuery Type Lookup'!$A:$F,6,FALSE),"(not found)")</f>
        <v>n/a</v>
      </c>
      <c r="Z233" t="str">
        <f>IFERROR(VLOOKUP('nCino | Field Mappings'!$A233,'nCino | Object Info'!$A:$H,7,FALSE),"(not found)")</f>
        <v>rskcsp_ds_facility_curated</v>
      </c>
      <c r="AA233" t="str">
        <f t="shared" si="110"/>
        <v>CCS_Purpose__c</v>
      </c>
      <c r="AB233" s="7" t="str">
        <f t="shared" si="111"/>
        <v>n/a</v>
      </c>
      <c r="AC233" s="7" t="str">
        <f t="shared" si="111"/>
        <v>yes</v>
      </c>
      <c r="AD233" s="2" t="str">
        <f t="shared" si="112"/>
        <v>STRING</v>
      </c>
      <c r="AE233" s="7">
        <f t="shared" si="113"/>
        <v>255</v>
      </c>
      <c r="AF233" s="7" t="str">
        <f t="shared" si="114"/>
        <v>n/a</v>
      </c>
      <c r="AG233" s="7" t="str">
        <f t="shared" si="115"/>
        <v>n/a</v>
      </c>
      <c r="AH233" t="str">
        <f>IFERROR(VLOOKUP('nCino | Field Mappings'!$A233,'nCino | Object Info'!$A:$H,8,FALSE),"(not found)")</f>
        <v>facility</v>
      </c>
      <c r="AI233" t="str">
        <f t="shared" si="116"/>
        <v>Purpose</v>
      </c>
      <c r="AJ233" s="7" t="str">
        <f t="shared" si="117"/>
        <v>n/a</v>
      </c>
      <c r="AK233" s="7" t="str">
        <f t="shared" si="133"/>
        <v>yes</v>
      </c>
      <c r="AL233" s="2" t="str">
        <f t="shared" si="118"/>
        <v>STRING</v>
      </c>
      <c r="AM233" s="7">
        <f t="shared" si="119"/>
        <v>255</v>
      </c>
      <c r="AN233" s="7" t="str">
        <f t="shared" si="120"/>
        <v>n/a</v>
      </c>
      <c r="AO233" s="7" t="str">
        <f t="shared" si="121"/>
        <v>n/a</v>
      </c>
      <c r="AP233" s="7" t="str">
        <f t="shared" si="134"/>
        <v>n/a</v>
      </c>
    </row>
    <row r="234" spans="1:42">
      <c r="A234" s="1" t="s">
        <v>49</v>
      </c>
      <c r="B234" s="1" t="s">
        <v>374</v>
      </c>
      <c r="C234" s="1" t="s">
        <v>751</v>
      </c>
      <c r="D234" s="1" t="s">
        <v>752</v>
      </c>
      <c r="E234" s="1" t="s">
        <v>753</v>
      </c>
      <c r="F234" s="2" t="str">
        <f>IF(OR(ISERROR(VLOOKUP($C234,'DMW | F&amp;L Fields'!$L:$M, 1, FALSE)),IFERROR(INDEX('DMW | F&amp;L Fields'!$C:$C,MATCH($C234,'DMW | F&amp;L Fields'!$L:$L, 0)), "Y") ="Y"),"No", "Yes")</f>
        <v>Yes</v>
      </c>
      <c r="G234" s="1" t="str">
        <f>IFERROR(VLOOKUP($C234,'DMW | F&amp;L Fields'!$L:$M, 2, FALSE),"(not found)")</f>
        <v>Defines the repayment frequency of the Loan.</v>
      </c>
      <c r="H234" s="2" t="str">
        <f t="shared" si="105"/>
        <v>n/a</v>
      </c>
      <c r="I234" s="2" t="s">
        <v>97</v>
      </c>
      <c r="J234" s="1" t="s">
        <v>119</v>
      </c>
      <c r="K234" s="2">
        <v>255</v>
      </c>
      <c r="L234" s="2">
        <v>0</v>
      </c>
      <c r="M234" s="2">
        <v>0</v>
      </c>
      <c r="N234" s="2" t="str">
        <f t="shared" si="106"/>
        <v>picklist|255|0|0</v>
      </c>
      <c r="O234" t="str">
        <f>IFERROR(VLOOKUP('nCino | Field Mappings'!$A234,'nCino | Object Info'!$A:$H,5,FALSE),"(not found)")</f>
        <v>rskcsp_ds_facility</v>
      </c>
      <c r="P234" t="str">
        <f t="shared" si="107"/>
        <v>CCS_Repayment_Frequency__c</v>
      </c>
      <c r="Q234" s="7">
        <f>IFERROR(VLOOKUP($N234,'nCino | BigQuery Type Lookup'!$A:$F,2,FALSE),"(not found)")</f>
        <v>255</v>
      </c>
      <c r="R234" t="str">
        <f>IFERROR(VLOOKUP('nCino | Field Mappings'!$A234,'nCino | Object Info'!$A:$H,6,FALSE),"(not found)")</f>
        <v>rskcsp_ds_facility_staging</v>
      </c>
      <c r="S234" t="str">
        <f t="shared" si="108"/>
        <v>CCS_Repayment_Frequency__c</v>
      </c>
      <c r="T234" s="7" t="str">
        <f t="shared" si="109"/>
        <v>n/a</v>
      </c>
      <c r="U234" s="7" t="str">
        <f t="shared" si="132"/>
        <v>no</v>
      </c>
      <c r="V234" s="2" t="str">
        <f>IFERROR(VLOOKUP($N234,'nCino | BigQuery Type Lookup'!$A:$F,3,FALSE),"(not found)")</f>
        <v>STRING</v>
      </c>
      <c r="W234" s="7">
        <f>IFERROR(VLOOKUP($N234,'nCino | BigQuery Type Lookup'!$A:$F,4,FALSE),"(not found)")</f>
        <v>255</v>
      </c>
      <c r="X234" s="7" t="str">
        <f>IFERROR(VLOOKUP($N234,'nCino | BigQuery Type Lookup'!$A:$F,5,FALSE),"(not found)")</f>
        <v>n/a</v>
      </c>
      <c r="Y234" s="7" t="str">
        <f>IFERROR(VLOOKUP($N234,'nCino | BigQuery Type Lookup'!$A:$F,6,FALSE),"(not found)")</f>
        <v>n/a</v>
      </c>
      <c r="Z234" t="str">
        <f>IFERROR(VLOOKUP('nCino | Field Mappings'!$A234,'nCino | Object Info'!$A:$H,7,FALSE),"(not found)")</f>
        <v>rskcsp_ds_facility_curated</v>
      </c>
      <c r="AA234" t="str">
        <f t="shared" si="110"/>
        <v>CCS_Repayment_Frequency__c</v>
      </c>
      <c r="AB234" s="7" t="str">
        <f t="shared" si="111"/>
        <v>n/a</v>
      </c>
      <c r="AC234" s="7" t="str">
        <f t="shared" si="111"/>
        <v>yes</v>
      </c>
      <c r="AD234" s="2" t="str">
        <f t="shared" si="112"/>
        <v>STRING</v>
      </c>
      <c r="AE234" s="7">
        <f t="shared" si="113"/>
        <v>255</v>
      </c>
      <c r="AF234" s="7" t="str">
        <f t="shared" si="114"/>
        <v>n/a</v>
      </c>
      <c r="AG234" s="7" t="str">
        <f t="shared" si="115"/>
        <v>n/a</v>
      </c>
      <c r="AH234" t="str">
        <f>IFERROR(VLOOKUP('nCino | Field Mappings'!$A234,'nCino | Object Info'!$A:$H,8,FALSE),"(not found)")</f>
        <v>facility</v>
      </c>
      <c r="AI234" t="str">
        <f t="shared" si="116"/>
        <v>Repayment_Frequency</v>
      </c>
      <c r="AJ234" s="7" t="str">
        <f t="shared" si="117"/>
        <v>n/a</v>
      </c>
      <c r="AK234" s="7" t="str">
        <f t="shared" si="133"/>
        <v>yes</v>
      </c>
      <c r="AL234" s="2" t="str">
        <f t="shared" si="118"/>
        <v>STRING</v>
      </c>
      <c r="AM234" s="7">
        <f t="shared" si="119"/>
        <v>255</v>
      </c>
      <c r="AN234" s="7" t="str">
        <f t="shared" si="120"/>
        <v>n/a</v>
      </c>
      <c r="AO234" s="7" t="str">
        <f t="shared" si="121"/>
        <v>n/a</v>
      </c>
      <c r="AP234" s="7" t="str">
        <f t="shared" si="134"/>
        <v>n/a</v>
      </c>
    </row>
    <row r="235" spans="1:42">
      <c r="A235" s="1" t="s">
        <v>49</v>
      </c>
      <c r="B235" s="1" t="s">
        <v>374</v>
      </c>
      <c r="C235" s="1" t="s">
        <v>754</v>
      </c>
      <c r="D235" s="1" t="s">
        <v>755</v>
      </c>
      <c r="E235" s="1" t="s">
        <v>756</v>
      </c>
      <c r="F235" s="2" t="str">
        <f>IF(OR(ISERROR(VLOOKUP($C235,'DMW | F&amp;L Fields'!$L:$M, 1, FALSE)),IFERROR(INDEX('DMW | F&amp;L Fields'!$C:$C,MATCH($C235,'DMW | F&amp;L Fields'!$L:$L, 0)), "Y") ="Y"),"No", "Yes")</f>
        <v>Yes</v>
      </c>
      <c r="G235" s="1" t="str">
        <f>IFERROR(VLOOKUP($C235,'DMW | F&amp;L Fields'!$L:$M, 2, FALSE),"(not found)")</f>
        <v>This is the Base Rate Margin (%) originally returned by the external pricing engine.</v>
      </c>
      <c r="H235" s="2" t="str">
        <f t="shared" si="105"/>
        <v>n/a</v>
      </c>
      <c r="I235" s="2" t="s">
        <v>97</v>
      </c>
      <c r="J235" s="1" t="s">
        <v>342</v>
      </c>
      <c r="K235" s="2">
        <v>0</v>
      </c>
      <c r="L235" s="2">
        <v>18</v>
      </c>
      <c r="M235" s="2">
        <v>2</v>
      </c>
      <c r="N235" s="2" t="str">
        <f t="shared" si="106"/>
        <v>percent|0|18|2</v>
      </c>
      <c r="O235" t="str">
        <f>IFERROR(VLOOKUP('nCino | Field Mappings'!$A235,'nCino | Object Info'!$A:$H,5,FALSE),"(not found)")</f>
        <v>rskcsp_ds_facility</v>
      </c>
      <c r="P235" t="str">
        <f t="shared" si="107"/>
        <v>CCS_Returned_Base_Rate_Margin__c</v>
      </c>
      <c r="Q235" s="7">
        <f>IFERROR(VLOOKUP($N235,'nCino | BigQuery Type Lookup'!$A:$F,2,FALSE),"(not found)")</f>
        <v>21</v>
      </c>
      <c r="R235" t="str">
        <f>IFERROR(VLOOKUP('nCino | Field Mappings'!$A235,'nCino | Object Info'!$A:$H,6,FALSE),"(not found)")</f>
        <v>rskcsp_ds_facility_staging</v>
      </c>
      <c r="S235" t="str">
        <f t="shared" si="108"/>
        <v>CCS_Returned_Base_Rate_Margin__c</v>
      </c>
      <c r="T235" s="7" t="str">
        <f t="shared" si="109"/>
        <v>n/a</v>
      </c>
      <c r="U235" s="7" t="str">
        <f t="shared" si="132"/>
        <v>no</v>
      </c>
      <c r="V235" s="2" t="str">
        <f>IFERROR(VLOOKUP($N235,'nCino | BigQuery Type Lookup'!$A:$F,3,FALSE),"(not found)")</f>
        <v>NUMERIC</v>
      </c>
      <c r="W235" s="7" t="str">
        <f>IFERROR(VLOOKUP($N235,'nCino | BigQuery Type Lookup'!$A:$F,4,FALSE),"(not found)")</f>
        <v>n/a</v>
      </c>
      <c r="X235" s="7">
        <f>IFERROR(VLOOKUP($N235,'nCino | BigQuery Type Lookup'!$A:$F,5,FALSE),"(not found)")</f>
        <v>18</v>
      </c>
      <c r="Y235" s="7">
        <f>IFERROR(VLOOKUP($N235,'nCino | BigQuery Type Lookup'!$A:$F,6,FALSE),"(not found)")</f>
        <v>2</v>
      </c>
      <c r="Z235" t="str">
        <f>IFERROR(VLOOKUP('nCino | Field Mappings'!$A235,'nCino | Object Info'!$A:$H,7,FALSE),"(not found)")</f>
        <v>rskcsp_ds_facility_curated</v>
      </c>
      <c r="AA235" t="str">
        <f t="shared" si="110"/>
        <v>CCS_Returned_Base_Rate_Margin__c</v>
      </c>
      <c r="AB235" s="7" t="str">
        <f t="shared" si="111"/>
        <v>n/a</v>
      </c>
      <c r="AC235" s="7" t="str">
        <f t="shared" si="111"/>
        <v>yes</v>
      </c>
      <c r="AD235" s="2" t="str">
        <f t="shared" si="112"/>
        <v>NUMERIC</v>
      </c>
      <c r="AE235" s="7" t="str">
        <f t="shared" si="113"/>
        <v>n/a</v>
      </c>
      <c r="AF235" s="7">
        <f t="shared" si="114"/>
        <v>18</v>
      </c>
      <c r="AG235" s="7">
        <f t="shared" si="115"/>
        <v>2</v>
      </c>
      <c r="AH235" t="str">
        <f>IFERROR(VLOOKUP('nCino | Field Mappings'!$A235,'nCino | Object Info'!$A:$H,8,FALSE),"(not found)")</f>
        <v>facility</v>
      </c>
      <c r="AI235" t="str">
        <f t="shared" si="116"/>
        <v>Returned_Base_Rate_Margin</v>
      </c>
      <c r="AJ235" s="7" t="str">
        <f t="shared" si="117"/>
        <v>n/a</v>
      </c>
      <c r="AK235" s="7" t="str">
        <f t="shared" si="133"/>
        <v>yes</v>
      </c>
      <c r="AL235" s="2" t="str">
        <f t="shared" si="118"/>
        <v>NUMERIC</v>
      </c>
      <c r="AM235" s="7" t="str">
        <f t="shared" si="119"/>
        <v>n/a</v>
      </c>
      <c r="AN235" s="7">
        <f t="shared" si="120"/>
        <v>18</v>
      </c>
      <c r="AO235" s="7">
        <f t="shared" si="121"/>
        <v>2</v>
      </c>
      <c r="AP235" s="7" t="str">
        <f t="shared" si="134"/>
        <v>n/a</v>
      </c>
    </row>
    <row r="236" spans="1:42">
      <c r="A236" s="1" t="s">
        <v>49</v>
      </c>
      <c r="B236" s="1" t="s">
        <v>374</v>
      </c>
      <c r="C236" s="1" t="s">
        <v>757</v>
      </c>
      <c r="D236" s="1" t="s">
        <v>758</v>
      </c>
      <c r="E236" s="1" t="s">
        <v>759</v>
      </c>
      <c r="F236" s="2" t="str">
        <f>IF(OR(ISERROR(VLOOKUP($C236,'DMW | F&amp;L Fields'!$L:$M, 1, FALSE)),IFERROR(INDEX('DMW | F&amp;L Fields'!$C:$C,MATCH($C236,'DMW | F&amp;L Fields'!$L:$L, 0)), "Y") ="Y"),"No", "Yes")</f>
        <v>Yes</v>
      </c>
      <c r="G236" s="1" t="str">
        <f>IFERROR(VLOOKUP($C236,'DMW | F&amp;L Fields'!$L:$M, 2, FALSE),"(not found)")</f>
        <v>This is the Fixed Rate Margin (%) originally returned by the external pricing engine.</v>
      </c>
      <c r="H236" s="2" t="str">
        <f t="shared" si="105"/>
        <v>n/a</v>
      </c>
      <c r="I236" s="2" t="s">
        <v>97</v>
      </c>
      <c r="J236" s="1" t="s">
        <v>342</v>
      </c>
      <c r="K236" s="2">
        <v>0</v>
      </c>
      <c r="L236" s="2">
        <v>18</v>
      </c>
      <c r="M236" s="2">
        <v>2</v>
      </c>
      <c r="N236" s="2" t="str">
        <f t="shared" si="106"/>
        <v>percent|0|18|2</v>
      </c>
      <c r="O236" t="str">
        <f>IFERROR(VLOOKUP('nCino | Field Mappings'!$A236,'nCino | Object Info'!$A:$H,5,FALSE),"(not found)")</f>
        <v>rskcsp_ds_facility</v>
      </c>
      <c r="P236" t="str">
        <f t="shared" si="107"/>
        <v>CCS_Returned_Fixed_Rate_Margin__c</v>
      </c>
      <c r="Q236" s="7">
        <f>IFERROR(VLOOKUP($N236,'nCino | BigQuery Type Lookup'!$A:$F,2,FALSE),"(not found)")</f>
        <v>21</v>
      </c>
      <c r="R236" t="str">
        <f>IFERROR(VLOOKUP('nCino | Field Mappings'!$A236,'nCino | Object Info'!$A:$H,6,FALSE),"(not found)")</f>
        <v>rskcsp_ds_facility_staging</v>
      </c>
      <c r="S236" t="str">
        <f t="shared" si="108"/>
        <v>CCS_Returned_Fixed_Rate_Margin__c</v>
      </c>
      <c r="T236" s="7" t="str">
        <f t="shared" si="109"/>
        <v>n/a</v>
      </c>
      <c r="U236" s="7" t="str">
        <f t="shared" si="132"/>
        <v>no</v>
      </c>
      <c r="V236" s="2" t="str">
        <f>IFERROR(VLOOKUP($N236,'nCino | BigQuery Type Lookup'!$A:$F,3,FALSE),"(not found)")</f>
        <v>NUMERIC</v>
      </c>
      <c r="W236" s="7" t="str">
        <f>IFERROR(VLOOKUP($N236,'nCino | BigQuery Type Lookup'!$A:$F,4,FALSE),"(not found)")</f>
        <v>n/a</v>
      </c>
      <c r="X236" s="7">
        <f>IFERROR(VLOOKUP($N236,'nCino | BigQuery Type Lookup'!$A:$F,5,FALSE),"(not found)")</f>
        <v>18</v>
      </c>
      <c r="Y236" s="7">
        <f>IFERROR(VLOOKUP($N236,'nCino | BigQuery Type Lookup'!$A:$F,6,FALSE),"(not found)")</f>
        <v>2</v>
      </c>
      <c r="Z236" t="str">
        <f>IFERROR(VLOOKUP('nCino | Field Mappings'!$A236,'nCino | Object Info'!$A:$H,7,FALSE),"(not found)")</f>
        <v>rskcsp_ds_facility_curated</v>
      </c>
      <c r="AA236" t="str">
        <f t="shared" si="110"/>
        <v>CCS_Returned_Fixed_Rate_Margin__c</v>
      </c>
      <c r="AB236" s="7" t="str">
        <f t="shared" si="111"/>
        <v>n/a</v>
      </c>
      <c r="AC236" s="7" t="str">
        <f t="shared" si="111"/>
        <v>yes</v>
      </c>
      <c r="AD236" s="2" t="str">
        <f t="shared" si="112"/>
        <v>NUMERIC</v>
      </c>
      <c r="AE236" s="7" t="str">
        <f t="shared" si="113"/>
        <v>n/a</v>
      </c>
      <c r="AF236" s="7">
        <f t="shared" si="114"/>
        <v>18</v>
      </c>
      <c r="AG236" s="7">
        <f t="shared" si="115"/>
        <v>2</v>
      </c>
      <c r="AH236" t="str">
        <f>IFERROR(VLOOKUP('nCino | Field Mappings'!$A236,'nCino | Object Info'!$A:$H,8,FALSE),"(not found)")</f>
        <v>facility</v>
      </c>
      <c r="AI236" t="str">
        <f t="shared" si="116"/>
        <v>Returned_Fixed_Rate_Margin</v>
      </c>
      <c r="AJ236" s="7" t="str">
        <f t="shared" si="117"/>
        <v>n/a</v>
      </c>
      <c r="AK236" s="7" t="str">
        <f t="shared" si="133"/>
        <v>yes</v>
      </c>
      <c r="AL236" s="2" t="str">
        <f t="shared" si="118"/>
        <v>NUMERIC</v>
      </c>
      <c r="AM236" s="7" t="str">
        <f t="shared" si="119"/>
        <v>n/a</v>
      </c>
      <c r="AN236" s="7">
        <f t="shared" si="120"/>
        <v>18</v>
      </c>
      <c r="AO236" s="7">
        <f t="shared" si="121"/>
        <v>2</v>
      </c>
      <c r="AP236" s="7" t="str">
        <f t="shared" si="134"/>
        <v>n/a</v>
      </c>
    </row>
    <row r="237" spans="1:42">
      <c r="A237" s="1" t="s">
        <v>49</v>
      </c>
      <c r="B237" s="1" t="s">
        <v>374</v>
      </c>
      <c r="C237" s="1" t="s">
        <v>760</v>
      </c>
      <c r="D237" s="1" t="s">
        <v>761</v>
      </c>
      <c r="E237" s="1" t="s">
        <v>762</v>
      </c>
      <c r="F237" s="2" t="str">
        <f>IF(OR(ISERROR(VLOOKUP($C237,'DMW | F&amp;L Fields'!$L:$M, 1, FALSE)),IFERROR(INDEX('DMW | F&amp;L Fields'!$C:$C,MATCH($C237,'DMW | F&amp;L Fields'!$L:$L, 0)), "Y") ="Y"),"No", "Yes")</f>
        <v>Yes</v>
      </c>
      <c r="G237" s="1" t="str">
        <f>IFERROR(VLOOKUP($C237,'DMW | F&amp;L Fields'!$L:$M, 2, FALSE),"(not found)")</f>
        <v>This field indicates whether right of withdrawal has been confirmed.</v>
      </c>
      <c r="H237" s="2" t="str">
        <f t="shared" si="105"/>
        <v>n/a</v>
      </c>
      <c r="I237" s="2" t="s">
        <v>97</v>
      </c>
      <c r="J237" s="1" t="s">
        <v>119</v>
      </c>
      <c r="K237" s="2">
        <v>255</v>
      </c>
      <c r="L237" s="2">
        <v>0</v>
      </c>
      <c r="M237" s="2">
        <v>0</v>
      </c>
      <c r="N237" s="2" t="str">
        <f t="shared" si="106"/>
        <v>picklist|255|0|0</v>
      </c>
      <c r="O237" t="str">
        <f>IFERROR(VLOOKUP('nCino | Field Mappings'!$A237,'nCino | Object Info'!$A:$H,5,FALSE),"(not found)")</f>
        <v>rskcsp_ds_facility</v>
      </c>
      <c r="P237" t="str">
        <f t="shared" si="107"/>
        <v>CCS_RightOfWithdrawalConfirmed__c</v>
      </c>
      <c r="Q237" s="7">
        <f>IFERROR(VLOOKUP($N237,'nCino | BigQuery Type Lookup'!$A:$F,2,FALSE),"(not found)")</f>
        <v>255</v>
      </c>
      <c r="R237" t="str">
        <f>IFERROR(VLOOKUP('nCino | Field Mappings'!$A237,'nCino | Object Info'!$A:$H,6,FALSE),"(not found)")</f>
        <v>rskcsp_ds_facility_staging</v>
      </c>
      <c r="S237" t="str">
        <f t="shared" si="108"/>
        <v>CCS_RightOfWithdrawalConfirmed__c</v>
      </c>
      <c r="T237" s="7" t="str">
        <f t="shared" si="109"/>
        <v>n/a</v>
      </c>
      <c r="U237" s="7" t="str">
        <f t="shared" si="132"/>
        <v>no</v>
      </c>
      <c r="V237" s="2" t="str">
        <f>IFERROR(VLOOKUP($N237,'nCino | BigQuery Type Lookup'!$A:$F,3,FALSE),"(not found)")</f>
        <v>STRING</v>
      </c>
      <c r="W237" s="7">
        <f>IFERROR(VLOOKUP($N237,'nCino | BigQuery Type Lookup'!$A:$F,4,FALSE),"(not found)")</f>
        <v>255</v>
      </c>
      <c r="X237" s="7" t="str">
        <f>IFERROR(VLOOKUP($N237,'nCino | BigQuery Type Lookup'!$A:$F,5,FALSE),"(not found)")</f>
        <v>n/a</v>
      </c>
      <c r="Y237" s="7" t="str">
        <f>IFERROR(VLOOKUP($N237,'nCino | BigQuery Type Lookup'!$A:$F,6,FALSE),"(not found)")</f>
        <v>n/a</v>
      </c>
      <c r="Z237" t="str">
        <f>IFERROR(VLOOKUP('nCino | Field Mappings'!$A237,'nCino | Object Info'!$A:$H,7,FALSE),"(not found)")</f>
        <v>rskcsp_ds_facility_curated</v>
      </c>
      <c r="AA237" t="str">
        <f t="shared" si="110"/>
        <v>CCS_RightOfWithdrawalConfirmed__c</v>
      </c>
      <c r="AB237" s="7" t="str">
        <f t="shared" si="111"/>
        <v>n/a</v>
      </c>
      <c r="AC237" s="7" t="str">
        <f t="shared" si="111"/>
        <v>yes</v>
      </c>
      <c r="AD237" s="2" t="str">
        <f t="shared" si="112"/>
        <v>STRING</v>
      </c>
      <c r="AE237" s="7">
        <f t="shared" si="113"/>
        <v>255</v>
      </c>
      <c r="AF237" s="7" t="str">
        <f t="shared" si="114"/>
        <v>n/a</v>
      </c>
      <c r="AG237" s="7" t="str">
        <f t="shared" si="115"/>
        <v>n/a</v>
      </c>
      <c r="AH237" t="str">
        <f>IFERROR(VLOOKUP('nCino | Field Mappings'!$A237,'nCino | Object Info'!$A:$H,8,FALSE),"(not found)")</f>
        <v>facility</v>
      </c>
      <c r="AI237" t="str">
        <f t="shared" si="116"/>
        <v>RightOfWithdrawalConfirmed</v>
      </c>
      <c r="AJ237" s="7" t="str">
        <f t="shared" si="117"/>
        <v>n/a</v>
      </c>
      <c r="AK237" s="7" t="str">
        <f t="shared" si="133"/>
        <v>yes</v>
      </c>
      <c r="AL237" s="2" t="str">
        <f t="shared" si="118"/>
        <v>STRING</v>
      </c>
      <c r="AM237" s="7">
        <f t="shared" si="119"/>
        <v>255</v>
      </c>
      <c r="AN237" s="7" t="str">
        <f t="shared" si="120"/>
        <v>n/a</v>
      </c>
      <c r="AO237" s="7" t="str">
        <f t="shared" si="121"/>
        <v>n/a</v>
      </c>
      <c r="AP237" s="7" t="str">
        <f t="shared" si="134"/>
        <v>n/a</v>
      </c>
    </row>
    <row r="238" spans="1:42">
      <c r="A238" s="1" t="s">
        <v>49</v>
      </c>
      <c r="B238" s="1" t="s">
        <v>374</v>
      </c>
      <c r="C238" s="1" t="s">
        <v>763</v>
      </c>
      <c r="D238" s="1" t="s">
        <v>764</v>
      </c>
      <c r="E238" s="1" t="s">
        <v>765</v>
      </c>
      <c r="F238" s="2" t="str">
        <f>IF(OR(ISERROR(VLOOKUP($C238,'DMW | F&amp;L Fields'!$L:$M, 1, FALSE)),IFERROR(INDEX('DMW | F&amp;L Fields'!$C:$C,MATCH($C238,'DMW | F&amp;L Fields'!$L:$L, 0)), "Y") ="Y"),"No", "Yes")</f>
        <v>Yes</v>
      </c>
      <c r="G238" s="1" t="str">
        <f>IFERROR(VLOOKUP($C238,'DMW | F&amp;L Fields'!$L:$M, 2, FALSE),"(not found)")</f>
        <v>This is a picklist field capturing the sector for which the facility will be catering to (for SME and BB customers picklist values will differ)</v>
      </c>
      <c r="H238" s="2" t="str">
        <f t="shared" si="105"/>
        <v>n/a</v>
      </c>
      <c r="I238" s="2" t="s">
        <v>97</v>
      </c>
      <c r="J238" s="1" t="s">
        <v>119</v>
      </c>
      <c r="K238" s="2">
        <v>255</v>
      </c>
      <c r="L238" s="2">
        <v>0</v>
      </c>
      <c r="M238" s="2">
        <v>0</v>
      </c>
      <c r="N238" s="2" t="str">
        <f t="shared" si="106"/>
        <v>picklist|255|0|0</v>
      </c>
      <c r="O238" t="str">
        <f>IFERROR(VLOOKUP('nCino | Field Mappings'!$A238,'nCino | Object Info'!$A:$H,5,FALSE),"(not found)")</f>
        <v>rskcsp_ds_facility</v>
      </c>
      <c r="P238" t="str">
        <f t="shared" si="107"/>
        <v>CCS_Sector__c</v>
      </c>
      <c r="Q238" s="7">
        <f>IFERROR(VLOOKUP($N238,'nCino | BigQuery Type Lookup'!$A:$F,2,FALSE),"(not found)")</f>
        <v>255</v>
      </c>
      <c r="R238" t="str">
        <f>IFERROR(VLOOKUP('nCino | Field Mappings'!$A238,'nCino | Object Info'!$A:$H,6,FALSE),"(not found)")</f>
        <v>rskcsp_ds_facility_staging</v>
      </c>
      <c r="S238" t="str">
        <f t="shared" si="108"/>
        <v>CCS_Sector__c</v>
      </c>
      <c r="T238" s="7" t="str">
        <f t="shared" si="109"/>
        <v>n/a</v>
      </c>
      <c r="U238" s="7" t="str">
        <f t="shared" si="132"/>
        <v>no</v>
      </c>
      <c r="V238" s="2" t="str">
        <f>IFERROR(VLOOKUP($N238,'nCino | BigQuery Type Lookup'!$A:$F,3,FALSE),"(not found)")</f>
        <v>STRING</v>
      </c>
      <c r="W238" s="7">
        <f>IFERROR(VLOOKUP($N238,'nCino | BigQuery Type Lookup'!$A:$F,4,FALSE),"(not found)")</f>
        <v>255</v>
      </c>
      <c r="X238" s="7" t="str">
        <f>IFERROR(VLOOKUP($N238,'nCino | BigQuery Type Lookup'!$A:$F,5,FALSE),"(not found)")</f>
        <v>n/a</v>
      </c>
      <c r="Y238" s="7" t="str">
        <f>IFERROR(VLOOKUP($N238,'nCino | BigQuery Type Lookup'!$A:$F,6,FALSE),"(not found)")</f>
        <v>n/a</v>
      </c>
      <c r="Z238" t="str">
        <f>IFERROR(VLOOKUP('nCino | Field Mappings'!$A238,'nCino | Object Info'!$A:$H,7,FALSE),"(not found)")</f>
        <v>rskcsp_ds_facility_curated</v>
      </c>
      <c r="AA238" t="str">
        <f t="shared" si="110"/>
        <v>CCS_Sector__c</v>
      </c>
      <c r="AB238" s="7" t="str">
        <f t="shared" si="111"/>
        <v>n/a</v>
      </c>
      <c r="AC238" s="7" t="str">
        <f t="shared" si="111"/>
        <v>yes</v>
      </c>
      <c r="AD238" s="2" t="str">
        <f t="shared" si="112"/>
        <v>STRING</v>
      </c>
      <c r="AE238" s="7">
        <f t="shared" si="113"/>
        <v>255</v>
      </c>
      <c r="AF238" s="7" t="str">
        <f t="shared" si="114"/>
        <v>n/a</v>
      </c>
      <c r="AG238" s="7" t="str">
        <f t="shared" si="115"/>
        <v>n/a</v>
      </c>
      <c r="AH238" t="str">
        <f>IFERROR(VLOOKUP('nCino | Field Mappings'!$A238,'nCino | Object Info'!$A:$H,8,FALSE),"(not found)")</f>
        <v>facility</v>
      </c>
      <c r="AI238" t="str">
        <f t="shared" si="116"/>
        <v>Sector</v>
      </c>
      <c r="AJ238" s="7" t="str">
        <f t="shared" si="117"/>
        <v>n/a</v>
      </c>
      <c r="AK238" s="7" t="str">
        <f t="shared" si="133"/>
        <v>yes</v>
      </c>
      <c r="AL238" s="2" t="str">
        <f t="shared" si="118"/>
        <v>STRING</v>
      </c>
      <c r="AM238" s="7">
        <f t="shared" si="119"/>
        <v>255</v>
      </c>
      <c r="AN238" s="7" t="str">
        <f t="shared" si="120"/>
        <v>n/a</v>
      </c>
      <c r="AO238" s="7" t="str">
        <f t="shared" si="121"/>
        <v>n/a</v>
      </c>
      <c r="AP238" s="7" t="str">
        <f t="shared" si="134"/>
        <v>n/a</v>
      </c>
    </row>
    <row r="239" spans="1:42">
      <c r="A239" s="1" t="s">
        <v>49</v>
      </c>
      <c r="B239" s="1" t="s">
        <v>374</v>
      </c>
      <c r="C239" s="1" t="s">
        <v>766</v>
      </c>
      <c r="D239" s="1" t="s">
        <v>767</v>
      </c>
      <c r="E239" s="1" t="s">
        <v>768</v>
      </c>
      <c r="F239" s="2" t="str">
        <f>IF(OR(ISERROR(VLOOKUP($C239,'DMW | F&amp;L Fields'!$L:$M, 1, FALSE)),IFERROR(INDEX('DMW | F&amp;L Fields'!$C:$C,MATCH($C239,'DMW | F&amp;L Fields'!$L:$L, 0)), "Y") ="Y"),"No", "Yes")</f>
        <v>Yes</v>
      </c>
      <c r="G239" s="1" t="str">
        <f>IFERROR(VLOOKUP($C239,'DMW | F&amp;L Fields'!$L:$M, 2, FALSE),"(not found)")</f>
        <v>This field captures the classification of the extent to which the Facility is secured.</v>
      </c>
      <c r="H239" s="2" t="str">
        <f t="shared" si="105"/>
        <v>n/a</v>
      </c>
      <c r="I239" s="2" t="s">
        <v>97</v>
      </c>
      <c r="J239" s="1" t="s">
        <v>119</v>
      </c>
      <c r="K239" s="2">
        <v>255</v>
      </c>
      <c r="L239" s="2">
        <v>0</v>
      </c>
      <c r="M239" s="2">
        <v>0</v>
      </c>
      <c r="N239" s="2" t="str">
        <f t="shared" si="106"/>
        <v>picklist|255|0|0</v>
      </c>
      <c r="O239" t="str">
        <f>IFERROR(VLOOKUP('nCino | Field Mappings'!$A239,'nCino | Object Info'!$A:$H,5,FALSE),"(not found)")</f>
        <v>rskcsp_ds_facility</v>
      </c>
      <c r="P239" t="str">
        <f t="shared" si="107"/>
        <v>CCS_Security__c</v>
      </c>
      <c r="Q239" s="7">
        <f>IFERROR(VLOOKUP($N239,'nCino | BigQuery Type Lookup'!$A:$F,2,FALSE),"(not found)")</f>
        <v>255</v>
      </c>
      <c r="R239" t="str">
        <f>IFERROR(VLOOKUP('nCino | Field Mappings'!$A239,'nCino | Object Info'!$A:$H,6,FALSE),"(not found)")</f>
        <v>rskcsp_ds_facility_staging</v>
      </c>
      <c r="S239" t="str">
        <f t="shared" si="108"/>
        <v>CCS_Security__c</v>
      </c>
      <c r="T239" s="7" t="str">
        <f t="shared" si="109"/>
        <v>n/a</v>
      </c>
      <c r="U239" s="7" t="str">
        <f t="shared" si="132"/>
        <v>no</v>
      </c>
      <c r="V239" s="2" t="str">
        <f>IFERROR(VLOOKUP($N239,'nCino | BigQuery Type Lookup'!$A:$F,3,FALSE),"(not found)")</f>
        <v>STRING</v>
      </c>
      <c r="W239" s="7">
        <f>IFERROR(VLOOKUP($N239,'nCino | BigQuery Type Lookup'!$A:$F,4,FALSE),"(not found)")</f>
        <v>255</v>
      </c>
      <c r="X239" s="7" t="str">
        <f>IFERROR(VLOOKUP($N239,'nCino | BigQuery Type Lookup'!$A:$F,5,FALSE),"(not found)")</f>
        <v>n/a</v>
      </c>
      <c r="Y239" s="7" t="str">
        <f>IFERROR(VLOOKUP($N239,'nCino | BigQuery Type Lookup'!$A:$F,6,FALSE),"(not found)")</f>
        <v>n/a</v>
      </c>
      <c r="Z239" t="str">
        <f>IFERROR(VLOOKUP('nCino | Field Mappings'!$A239,'nCino | Object Info'!$A:$H,7,FALSE),"(not found)")</f>
        <v>rskcsp_ds_facility_curated</v>
      </c>
      <c r="AA239" t="str">
        <f t="shared" si="110"/>
        <v>CCS_Security__c</v>
      </c>
      <c r="AB239" s="7" t="str">
        <f t="shared" si="111"/>
        <v>n/a</v>
      </c>
      <c r="AC239" s="7" t="str">
        <f t="shared" si="111"/>
        <v>yes</v>
      </c>
      <c r="AD239" s="2" t="str">
        <f t="shared" si="112"/>
        <v>STRING</v>
      </c>
      <c r="AE239" s="7">
        <f t="shared" si="113"/>
        <v>255</v>
      </c>
      <c r="AF239" s="7" t="str">
        <f t="shared" si="114"/>
        <v>n/a</v>
      </c>
      <c r="AG239" s="7" t="str">
        <f t="shared" si="115"/>
        <v>n/a</v>
      </c>
      <c r="AH239" t="str">
        <f>IFERROR(VLOOKUP('nCino | Field Mappings'!$A239,'nCino | Object Info'!$A:$H,8,FALSE),"(not found)")</f>
        <v>facility</v>
      </c>
      <c r="AI239" t="str">
        <f t="shared" si="116"/>
        <v>Security</v>
      </c>
      <c r="AJ239" s="7" t="str">
        <f t="shared" si="117"/>
        <v>n/a</v>
      </c>
      <c r="AK239" s="7" t="str">
        <f t="shared" si="133"/>
        <v>yes</v>
      </c>
      <c r="AL239" s="2" t="str">
        <f t="shared" si="118"/>
        <v>STRING</v>
      </c>
      <c r="AM239" s="7">
        <f t="shared" si="119"/>
        <v>255</v>
      </c>
      <c r="AN239" s="7" t="str">
        <f t="shared" si="120"/>
        <v>n/a</v>
      </c>
      <c r="AO239" s="7" t="str">
        <f t="shared" si="121"/>
        <v>n/a</v>
      </c>
      <c r="AP239" s="7" t="str">
        <f t="shared" si="134"/>
        <v>n/a</v>
      </c>
    </row>
    <row r="240" spans="1:42">
      <c r="A240" s="1" t="s">
        <v>49</v>
      </c>
      <c r="B240" s="1" t="s">
        <v>374</v>
      </c>
      <c r="C240" s="1" t="s">
        <v>769</v>
      </c>
      <c r="D240" s="1" t="s">
        <v>770</v>
      </c>
      <c r="E240" s="1" t="s">
        <v>771</v>
      </c>
      <c r="F240" s="2" t="str">
        <f>IF(OR(ISERROR(VLOOKUP($C240,'DMW | F&amp;L Fields'!$L:$M, 1, FALSE)),IFERROR(INDEX('DMW | F&amp;L Fields'!$C:$C,MATCH($C240,'DMW | F&amp;L Fields'!$L:$L, 0)), "Y") ="Y"),"No", "Yes")</f>
        <v>No</v>
      </c>
      <c r="G240" s="1">
        <f>IFERROR(VLOOKUP($C240,'DMW | F&amp;L Fields'!$L:$M, 2, FALSE),"(not found)")</f>
        <v>0</v>
      </c>
      <c r="H240" s="2" t="str">
        <f t="shared" si="105"/>
        <v>n/a</v>
      </c>
      <c r="I240" s="2" t="s">
        <v>110</v>
      </c>
      <c r="J240" s="1" t="s">
        <v>164</v>
      </c>
      <c r="K240" s="2">
        <v>0</v>
      </c>
      <c r="L240" s="2">
        <v>0</v>
      </c>
      <c r="M240" s="2">
        <v>0</v>
      </c>
      <c r="N240" s="2" t="str">
        <f t="shared" si="106"/>
        <v>boolean|0|0|0</v>
      </c>
      <c r="O240" t="str">
        <f>IFERROR(VLOOKUP('nCino | Field Mappings'!$A240,'nCino | Object Info'!$A:$H,5,FALSE),"(not found)")</f>
        <v>rskcsp_ds_facility</v>
      </c>
      <c r="P240" t="str">
        <f t="shared" si="107"/>
        <v>CCS_Security_Validation_Check__c</v>
      </c>
      <c r="Q240" s="7">
        <f>IFERROR(VLOOKUP($N240,'nCino | BigQuery Type Lookup'!$A:$F,2,FALSE),"(not found)")</f>
        <v>1</v>
      </c>
    </row>
    <row r="241" spans="1:42">
      <c r="A241" s="1" t="s">
        <v>49</v>
      </c>
      <c r="B241" s="1" t="s">
        <v>374</v>
      </c>
      <c r="C241" s="1" t="s">
        <v>772</v>
      </c>
      <c r="D241" s="1" t="s">
        <v>773</v>
      </c>
      <c r="E241" s="1" t="s">
        <v>774</v>
      </c>
      <c r="F241" s="2" t="str">
        <f>IF(OR(ISERROR(VLOOKUP($C241,'DMW | F&amp;L Fields'!$L:$M, 1, FALSE)),IFERROR(INDEX('DMW | F&amp;L Fields'!$C:$C,MATCH($C241,'DMW | F&amp;L Fields'!$L:$L, 0)), "Y") ="Y"),"No", "Yes")</f>
        <v>Yes</v>
      </c>
      <c r="G241" s="1" t="str">
        <f>IFERROR(VLOOKUP($C241,'DMW | F&amp;L Fields'!$L:$M, 2, FALSE),"(not found)")</f>
        <v>Indicates whether the user would like to send the quotation to the client before sanction.</v>
      </c>
      <c r="H241" s="2" t="str">
        <f t="shared" si="105"/>
        <v>n/a</v>
      </c>
      <c r="I241" s="2" t="s">
        <v>97</v>
      </c>
      <c r="J241" s="1" t="s">
        <v>119</v>
      </c>
      <c r="K241" s="2">
        <v>255</v>
      </c>
      <c r="L241" s="2">
        <v>0</v>
      </c>
      <c r="M241" s="2">
        <v>0</v>
      </c>
      <c r="N241" s="2" t="str">
        <f t="shared" si="106"/>
        <v>picklist|255|0|0</v>
      </c>
      <c r="O241" t="str">
        <f>IFERROR(VLOOKUP('nCino | Field Mappings'!$A241,'nCino | Object Info'!$A:$H,5,FALSE),"(not found)")</f>
        <v>rskcsp_ds_facility</v>
      </c>
      <c r="P241" t="str">
        <f t="shared" si="107"/>
        <v>CCS_Send_quote_to_client_before_sanction__c</v>
      </c>
      <c r="Q241" s="7">
        <f>IFERROR(VLOOKUP($N241,'nCino | BigQuery Type Lookup'!$A:$F,2,FALSE),"(not found)")</f>
        <v>255</v>
      </c>
      <c r="R241" t="str">
        <f>IFERROR(VLOOKUP('nCino | Field Mappings'!$A241,'nCino | Object Info'!$A:$H,6,FALSE),"(not found)")</f>
        <v>rskcsp_ds_facility_staging</v>
      </c>
      <c r="S241" t="str">
        <f t="shared" si="108"/>
        <v>CCS_Send_quote_to_client_before_sanction__c</v>
      </c>
      <c r="T241" s="7" t="str">
        <f t="shared" si="109"/>
        <v>n/a</v>
      </c>
      <c r="U241" s="7" t="str">
        <f t="shared" ref="U241:U266" si="135">IF($T241="Primary", "yes", "no")</f>
        <v>no</v>
      </c>
      <c r="V241" s="2" t="str">
        <f>IFERROR(VLOOKUP($N241,'nCino | BigQuery Type Lookup'!$A:$F,3,FALSE),"(not found)")</f>
        <v>STRING</v>
      </c>
      <c r="W241" s="7">
        <f>IFERROR(VLOOKUP($N241,'nCino | BigQuery Type Lookup'!$A:$F,4,FALSE),"(not found)")</f>
        <v>255</v>
      </c>
      <c r="X241" s="7" t="str">
        <f>IFERROR(VLOOKUP($N241,'nCino | BigQuery Type Lookup'!$A:$F,5,FALSE),"(not found)")</f>
        <v>n/a</v>
      </c>
      <c r="Y241" s="7" t="str">
        <f>IFERROR(VLOOKUP($N241,'nCino | BigQuery Type Lookup'!$A:$F,6,FALSE),"(not found)")</f>
        <v>n/a</v>
      </c>
      <c r="Z241" t="str">
        <f>IFERROR(VLOOKUP('nCino | Field Mappings'!$A241,'nCino | Object Info'!$A:$H,7,FALSE),"(not found)")</f>
        <v>rskcsp_ds_facility_curated</v>
      </c>
      <c r="AA241" t="str">
        <f t="shared" si="110"/>
        <v>CCS_Send_quote_to_client_before_sanction__c</v>
      </c>
      <c r="AB241" s="7" t="str">
        <f t="shared" si="111"/>
        <v>n/a</v>
      </c>
      <c r="AC241" s="7" t="str">
        <f t="shared" si="111"/>
        <v>yes</v>
      </c>
      <c r="AD241" s="2" t="str">
        <f t="shared" si="112"/>
        <v>STRING</v>
      </c>
      <c r="AE241" s="7">
        <f t="shared" si="113"/>
        <v>255</v>
      </c>
      <c r="AF241" s="7" t="str">
        <f t="shared" si="114"/>
        <v>n/a</v>
      </c>
      <c r="AG241" s="7" t="str">
        <f t="shared" si="115"/>
        <v>n/a</v>
      </c>
      <c r="AH241" t="str">
        <f>IFERROR(VLOOKUP('nCino | Field Mappings'!$A241,'nCino | Object Info'!$A:$H,8,FALSE),"(not found)")</f>
        <v>facility</v>
      </c>
      <c r="AI241" t="str">
        <f t="shared" si="116"/>
        <v>Send_quote_to_client_before_sanction</v>
      </c>
      <c r="AJ241" s="7" t="str">
        <f t="shared" si="117"/>
        <v>n/a</v>
      </c>
      <c r="AK241" s="7" t="str">
        <f t="shared" ref="AK241:AK266" si="136">AC241</f>
        <v>yes</v>
      </c>
      <c r="AL241" s="2" t="str">
        <f t="shared" si="118"/>
        <v>STRING</v>
      </c>
      <c r="AM241" s="7">
        <f t="shared" si="119"/>
        <v>255</v>
      </c>
      <c r="AN241" s="7" t="str">
        <f t="shared" si="120"/>
        <v>n/a</v>
      </c>
      <c r="AO241" s="7" t="str">
        <f t="shared" si="121"/>
        <v>n/a</v>
      </c>
      <c r="AP241" s="7" t="str">
        <f t="shared" ref="AP241:AP266" si="137">IF(AL241="ARRAY", "CHECK MAX ELEMENTS", "n/a")</f>
        <v>n/a</v>
      </c>
    </row>
    <row r="242" spans="1:42">
      <c r="A242" s="1" t="s">
        <v>49</v>
      </c>
      <c r="B242" s="1" t="s">
        <v>374</v>
      </c>
      <c r="C242" s="1" t="s">
        <v>775</v>
      </c>
      <c r="D242" s="1" t="s">
        <v>776</v>
      </c>
      <c r="E242" s="1" t="s">
        <v>777</v>
      </c>
      <c r="F242" s="2" t="str">
        <f>IF(OR(ISERROR(VLOOKUP($C242,'DMW | F&amp;L Fields'!$L:$M, 1, FALSE)),IFERROR(INDEX('DMW | F&amp;L Fields'!$C:$C,MATCH($C242,'DMW | F&amp;L Fields'!$L:$L, 0)), "Y") ="Y"),"No", "Yes")</f>
        <v>Yes</v>
      </c>
      <c r="G242" s="1" t="str">
        <f>IFERROR(VLOOKUP($C242,'DMW | F&amp;L Fields'!$L:$M, 2, FALSE),"(not found)")</f>
        <v>Indicates whether a direct debit should be set up for a card product.</v>
      </c>
      <c r="H242" s="2" t="str">
        <f t="shared" si="105"/>
        <v>n/a</v>
      </c>
      <c r="I242" s="2" t="s">
        <v>97</v>
      </c>
      <c r="J242" s="1" t="s">
        <v>119</v>
      </c>
      <c r="K242" s="2">
        <v>255</v>
      </c>
      <c r="L242" s="2">
        <v>0</v>
      </c>
      <c r="M242" s="2">
        <v>0</v>
      </c>
      <c r="N242" s="2" t="str">
        <f t="shared" si="106"/>
        <v>picklist|255|0|0</v>
      </c>
      <c r="O242" t="str">
        <f>IFERROR(VLOOKUP('nCino | Field Mappings'!$A242,'nCino | Object Info'!$A:$H,5,FALSE),"(not found)")</f>
        <v>rskcsp_ds_facility</v>
      </c>
      <c r="P242" t="str">
        <f t="shared" si="107"/>
        <v>CCS_Set_up_a_direct_debit_to_manage__c</v>
      </c>
      <c r="Q242" s="7">
        <f>IFERROR(VLOOKUP($N242,'nCino | BigQuery Type Lookup'!$A:$F,2,FALSE),"(not found)")</f>
        <v>255</v>
      </c>
      <c r="R242" t="str">
        <f>IFERROR(VLOOKUP('nCino | Field Mappings'!$A242,'nCino | Object Info'!$A:$H,6,FALSE),"(not found)")</f>
        <v>rskcsp_ds_facility_staging</v>
      </c>
      <c r="S242" t="str">
        <f t="shared" si="108"/>
        <v>CCS_Set_up_a_direct_debit_to_manage__c</v>
      </c>
      <c r="T242" s="7" t="str">
        <f t="shared" si="109"/>
        <v>n/a</v>
      </c>
      <c r="U242" s="7" t="str">
        <f t="shared" si="135"/>
        <v>no</v>
      </c>
      <c r="V242" s="2" t="str">
        <f>IFERROR(VLOOKUP($N242,'nCino | BigQuery Type Lookup'!$A:$F,3,FALSE),"(not found)")</f>
        <v>STRING</v>
      </c>
      <c r="W242" s="7">
        <f>IFERROR(VLOOKUP($N242,'nCino | BigQuery Type Lookup'!$A:$F,4,FALSE),"(not found)")</f>
        <v>255</v>
      </c>
      <c r="X242" s="7" t="str">
        <f>IFERROR(VLOOKUP($N242,'nCino | BigQuery Type Lookup'!$A:$F,5,FALSE),"(not found)")</f>
        <v>n/a</v>
      </c>
      <c r="Y242" s="7" t="str">
        <f>IFERROR(VLOOKUP($N242,'nCino | BigQuery Type Lookup'!$A:$F,6,FALSE),"(not found)")</f>
        <v>n/a</v>
      </c>
      <c r="Z242" t="str">
        <f>IFERROR(VLOOKUP('nCino | Field Mappings'!$A242,'nCino | Object Info'!$A:$H,7,FALSE),"(not found)")</f>
        <v>rskcsp_ds_facility_curated</v>
      </c>
      <c r="AA242" t="str">
        <f t="shared" si="110"/>
        <v>CCS_Set_up_a_direct_debit_to_manage__c</v>
      </c>
      <c r="AB242" s="7" t="str">
        <f t="shared" si="111"/>
        <v>n/a</v>
      </c>
      <c r="AC242" s="7" t="str">
        <f t="shared" si="111"/>
        <v>yes</v>
      </c>
      <c r="AD242" s="2" t="str">
        <f t="shared" si="112"/>
        <v>STRING</v>
      </c>
      <c r="AE242" s="7">
        <f t="shared" si="113"/>
        <v>255</v>
      </c>
      <c r="AF242" s="7" t="str">
        <f t="shared" si="114"/>
        <v>n/a</v>
      </c>
      <c r="AG242" s="7" t="str">
        <f t="shared" si="115"/>
        <v>n/a</v>
      </c>
      <c r="AH242" t="str">
        <f>IFERROR(VLOOKUP('nCino | Field Mappings'!$A242,'nCino | Object Info'!$A:$H,8,FALSE),"(not found)")</f>
        <v>facility</v>
      </c>
      <c r="AI242" t="str">
        <f t="shared" si="116"/>
        <v>Set_up_a_direct_debit_to_manage</v>
      </c>
      <c r="AJ242" s="7" t="str">
        <f t="shared" si="117"/>
        <v>n/a</v>
      </c>
      <c r="AK242" s="7" t="str">
        <f t="shared" si="136"/>
        <v>yes</v>
      </c>
      <c r="AL242" s="2" t="str">
        <f t="shared" si="118"/>
        <v>STRING</v>
      </c>
      <c r="AM242" s="7">
        <f t="shared" si="119"/>
        <v>255</v>
      </c>
      <c r="AN242" s="7" t="str">
        <f t="shared" si="120"/>
        <v>n/a</v>
      </c>
      <c r="AO242" s="7" t="str">
        <f t="shared" si="121"/>
        <v>n/a</v>
      </c>
      <c r="AP242" s="7" t="str">
        <f t="shared" si="137"/>
        <v>n/a</v>
      </c>
    </row>
    <row r="243" spans="1:42">
      <c r="A243" s="1" t="s">
        <v>49</v>
      </c>
      <c r="B243" s="1" t="s">
        <v>374</v>
      </c>
      <c r="C243" s="1" t="s">
        <v>778</v>
      </c>
      <c r="D243" s="1" t="s">
        <v>779</v>
      </c>
      <c r="E243" s="1" t="s">
        <v>780</v>
      </c>
      <c r="F243" s="2" t="str">
        <f>IF(OR(ISERROR(VLOOKUP($C243,'DMW | F&amp;L Fields'!$L:$M, 1, FALSE)),IFERROR(INDEX('DMW | F&amp;L Fields'!$C:$C,MATCH($C243,'DMW | F&amp;L Fields'!$L:$L, 0)), "Y") ="Y"),"No", "Yes")</f>
        <v>Yes</v>
      </c>
      <c r="G243" s="1" t="str">
        <f>IFERROR(VLOOKUP($C243,'DMW | F&amp;L Fields'!$L:$M, 2, FALSE),"(not found)")</f>
        <v>This field is used to give visibility of Display rates Quick Action based on Profile Name</v>
      </c>
      <c r="H243" s="2" t="str">
        <f t="shared" si="105"/>
        <v>n/a</v>
      </c>
      <c r="I243" s="2" t="s">
        <v>110</v>
      </c>
      <c r="J243" s="1" t="s">
        <v>164</v>
      </c>
      <c r="K243" s="2">
        <v>0</v>
      </c>
      <c r="L243" s="2">
        <v>0</v>
      </c>
      <c r="M243" s="2">
        <v>0</v>
      </c>
      <c r="N243" s="2" t="str">
        <f t="shared" si="106"/>
        <v>boolean|0|0|0</v>
      </c>
      <c r="O243" t="str">
        <f>IFERROR(VLOOKUP('nCino | Field Mappings'!$A243,'nCino | Object Info'!$A:$H,5,FALSE),"(not found)")</f>
        <v>rskcsp_ds_facility</v>
      </c>
      <c r="P243" t="str">
        <f t="shared" si="107"/>
        <v>CCS_SetUpDisplayRatesActionProfiles__c</v>
      </c>
      <c r="Q243" s="7">
        <f>IFERROR(VLOOKUP($N243,'nCino | BigQuery Type Lookup'!$A:$F,2,FALSE),"(not found)")</f>
        <v>1</v>
      </c>
      <c r="R243" t="str">
        <f>IFERROR(VLOOKUP('nCino | Field Mappings'!$A243,'nCino | Object Info'!$A:$H,6,FALSE),"(not found)")</f>
        <v>rskcsp_ds_facility_staging</v>
      </c>
      <c r="S243" t="str">
        <f t="shared" si="108"/>
        <v>CCS_SetUpDisplayRatesActionProfiles__c</v>
      </c>
      <c r="T243" s="7" t="str">
        <f t="shared" si="109"/>
        <v>n/a</v>
      </c>
      <c r="U243" s="7" t="str">
        <f t="shared" si="135"/>
        <v>no</v>
      </c>
      <c r="V243" s="2" t="str">
        <f>IFERROR(VLOOKUP($N243,'nCino | BigQuery Type Lookup'!$A:$F,3,FALSE),"(not found)")</f>
        <v>BOOL</v>
      </c>
      <c r="W243" s="7" t="str">
        <f>IFERROR(VLOOKUP($N243,'nCino | BigQuery Type Lookup'!$A:$F,4,FALSE),"(not found)")</f>
        <v>n/a</v>
      </c>
      <c r="X243" s="7" t="str">
        <f>IFERROR(VLOOKUP($N243,'nCino | BigQuery Type Lookup'!$A:$F,5,FALSE),"(not found)")</f>
        <v>n/a</v>
      </c>
      <c r="Y243" s="7" t="str">
        <f>IFERROR(VLOOKUP($N243,'nCino | BigQuery Type Lookup'!$A:$F,6,FALSE),"(not found)")</f>
        <v>n/a</v>
      </c>
      <c r="Z243" t="str">
        <f>IFERROR(VLOOKUP('nCino | Field Mappings'!$A243,'nCino | Object Info'!$A:$H,7,FALSE),"(not found)")</f>
        <v>rskcsp_ds_facility_curated</v>
      </c>
      <c r="AA243" t="str">
        <f t="shared" si="110"/>
        <v>CCS_SetUpDisplayRatesActionProfiles__c</v>
      </c>
      <c r="AB243" s="7" t="str">
        <f t="shared" si="111"/>
        <v>n/a</v>
      </c>
      <c r="AC243" s="7" t="str">
        <f t="shared" si="111"/>
        <v>no</v>
      </c>
      <c r="AD243" s="2" t="str">
        <f t="shared" si="112"/>
        <v>BOOL</v>
      </c>
      <c r="AE243" s="7" t="str">
        <f t="shared" si="113"/>
        <v>n/a</v>
      </c>
      <c r="AF243" s="7" t="str">
        <f t="shared" si="114"/>
        <v>n/a</v>
      </c>
      <c r="AG243" s="7" t="str">
        <f t="shared" si="115"/>
        <v>n/a</v>
      </c>
      <c r="AH243" t="str">
        <f>IFERROR(VLOOKUP('nCino | Field Mappings'!$A243,'nCino | Object Info'!$A:$H,8,FALSE),"(not found)")</f>
        <v>facility</v>
      </c>
      <c r="AI243" t="str">
        <f t="shared" si="116"/>
        <v>SetUpDisplayRatesActionProfiles</v>
      </c>
      <c r="AJ243" s="7" t="str">
        <f t="shared" si="117"/>
        <v>n/a</v>
      </c>
      <c r="AK243" s="7" t="str">
        <f t="shared" si="136"/>
        <v>no</v>
      </c>
      <c r="AL243" s="2" t="str">
        <f t="shared" si="118"/>
        <v>BOOL</v>
      </c>
      <c r="AM243" s="7" t="str">
        <f t="shared" si="119"/>
        <v>n/a</v>
      </c>
      <c r="AN243" s="7" t="str">
        <f t="shared" si="120"/>
        <v>n/a</v>
      </c>
      <c r="AO243" s="7" t="str">
        <f t="shared" si="121"/>
        <v>n/a</v>
      </c>
      <c r="AP243" s="7" t="str">
        <f t="shared" si="137"/>
        <v>n/a</v>
      </c>
    </row>
    <row r="244" spans="1:42">
      <c r="A244" s="1" t="s">
        <v>49</v>
      </c>
      <c r="B244" s="1" t="s">
        <v>374</v>
      </c>
      <c r="C244" s="1" t="s">
        <v>781</v>
      </c>
      <c r="D244" s="1" t="s">
        <v>782</v>
      </c>
      <c r="E244" s="1" t="s">
        <v>783</v>
      </c>
      <c r="F244" s="2" t="str">
        <f>IF(OR(ISERROR(VLOOKUP($C244,'DMW | F&amp;L Fields'!$L:$M, 1, FALSE)),IFERROR(INDEX('DMW | F&amp;L Fields'!$C:$C,MATCH($C244,'DMW | F&amp;L Fields'!$L:$L, 0)), "Y") ="Y"),"No", "Yes")</f>
        <v>Yes</v>
      </c>
      <c r="G244" s="1" t="str">
        <f>IFERROR(VLOOKUP($C244,'DMW | F&amp;L Fields'!$L:$M, 2, FALSE),"(not found)")</f>
        <v>The first signatory of the 4QP.</v>
      </c>
      <c r="H244" s="2" t="str">
        <f t="shared" si="105"/>
        <v>Foreign</v>
      </c>
      <c r="I244" s="2" t="s">
        <v>97</v>
      </c>
      <c r="J244" s="1" t="s">
        <v>240</v>
      </c>
      <c r="K244" s="2">
        <v>18</v>
      </c>
      <c r="L244" s="2">
        <v>0</v>
      </c>
      <c r="M244" s="2">
        <v>0</v>
      </c>
      <c r="N244" s="2" t="str">
        <f t="shared" si="106"/>
        <v>reference(Account)|18|0|0</v>
      </c>
      <c r="O244" t="str">
        <f>IFERROR(VLOOKUP('nCino | Field Mappings'!$A244,'nCino | Object Info'!$A:$H,5,FALSE),"(not found)")</f>
        <v>rskcsp_ds_facility</v>
      </c>
      <c r="P244" t="str">
        <f t="shared" si="107"/>
        <v>CCS_Signatory_1__c</v>
      </c>
      <c r="Q244" s="7">
        <f>IFERROR(VLOOKUP($N244,'nCino | BigQuery Type Lookup'!$A:$F,2,FALSE),"(not found)")</f>
        <v>18</v>
      </c>
      <c r="R244" t="str">
        <f>IFERROR(VLOOKUP('nCino | Field Mappings'!$A244,'nCino | Object Info'!$A:$H,6,FALSE),"(not found)")</f>
        <v>rskcsp_ds_facility_staging</v>
      </c>
      <c r="S244" t="str">
        <f t="shared" si="108"/>
        <v>CCS_Signatory_1__c</v>
      </c>
      <c r="T244" s="7" t="str">
        <f t="shared" si="109"/>
        <v>Foreign</v>
      </c>
      <c r="U244" s="7" t="str">
        <f t="shared" si="135"/>
        <v>no</v>
      </c>
      <c r="V244" s="2" t="str">
        <f>IFERROR(VLOOKUP($N244,'nCino | BigQuery Type Lookup'!$A:$F,3,FALSE),"(not found)")</f>
        <v>STRING</v>
      </c>
      <c r="W244" s="7">
        <f>IFERROR(VLOOKUP($N244,'nCino | BigQuery Type Lookup'!$A:$F,4,FALSE),"(not found)")</f>
        <v>18</v>
      </c>
      <c r="X244" s="7" t="str">
        <f>IFERROR(VLOOKUP($N244,'nCino | BigQuery Type Lookup'!$A:$F,5,FALSE),"(not found)")</f>
        <v>n/a</v>
      </c>
      <c r="Y244" s="7" t="str">
        <f>IFERROR(VLOOKUP($N244,'nCino | BigQuery Type Lookup'!$A:$F,6,FALSE),"(not found)")</f>
        <v>n/a</v>
      </c>
      <c r="Z244" t="str">
        <f>IFERROR(VLOOKUP('nCino | Field Mappings'!$A244,'nCino | Object Info'!$A:$H,7,FALSE),"(not found)")</f>
        <v>rskcsp_ds_facility_curated</v>
      </c>
      <c r="AA244" t="str">
        <f t="shared" si="110"/>
        <v>CCS_Signatory_1__c</v>
      </c>
      <c r="AB244" s="7" t="str">
        <f t="shared" si="111"/>
        <v>Foreign</v>
      </c>
      <c r="AC244" s="7" t="str">
        <f t="shared" si="111"/>
        <v>yes</v>
      </c>
      <c r="AD244" s="2" t="str">
        <f t="shared" si="112"/>
        <v>STRING</v>
      </c>
      <c r="AE244" s="7">
        <f t="shared" si="113"/>
        <v>18</v>
      </c>
      <c r="AF244" s="7" t="str">
        <f t="shared" si="114"/>
        <v>n/a</v>
      </c>
      <c r="AG244" s="7" t="str">
        <f t="shared" si="115"/>
        <v>n/a</v>
      </c>
      <c r="AH244" t="str">
        <f>IFERROR(VLOOKUP('nCino | Field Mappings'!$A244,'nCino | Object Info'!$A:$H,8,FALSE),"(not found)")</f>
        <v>facility</v>
      </c>
      <c r="AI244" t="str">
        <f t="shared" si="116"/>
        <v>Signatory_1</v>
      </c>
      <c r="AJ244" s="7" t="str">
        <f t="shared" si="117"/>
        <v>Foreign</v>
      </c>
      <c r="AK244" s="7" t="str">
        <f t="shared" si="136"/>
        <v>yes</v>
      </c>
      <c r="AL244" s="2" t="str">
        <f t="shared" si="118"/>
        <v>STRING</v>
      </c>
      <c r="AM244" s="7">
        <f t="shared" si="119"/>
        <v>18</v>
      </c>
      <c r="AN244" s="7" t="str">
        <f t="shared" si="120"/>
        <v>n/a</v>
      </c>
      <c r="AO244" s="7" t="str">
        <f t="shared" si="121"/>
        <v>n/a</v>
      </c>
      <c r="AP244" s="7" t="str">
        <f t="shared" si="137"/>
        <v>n/a</v>
      </c>
    </row>
    <row r="245" spans="1:42">
      <c r="A245" s="1" t="s">
        <v>49</v>
      </c>
      <c r="B245" s="1" t="s">
        <v>374</v>
      </c>
      <c r="C245" s="1" t="s">
        <v>784</v>
      </c>
      <c r="D245" s="1" t="s">
        <v>785</v>
      </c>
      <c r="E245" s="1" t="s">
        <v>786</v>
      </c>
      <c r="F245" s="2" t="str">
        <f>IF(OR(ISERROR(VLOOKUP($C245,'DMW | F&amp;L Fields'!$L:$M, 1, FALSE)),IFERROR(INDEX('DMW | F&amp;L Fields'!$C:$C,MATCH($C245,'DMW | F&amp;L Fields'!$L:$L, 0)), "Y") ="Y"),"No", "Yes")</f>
        <v>Yes</v>
      </c>
      <c r="G245" s="1" t="str">
        <f>IFERROR(VLOOKUP($C245,'DMW | F&amp;L Fields'!$L:$M, 2, FALSE),"(not found)")</f>
        <v>The second signatory of the 4QP.</v>
      </c>
      <c r="H245" s="2" t="str">
        <f t="shared" si="105"/>
        <v>Foreign</v>
      </c>
      <c r="I245" s="2" t="s">
        <v>97</v>
      </c>
      <c r="J245" s="1" t="s">
        <v>240</v>
      </c>
      <c r="K245" s="2">
        <v>18</v>
      </c>
      <c r="L245" s="2">
        <v>0</v>
      </c>
      <c r="M245" s="2">
        <v>0</v>
      </c>
      <c r="N245" s="2" t="str">
        <f t="shared" si="106"/>
        <v>reference(Account)|18|0|0</v>
      </c>
      <c r="O245" t="str">
        <f>IFERROR(VLOOKUP('nCino | Field Mappings'!$A245,'nCino | Object Info'!$A:$H,5,FALSE),"(not found)")</f>
        <v>rskcsp_ds_facility</v>
      </c>
      <c r="P245" t="str">
        <f t="shared" si="107"/>
        <v>CCS_Signatory_2__c</v>
      </c>
      <c r="Q245" s="7">
        <f>IFERROR(VLOOKUP($N245,'nCino | BigQuery Type Lookup'!$A:$F,2,FALSE),"(not found)")</f>
        <v>18</v>
      </c>
      <c r="R245" t="str">
        <f>IFERROR(VLOOKUP('nCino | Field Mappings'!$A245,'nCino | Object Info'!$A:$H,6,FALSE),"(not found)")</f>
        <v>rskcsp_ds_facility_staging</v>
      </c>
      <c r="S245" t="str">
        <f t="shared" si="108"/>
        <v>CCS_Signatory_2__c</v>
      </c>
      <c r="T245" s="7" t="str">
        <f t="shared" si="109"/>
        <v>Foreign</v>
      </c>
      <c r="U245" s="7" t="str">
        <f t="shared" si="135"/>
        <v>no</v>
      </c>
      <c r="V245" s="2" t="str">
        <f>IFERROR(VLOOKUP($N245,'nCino | BigQuery Type Lookup'!$A:$F,3,FALSE),"(not found)")</f>
        <v>STRING</v>
      </c>
      <c r="W245" s="7">
        <f>IFERROR(VLOOKUP($N245,'nCino | BigQuery Type Lookup'!$A:$F,4,FALSE),"(not found)")</f>
        <v>18</v>
      </c>
      <c r="X245" s="7" t="str">
        <f>IFERROR(VLOOKUP($N245,'nCino | BigQuery Type Lookup'!$A:$F,5,FALSE),"(not found)")</f>
        <v>n/a</v>
      </c>
      <c r="Y245" s="7" t="str">
        <f>IFERROR(VLOOKUP($N245,'nCino | BigQuery Type Lookup'!$A:$F,6,FALSE),"(not found)")</f>
        <v>n/a</v>
      </c>
      <c r="Z245" t="str">
        <f>IFERROR(VLOOKUP('nCino | Field Mappings'!$A245,'nCino | Object Info'!$A:$H,7,FALSE),"(not found)")</f>
        <v>rskcsp_ds_facility_curated</v>
      </c>
      <c r="AA245" t="str">
        <f t="shared" si="110"/>
        <v>CCS_Signatory_2__c</v>
      </c>
      <c r="AB245" s="7" t="str">
        <f t="shared" si="111"/>
        <v>Foreign</v>
      </c>
      <c r="AC245" s="7" t="str">
        <f t="shared" si="111"/>
        <v>yes</v>
      </c>
      <c r="AD245" s="2" t="str">
        <f t="shared" si="112"/>
        <v>STRING</v>
      </c>
      <c r="AE245" s="7">
        <f t="shared" si="113"/>
        <v>18</v>
      </c>
      <c r="AF245" s="7" t="str">
        <f t="shared" si="114"/>
        <v>n/a</v>
      </c>
      <c r="AG245" s="7" t="str">
        <f t="shared" si="115"/>
        <v>n/a</v>
      </c>
      <c r="AH245" t="str">
        <f>IFERROR(VLOOKUP('nCino | Field Mappings'!$A245,'nCino | Object Info'!$A:$H,8,FALSE),"(not found)")</f>
        <v>facility</v>
      </c>
      <c r="AI245" t="str">
        <f t="shared" si="116"/>
        <v>Signatory_2</v>
      </c>
      <c r="AJ245" s="7" t="str">
        <f t="shared" si="117"/>
        <v>Foreign</v>
      </c>
      <c r="AK245" s="7" t="str">
        <f t="shared" si="136"/>
        <v>yes</v>
      </c>
      <c r="AL245" s="2" t="str">
        <f t="shared" si="118"/>
        <v>STRING</v>
      </c>
      <c r="AM245" s="7">
        <f t="shared" si="119"/>
        <v>18</v>
      </c>
      <c r="AN245" s="7" t="str">
        <f t="shared" si="120"/>
        <v>n/a</v>
      </c>
      <c r="AO245" s="7" t="str">
        <f t="shared" si="121"/>
        <v>n/a</v>
      </c>
      <c r="AP245" s="7" t="str">
        <f t="shared" si="137"/>
        <v>n/a</v>
      </c>
    </row>
    <row r="246" spans="1:42">
      <c r="A246" s="1" t="s">
        <v>49</v>
      </c>
      <c r="B246" s="1" t="s">
        <v>374</v>
      </c>
      <c r="C246" s="1" t="s">
        <v>787</v>
      </c>
      <c r="D246" s="1" t="s">
        <v>788</v>
      </c>
      <c r="E246" s="1" t="s">
        <v>789</v>
      </c>
      <c r="F246" s="2" t="str">
        <f>IF(OR(ISERROR(VLOOKUP($C246,'DMW | F&amp;L Fields'!$L:$M, 1, FALSE)),IFERROR(INDEX('DMW | F&amp;L Fields'!$C:$C,MATCH($C246,'DMW | F&amp;L Fields'!$L:$L, 0)), "Y") ="Y"),"No", "Yes")</f>
        <v>Yes</v>
      </c>
      <c r="G246" s="1" t="str">
        <f>IFERROR(VLOOKUP($C246,'DMW | F&amp;L Fields'!$L:$M, 2, FALSE),"(not found)")</f>
        <v>The third signatory of the 4QP.</v>
      </c>
      <c r="H246" s="2" t="str">
        <f t="shared" si="105"/>
        <v>Foreign</v>
      </c>
      <c r="I246" s="2" t="s">
        <v>97</v>
      </c>
      <c r="J246" s="1" t="s">
        <v>240</v>
      </c>
      <c r="K246" s="2">
        <v>18</v>
      </c>
      <c r="L246" s="2">
        <v>0</v>
      </c>
      <c r="M246" s="2">
        <v>0</v>
      </c>
      <c r="N246" s="2" t="str">
        <f t="shared" si="106"/>
        <v>reference(Account)|18|0|0</v>
      </c>
      <c r="O246" t="str">
        <f>IFERROR(VLOOKUP('nCino | Field Mappings'!$A246,'nCino | Object Info'!$A:$H,5,FALSE),"(not found)")</f>
        <v>rskcsp_ds_facility</v>
      </c>
      <c r="P246" t="str">
        <f t="shared" si="107"/>
        <v>CCS_Signatory_3__c</v>
      </c>
      <c r="Q246" s="7">
        <f>IFERROR(VLOOKUP($N246,'nCino | BigQuery Type Lookup'!$A:$F,2,FALSE),"(not found)")</f>
        <v>18</v>
      </c>
      <c r="R246" t="str">
        <f>IFERROR(VLOOKUP('nCino | Field Mappings'!$A246,'nCino | Object Info'!$A:$H,6,FALSE),"(not found)")</f>
        <v>rskcsp_ds_facility_staging</v>
      </c>
      <c r="S246" t="str">
        <f t="shared" si="108"/>
        <v>CCS_Signatory_3__c</v>
      </c>
      <c r="T246" s="7" t="str">
        <f t="shared" si="109"/>
        <v>Foreign</v>
      </c>
      <c r="U246" s="7" t="str">
        <f t="shared" si="135"/>
        <v>no</v>
      </c>
      <c r="V246" s="2" t="str">
        <f>IFERROR(VLOOKUP($N246,'nCino | BigQuery Type Lookup'!$A:$F,3,FALSE),"(not found)")</f>
        <v>STRING</v>
      </c>
      <c r="W246" s="7">
        <f>IFERROR(VLOOKUP($N246,'nCino | BigQuery Type Lookup'!$A:$F,4,FALSE),"(not found)")</f>
        <v>18</v>
      </c>
      <c r="X246" s="7" t="str">
        <f>IFERROR(VLOOKUP($N246,'nCino | BigQuery Type Lookup'!$A:$F,5,FALSE),"(not found)")</f>
        <v>n/a</v>
      </c>
      <c r="Y246" s="7" t="str">
        <f>IFERROR(VLOOKUP($N246,'nCino | BigQuery Type Lookup'!$A:$F,6,FALSE),"(not found)")</f>
        <v>n/a</v>
      </c>
      <c r="Z246" t="str">
        <f>IFERROR(VLOOKUP('nCino | Field Mappings'!$A246,'nCino | Object Info'!$A:$H,7,FALSE),"(not found)")</f>
        <v>rskcsp_ds_facility_curated</v>
      </c>
      <c r="AA246" t="str">
        <f t="shared" si="110"/>
        <v>CCS_Signatory_3__c</v>
      </c>
      <c r="AB246" s="7" t="str">
        <f t="shared" si="111"/>
        <v>Foreign</v>
      </c>
      <c r="AC246" s="7" t="str">
        <f t="shared" si="111"/>
        <v>yes</v>
      </c>
      <c r="AD246" s="2" t="str">
        <f t="shared" si="112"/>
        <v>STRING</v>
      </c>
      <c r="AE246" s="7">
        <f t="shared" si="113"/>
        <v>18</v>
      </c>
      <c r="AF246" s="7" t="str">
        <f t="shared" si="114"/>
        <v>n/a</v>
      </c>
      <c r="AG246" s="7" t="str">
        <f t="shared" si="115"/>
        <v>n/a</v>
      </c>
      <c r="AH246" t="str">
        <f>IFERROR(VLOOKUP('nCino | Field Mappings'!$A246,'nCino | Object Info'!$A:$H,8,FALSE),"(not found)")</f>
        <v>facility</v>
      </c>
      <c r="AI246" t="str">
        <f t="shared" si="116"/>
        <v>Signatory_3</v>
      </c>
      <c r="AJ246" s="7" t="str">
        <f t="shared" si="117"/>
        <v>Foreign</v>
      </c>
      <c r="AK246" s="7" t="str">
        <f t="shared" si="136"/>
        <v>yes</v>
      </c>
      <c r="AL246" s="2" t="str">
        <f t="shared" si="118"/>
        <v>STRING</v>
      </c>
      <c r="AM246" s="7">
        <f t="shared" si="119"/>
        <v>18</v>
      </c>
      <c r="AN246" s="7" t="str">
        <f t="shared" si="120"/>
        <v>n/a</v>
      </c>
      <c r="AO246" s="7" t="str">
        <f t="shared" si="121"/>
        <v>n/a</v>
      </c>
      <c r="AP246" s="7" t="str">
        <f t="shared" si="137"/>
        <v>n/a</v>
      </c>
    </row>
    <row r="247" spans="1:42">
      <c r="A247" s="1" t="s">
        <v>49</v>
      </c>
      <c r="B247" s="1" t="s">
        <v>374</v>
      </c>
      <c r="C247" s="1" t="s">
        <v>790</v>
      </c>
      <c r="D247" s="1" t="s">
        <v>791</v>
      </c>
      <c r="E247" s="1" t="s">
        <v>792</v>
      </c>
      <c r="F247" s="2" t="str">
        <f>IF(OR(ISERROR(VLOOKUP($C247,'DMW | F&amp;L Fields'!$L:$M, 1, FALSE)),IFERROR(INDEX('DMW | F&amp;L Fields'!$C:$C,MATCH($C247,'DMW | F&amp;L Fields'!$L:$L, 0)), "Y") ="Y"),"No", "Yes")</f>
        <v>Yes</v>
      </c>
      <c r="G247" s="1" t="str">
        <f>IFERROR(VLOOKUP($C247,'DMW | F&amp;L Fields'!$L:$M, 2, FALSE),"(not found)")</f>
        <v>The fourth signatory of the 4QP.</v>
      </c>
      <c r="H247" s="2" t="str">
        <f t="shared" si="105"/>
        <v>Foreign</v>
      </c>
      <c r="I247" s="2" t="s">
        <v>97</v>
      </c>
      <c r="J247" s="1" t="s">
        <v>240</v>
      </c>
      <c r="K247" s="2">
        <v>18</v>
      </c>
      <c r="L247" s="2">
        <v>0</v>
      </c>
      <c r="M247" s="2">
        <v>0</v>
      </c>
      <c r="N247" s="2" t="str">
        <f t="shared" si="106"/>
        <v>reference(Account)|18|0|0</v>
      </c>
      <c r="O247" t="str">
        <f>IFERROR(VLOOKUP('nCino | Field Mappings'!$A247,'nCino | Object Info'!$A:$H,5,FALSE),"(not found)")</f>
        <v>rskcsp_ds_facility</v>
      </c>
      <c r="P247" t="str">
        <f t="shared" si="107"/>
        <v>CCS_Signatory_4__c</v>
      </c>
      <c r="Q247" s="7">
        <f>IFERROR(VLOOKUP($N247,'nCino | BigQuery Type Lookup'!$A:$F,2,FALSE),"(not found)")</f>
        <v>18</v>
      </c>
      <c r="R247" t="str">
        <f>IFERROR(VLOOKUP('nCino | Field Mappings'!$A247,'nCino | Object Info'!$A:$H,6,FALSE),"(not found)")</f>
        <v>rskcsp_ds_facility_staging</v>
      </c>
      <c r="S247" t="str">
        <f t="shared" si="108"/>
        <v>CCS_Signatory_4__c</v>
      </c>
      <c r="T247" s="7" t="str">
        <f t="shared" si="109"/>
        <v>Foreign</v>
      </c>
      <c r="U247" s="7" t="str">
        <f t="shared" si="135"/>
        <v>no</v>
      </c>
      <c r="V247" s="2" t="str">
        <f>IFERROR(VLOOKUP($N247,'nCino | BigQuery Type Lookup'!$A:$F,3,FALSE),"(not found)")</f>
        <v>STRING</v>
      </c>
      <c r="W247" s="7">
        <f>IFERROR(VLOOKUP($N247,'nCino | BigQuery Type Lookup'!$A:$F,4,FALSE),"(not found)")</f>
        <v>18</v>
      </c>
      <c r="X247" s="7" t="str">
        <f>IFERROR(VLOOKUP($N247,'nCino | BigQuery Type Lookup'!$A:$F,5,FALSE),"(not found)")</f>
        <v>n/a</v>
      </c>
      <c r="Y247" s="7" t="str">
        <f>IFERROR(VLOOKUP($N247,'nCino | BigQuery Type Lookup'!$A:$F,6,FALSE),"(not found)")</f>
        <v>n/a</v>
      </c>
      <c r="Z247" t="str">
        <f>IFERROR(VLOOKUP('nCino | Field Mappings'!$A247,'nCino | Object Info'!$A:$H,7,FALSE),"(not found)")</f>
        <v>rskcsp_ds_facility_curated</v>
      </c>
      <c r="AA247" t="str">
        <f t="shared" si="110"/>
        <v>CCS_Signatory_4__c</v>
      </c>
      <c r="AB247" s="7" t="str">
        <f t="shared" si="111"/>
        <v>Foreign</v>
      </c>
      <c r="AC247" s="7" t="str">
        <f t="shared" si="111"/>
        <v>yes</v>
      </c>
      <c r="AD247" s="2" t="str">
        <f t="shared" si="112"/>
        <v>STRING</v>
      </c>
      <c r="AE247" s="7">
        <f t="shared" si="113"/>
        <v>18</v>
      </c>
      <c r="AF247" s="7" t="str">
        <f t="shared" si="114"/>
        <v>n/a</v>
      </c>
      <c r="AG247" s="7" t="str">
        <f t="shared" si="115"/>
        <v>n/a</v>
      </c>
      <c r="AH247" t="str">
        <f>IFERROR(VLOOKUP('nCino | Field Mappings'!$A247,'nCino | Object Info'!$A:$H,8,FALSE),"(not found)")</f>
        <v>facility</v>
      </c>
      <c r="AI247" t="str">
        <f t="shared" si="116"/>
        <v>Signatory_4</v>
      </c>
      <c r="AJ247" s="7" t="str">
        <f t="shared" si="117"/>
        <v>Foreign</v>
      </c>
      <c r="AK247" s="7" t="str">
        <f t="shared" si="136"/>
        <v>yes</v>
      </c>
      <c r="AL247" s="2" t="str">
        <f t="shared" si="118"/>
        <v>STRING</v>
      </c>
      <c r="AM247" s="7">
        <f t="shared" si="119"/>
        <v>18</v>
      </c>
      <c r="AN247" s="7" t="str">
        <f t="shared" si="120"/>
        <v>n/a</v>
      </c>
      <c r="AO247" s="7" t="str">
        <f t="shared" si="121"/>
        <v>n/a</v>
      </c>
      <c r="AP247" s="7" t="str">
        <f t="shared" si="137"/>
        <v>n/a</v>
      </c>
    </row>
    <row r="248" spans="1:42">
      <c r="A248" s="1" t="s">
        <v>49</v>
      </c>
      <c r="B248" s="1" t="s">
        <v>374</v>
      </c>
      <c r="C248" s="1" t="s">
        <v>793</v>
      </c>
      <c r="D248" s="1" t="s">
        <v>794</v>
      </c>
      <c r="E248" s="1" t="s">
        <v>795</v>
      </c>
      <c r="F248" s="2" t="str">
        <f>IF(OR(ISERROR(VLOOKUP($C248,'DMW | F&amp;L Fields'!$L:$M, 1, FALSE)),IFERROR(INDEX('DMW | F&amp;L Fields'!$C:$C,MATCH($C248,'DMW | F&amp;L Fields'!$L:$L, 0)), "Y") ="Y"),"No", "Yes")</f>
        <v>Yes</v>
      </c>
      <c r="G248" s="1" t="str">
        <f>IFERROR(VLOOKUP($C248,'DMW | F&amp;L Fields'!$L:$M, 2, FALSE),"(not found)")</f>
        <v>This field is used on Exposure within Relationship to help group Soft LBCM Facilities into their respected tables.</v>
      </c>
      <c r="H248" s="2" t="str">
        <f t="shared" si="105"/>
        <v>n/a</v>
      </c>
      <c r="I248" s="2" t="s">
        <v>97</v>
      </c>
      <c r="J248" s="1" t="s">
        <v>128</v>
      </c>
      <c r="K248" s="2">
        <v>0</v>
      </c>
      <c r="L248" s="2">
        <v>18</v>
      </c>
      <c r="M248" s="2">
        <v>2</v>
      </c>
      <c r="N248" s="2" t="str">
        <f t="shared" si="106"/>
        <v>currency|0|18|2</v>
      </c>
      <c r="O248" t="str">
        <f>IFERROR(VLOOKUP('nCino | Field Mappings'!$A248,'nCino | Object Info'!$A:$H,5,FALSE),"(not found)")</f>
        <v>rskcsp_ds_facility</v>
      </c>
      <c r="P248" t="str">
        <f t="shared" si="107"/>
        <v>CCS_Soft_Bank_LCBM_Limits__c</v>
      </c>
      <c r="Q248" s="7">
        <f>IFERROR(VLOOKUP($N248,'nCino | BigQuery Type Lookup'!$A:$F,2,FALSE),"(not found)")</f>
        <v>21</v>
      </c>
      <c r="R248" t="str">
        <f>IFERROR(VLOOKUP('nCino | Field Mappings'!$A248,'nCino | Object Info'!$A:$H,6,FALSE),"(not found)")</f>
        <v>rskcsp_ds_facility_staging</v>
      </c>
      <c r="S248" t="str">
        <f t="shared" si="108"/>
        <v>CCS_Soft_Bank_LCBM_Limits__c</v>
      </c>
      <c r="T248" s="7" t="str">
        <f t="shared" si="109"/>
        <v>n/a</v>
      </c>
      <c r="U248" s="7" t="str">
        <f t="shared" si="135"/>
        <v>no</v>
      </c>
      <c r="V248" s="2" t="str">
        <f>IFERROR(VLOOKUP($N248,'nCino | BigQuery Type Lookup'!$A:$F,3,FALSE),"(not found)")</f>
        <v>NUMERIC</v>
      </c>
      <c r="W248" s="7" t="str">
        <f>IFERROR(VLOOKUP($N248,'nCino | BigQuery Type Lookup'!$A:$F,4,FALSE),"(not found)")</f>
        <v>n/a</v>
      </c>
      <c r="X248" s="7">
        <f>IFERROR(VLOOKUP($N248,'nCino | BigQuery Type Lookup'!$A:$F,5,FALSE),"(not found)")</f>
        <v>18</v>
      </c>
      <c r="Y248" s="7">
        <f>IFERROR(VLOOKUP($N248,'nCino | BigQuery Type Lookup'!$A:$F,6,FALSE),"(not found)")</f>
        <v>2</v>
      </c>
      <c r="Z248" t="str">
        <f>IFERROR(VLOOKUP('nCino | Field Mappings'!$A248,'nCino | Object Info'!$A:$H,7,FALSE),"(not found)")</f>
        <v>rskcsp_ds_facility_curated</v>
      </c>
      <c r="AA248" t="str">
        <f t="shared" si="110"/>
        <v>CCS_Soft_Bank_LCBM_Limits__c</v>
      </c>
      <c r="AB248" s="7" t="str">
        <f t="shared" si="111"/>
        <v>n/a</v>
      </c>
      <c r="AC248" s="7" t="str">
        <f t="shared" si="111"/>
        <v>yes</v>
      </c>
      <c r="AD248" s="2" t="str">
        <f t="shared" si="112"/>
        <v>NUMERIC</v>
      </c>
      <c r="AE248" s="7" t="str">
        <f t="shared" si="113"/>
        <v>n/a</v>
      </c>
      <c r="AF248" s="7">
        <f t="shared" si="114"/>
        <v>18</v>
      </c>
      <c r="AG248" s="7">
        <f t="shared" si="115"/>
        <v>2</v>
      </c>
      <c r="AH248" t="str">
        <f>IFERROR(VLOOKUP('nCino | Field Mappings'!$A248,'nCino | Object Info'!$A:$H,8,FALSE),"(not found)")</f>
        <v>facility</v>
      </c>
      <c r="AI248" t="str">
        <f t="shared" si="116"/>
        <v>Soft_Bank_LCBM_Limits</v>
      </c>
      <c r="AJ248" s="7" t="str">
        <f t="shared" si="117"/>
        <v>n/a</v>
      </c>
      <c r="AK248" s="7" t="str">
        <f t="shared" si="136"/>
        <v>yes</v>
      </c>
      <c r="AL248" s="2" t="str">
        <f t="shared" si="118"/>
        <v>NUMERIC</v>
      </c>
      <c r="AM248" s="7" t="str">
        <f t="shared" si="119"/>
        <v>n/a</v>
      </c>
      <c r="AN248" s="7">
        <f t="shared" si="120"/>
        <v>18</v>
      </c>
      <c r="AO248" s="7">
        <f t="shared" si="121"/>
        <v>2</v>
      </c>
      <c r="AP248" s="7" t="str">
        <f t="shared" si="137"/>
        <v>n/a</v>
      </c>
    </row>
    <row r="249" spans="1:42">
      <c r="A249" s="1" t="s">
        <v>49</v>
      </c>
      <c r="B249" s="1" t="s">
        <v>374</v>
      </c>
      <c r="C249" s="1" t="s">
        <v>796</v>
      </c>
      <c r="D249" s="1" t="s">
        <v>797</v>
      </c>
      <c r="E249" s="1" t="s">
        <v>798</v>
      </c>
      <c r="F249" s="2" t="str">
        <f>IF(OR(ISERROR(VLOOKUP($C249,'DMW | F&amp;L Fields'!$L:$M, 1, FALSE)),IFERROR(INDEX('DMW | F&amp;L Fields'!$C:$C,MATCH($C249,'DMW | F&amp;L Fields'!$L:$L, 0)), "Y") ="Y"),"No", "Yes")</f>
        <v>Yes</v>
      </c>
      <c r="G249" s="1" t="str">
        <f>IFERROR(VLOOKUP($C249,'DMW | F&amp;L Fields'!$L:$M, 2, FALSE),"(not found)")</f>
        <v>This field is used on Exposure within Relationship to help group Soft Bank Facilities into their respected tables.</v>
      </c>
      <c r="H249" s="2" t="str">
        <f t="shared" si="105"/>
        <v>n/a</v>
      </c>
      <c r="I249" s="2" t="s">
        <v>97</v>
      </c>
      <c r="J249" s="1" t="s">
        <v>128</v>
      </c>
      <c r="K249" s="2">
        <v>0</v>
      </c>
      <c r="L249" s="2">
        <v>18</v>
      </c>
      <c r="M249" s="2">
        <v>2</v>
      </c>
      <c r="N249" s="2" t="str">
        <f t="shared" si="106"/>
        <v>currency|0|18|2</v>
      </c>
      <c r="O249" t="str">
        <f>IFERROR(VLOOKUP('nCino | Field Mappings'!$A249,'nCino | Object Info'!$A:$H,5,FALSE),"(not found)")</f>
        <v>rskcsp_ds_facility</v>
      </c>
      <c r="P249" t="str">
        <f t="shared" si="107"/>
        <v>CCS_Soft_Bank_Limits__c</v>
      </c>
      <c r="Q249" s="7">
        <f>IFERROR(VLOOKUP($N249,'nCino | BigQuery Type Lookup'!$A:$F,2,FALSE),"(not found)")</f>
        <v>21</v>
      </c>
      <c r="R249" t="str">
        <f>IFERROR(VLOOKUP('nCino | Field Mappings'!$A249,'nCino | Object Info'!$A:$H,6,FALSE),"(not found)")</f>
        <v>rskcsp_ds_facility_staging</v>
      </c>
      <c r="S249" t="str">
        <f t="shared" si="108"/>
        <v>CCS_Soft_Bank_Limits__c</v>
      </c>
      <c r="T249" s="7" t="str">
        <f t="shared" si="109"/>
        <v>n/a</v>
      </c>
      <c r="U249" s="7" t="str">
        <f t="shared" si="135"/>
        <v>no</v>
      </c>
      <c r="V249" s="2" t="str">
        <f>IFERROR(VLOOKUP($N249,'nCino | BigQuery Type Lookup'!$A:$F,3,FALSE),"(not found)")</f>
        <v>NUMERIC</v>
      </c>
      <c r="W249" s="7" t="str">
        <f>IFERROR(VLOOKUP($N249,'nCino | BigQuery Type Lookup'!$A:$F,4,FALSE),"(not found)")</f>
        <v>n/a</v>
      </c>
      <c r="X249" s="7">
        <f>IFERROR(VLOOKUP($N249,'nCino | BigQuery Type Lookup'!$A:$F,5,FALSE),"(not found)")</f>
        <v>18</v>
      </c>
      <c r="Y249" s="7">
        <f>IFERROR(VLOOKUP($N249,'nCino | BigQuery Type Lookup'!$A:$F,6,FALSE),"(not found)")</f>
        <v>2</v>
      </c>
      <c r="Z249" t="str">
        <f>IFERROR(VLOOKUP('nCino | Field Mappings'!$A249,'nCino | Object Info'!$A:$H,7,FALSE),"(not found)")</f>
        <v>rskcsp_ds_facility_curated</v>
      </c>
      <c r="AA249" t="str">
        <f t="shared" si="110"/>
        <v>CCS_Soft_Bank_Limits__c</v>
      </c>
      <c r="AB249" s="7" t="str">
        <f t="shared" si="111"/>
        <v>n/a</v>
      </c>
      <c r="AC249" s="7" t="str">
        <f t="shared" si="111"/>
        <v>yes</v>
      </c>
      <c r="AD249" s="2" t="str">
        <f t="shared" si="112"/>
        <v>NUMERIC</v>
      </c>
      <c r="AE249" s="7" t="str">
        <f t="shared" si="113"/>
        <v>n/a</v>
      </c>
      <c r="AF249" s="7">
        <f t="shared" si="114"/>
        <v>18</v>
      </c>
      <c r="AG249" s="7">
        <f t="shared" si="115"/>
        <v>2</v>
      </c>
      <c r="AH249" t="str">
        <f>IFERROR(VLOOKUP('nCino | Field Mappings'!$A249,'nCino | Object Info'!$A:$H,8,FALSE),"(not found)")</f>
        <v>facility</v>
      </c>
      <c r="AI249" t="str">
        <f t="shared" si="116"/>
        <v>Soft_Bank_Limits</v>
      </c>
      <c r="AJ249" s="7" t="str">
        <f t="shared" si="117"/>
        <v>n/a</v>
      </c>
      <c r="AK249" s="7" t="str">
        <f t="shared" si="136"/>
        <v>yes</v>
      </c>
      <c r="AL249" s="2" t="str">
        <f t="shared" si="118"/>
        <v>NUMERIC</v>
      </c>
      <c r="AM249" s="7" t="str">
        <f t="shared" si="119"/>
        <v>n/a</v>
      </c>
      <c r="AN249" s="7">
        <f t="shared" si="120"/>
        <v>18</v>
      </c>
      <c r="AO249" s="7">
        <f t="shared" si="121"/>
        <v>2</v>
      </c>
      <c r="AP249" s="7" t="str">
        <f t="shared" si="137"/>
        <v>n/a</v>
      </c>
    </row>
    <row r="250" spans="1:42">
      <c r="A250" s="1" t="s">
        <v>49</v>
      </c>
      <c r="B250" s="1" t="s">
        <v>374</v>
      </c>
      <c r="C250" s="1" t="s">
        <v>799</v>
      </c>
      <c r="D250" s="1" t="s">
        <v>800</v>
      </c>
      <c r="E250" s="1" t="s">
        <v>801</v>
      </c>
      <c r="F250" s="2" t="str">
        <f>IF(OR(ISERROR(VLOOKUP($C250,'DMW | F&amp;L Fields'!$L:$M, 1, FALSE)),IFERROR(INDEX('DMW | F&amp;L Fields'!$C:$C,MATCH($C250,'DMW | F&amp;L Fields'!$L:$L, 0)), "Y") ="Y"),"No", "Yes")</f>
        <v>Yes</v>
      </c>
      <c r="G250" s="1" t="str">
        <f>IFERROR(VLOOKUP($C250,'DMW | F&amp;L Fields'!$L:$M, 2, FALSE),"(not found)")</f>
        <v>This field displays the sort code</v>
      </c>
      <c r="H250" s="2" t="str">
        <f t="shared" si="105"/>
        <v>n/a</v>
      </c>
      <c r="I250" s="2" t="s">
        <v>97</v>
      </c>
      <c r="J250" s="1" t="s">
        <v>115</v>
      </c>
      <c r="K250" s="2">
        <v>6</v>
      </c>
      <c r="L250" s="2">
        <v>0</v>
      </c>
      <c r="M250" s="2">
        <v>0</v>
      </c>
      <c r="N250" s="2" t="str">
        <f t="shared" si="106"/>
        <v>string|6|0|0</v>
      </c>
      <c r="O250" t="str">
        <f>IFERROR(VLOOKUP('nCino | Field Mappings'!$A250,'nCino | Object Info'!$A:$H,5,FALSE),"(not found)")</f>
        <v>rskcsp_ds_facility</v>
      </c>
      <c r="P250" t="str">
        <f t="shared" si="107"/>
        <v>CCS_SortCode__c</v>
      </c>
      <c r="Q250" s="7">
        <f>IFERROR(VLOOKUP($N250,'nCino | BigQuery Type Lookup'!$A:$F,2,FALSE),"(not found)")</f>
        <v>6</v>
      </c>
      <c r="R250" t="str">
        <f>IFERROR(VLOOKUP('nCino | Field Mappings'!$A250,'nCino | Object Info'!$A:$H,6,FALSE),"(not found)")</f>
        <v>rskcsp_ds_facility_staging</v>
      </c>
      <c r="S250" t="str">
        <f t="shared" si="108"/>
        <v>CCS_SortCode__c</v>
      </c>
      <c r="T250" s="7" t="str">
        <f t="shared" si="109"/>
        <v>n/a</v>
      </c>
      <c r="U250" s="7" t="str">
        <f t="shared" si="135"/>
        <v>no</v>
      </c>
      <c r="V250" s="2" t="str">
        <f>IFERROR(VLOOKUP($N250,'nCino | BigQuery Type Lookup'!$A:$F,3,FALSE),"(not found)")</f>
        <v>STRING</v>
      </c>
      <c r="W250" s="7">
        <f>IFERROR(VLOOKUP($N250,'nCino | BigQuery Type Lookup'!$A:$F,4,FALSE),"(not found)")</f>
        <v>6</v>
      </c>
      <c r="X250" s="7" t="str">
        <f>IFERROR(VLOOKUP($N250,'nCino | BigQuery Type Lookup'!$A:$F,5,FALSE),"(not found)")</f>
        <v>n/a</v>
      </c>
      <c r="Y250" s="7" t="str">
        <f>IFERROR(VLOOKUP($N250,'nCino | BigQuery Type Lookup'!$A:$F,6,FALSE),"(not found)")</f>
        <v>n/a</v>
      </c>
      <c r="Z250" t="str">
        <f>IFERROR(VLOOKUP('nCino | Field Mappings'!$A250,'nCino | Object Info'!$A:$H,7,FALSE),"(not found)")</f>
        <v>rskcsp_ds_facility_curated</v>
      </c>
      <c r="AA250" t="str">
        <f t="shared" si="110"/>
        <v>CCS_SortCode__c</v>
      </c>
      <c r="AB250" s="7" t="str">
        <f t="shared" si="111"/>
        <v>n/a</v>
      </c>
      <c r="AC250" s="7" t="str">
        <f t="shared" si="111"/>
        <v>yes</v>
      </c>
      <c r="AD250" s="2" t="str">
        <f t="shared" si="112"/>
        <v>STRING</v>
      </c>
      <c r="AE250" s="7">
        <f t="shared" si="113"/>
        <v>6</v>
      </c>
      <c r="AF250" s="7" t="str">
        <f t="shared" si="114"/>
        <v>n/a</v>
      </c>
      <c r="AG250" s="7" t="str">
        <f t="shared" si="115"/>
        <v>n/a</v>
      </c>
      <c r="AH250" t="str">
        <f>IFERROR(VLOOKUP('nCino | Field Mappings'!$A250,'nCino | Object Info'!$A:$H,8,FALSE),"(not found)")</f>
        <v>facility</v>
      </c>
      <c r="AI250" t="str">
        <f t="shared" si="116"/>
        <v>SortCode</v>
      </c>
      <c r="AJ250" s="7" t="str">
        <f t="shared" si="117"/>
        <v>n/a</v>
      </c>
      <c r="AK250" s="7" t="str">
        <f t="shared" si="136"/>
        <v>yes</v>
      </c>
      <c r="AL250" s="2" t="str">
        <f t="shared" si="118"/>
        <v>STRING</v>
      </c>
      <c r="AM250" s="7">
        <f t="shared" si="119"/>
        <v>6</v>
      </c>
      <c r="AN250" s="7" t="str">
        <f t="shared" si="120"/>
        <v>n/a</v>
      </c>
      <c r="AO250" s="7" t="str">
        <f t="shared" si="121"/>
        <v>n/a</v>
      </c>
      <c r="AP250" s="7" t="str">
        <f t="shared" si="137"/>
        <v>n/a</v>
      </c>
    </row>
    <row r="251" spans="1:42">
      <c r="A251" s="1" t="s">
        <v>49</v>
      </c>
      <c r="B251" s="1" t="s">
        <v>374</v>
      </c>
      <c r="C251" s="1" t="s">
        <v>802</v>
      </c>
      <c r="D251" s="1" t="s">
        <v>803</v>
      </c>
      <c r="E251" s="1" t="s">
        <v>804</v>
      </c>
      <c r="F251" s="2" t="str">
        <f>IF(OR(ISERROR(VLOOKUP($C251,'DMW | F&amp;L Fields'!$L:$M, 1, FALSE)),IFERROR(INDEX('DMW | F&amp;L Fields'!$C:$C,MATCH($C251,'DMW | F&amp;L Fields'!$L:$L, 0)), "Y") ="Y"),"No", "Yes")</f>
        <v>Yes</v>
      </c>
      <c r="G251" s="1" t="str">
        <f>IFERROR(VLOOKUP($C251,'DMW | F&amp;L Fields'!$L:$M, 2, FALSE),"(not found)")</f>
        <v>The date of the 'Specific 1' option.</v>
      </c>
      <c r="H251" s="2" t="str">
        <f t="shared" si="105"/>
        <v>n/a</v>
      </c>
      <c r="I251" s="2" t="s">
        <v>97</v>
      </c>
      <c r="J251" s="1" t="s">
        <v>102</v>
      </c>
      <c r="K251" s="2">
        <v>0</v>
      </c>
      <c r="L251" s="2">
        <v>0</v>
      </c>
      <c r="M251" s="2">
        <v>0</v>
      </c>
      <c r="N251" s="2" t="str">
        <f t="shared" si="106"/>
        <v>date|0|0|0</v>
      </c>
      <c r="O251" t="str">
        <f>IFERROR(VLOOKUP('nCino | Field Mappings'!$A251,'nCino | Object Info'!$A:$H,5,FALSE),"(not found)")</f>
        <v>rskcsp_ds_facility</v>
      </c>
      <c r="P251" t="str">
        <f t="shared" si="107"/>
        <v>CCS_Specific_1_Date__c</v>
      </c>
      <c r="Q251" s="7">
        <f>IFERROR(VLOOKUP($N251,'nCino | BigQuery Type Lookup'!$A:$F,2,FALSE),"(not found)")</f>
        <v>8</v>
      </c>
      <c r="R251" t="str">
        <f>IFERROR(VLOOKUP('nCino | Field Mappings'!$A251,'nCino | Object Info'!$A:$H,6,FALSE),"(not found)")</f>
        <v>rskcsp_ds_facility_staging</v>
      </c>
      <c r="S251" t="str">
        <f t="shared" si="108"/>
        <v>CCS_Specific_1_Date__c</v>
      </c>
      <c r="T251" s="7" t="str">
        <f t="shared" si="109"/>
        <v>n/a</v>
      </c>
      <c r="U251" s="7" t="str">
        <f t="shared" si="135"/>
        <v>no</v>
      </c>
      <c r="V251" s="2" t="str">
        <f>IFERROR(VLOOKUP($N251,'nCino | BigQuery Type Lookup'!$A:$F,3,FALSE),"(not found)")</f>
        <v>DATE</v>
      </c>
      <c r="W251" s="7" t="str">
        <f>IFERROR(VLOOKUP($N251,'nCino | BigQuery Type Lookup'!$A:$F,4,FALSE),"(not found)")</f>
        <v>n/a</v>
      </c>
      <c r="X251" s="7" t="str">
        <f>IFERROR(VLOOKUP($N251,'nCino | BigQuery Type Lookup'!$A:$F,5,FALSE),"(not found)")</f>
        <v>n/a</v>
      </c>
      <c r="Y251" s="7" t="str">
        <f>IFERROR(VLOOKUP($N251,'nCino | BigQuery Type Lookup'!$A:$F,6,FALSE),"(not found)")</f>
        <v>n/a</v>
      </c>
      <c r="Z251" t="str">
        <f>IFERROR(VLOOKUP('nCino | Field Mappings'!$A251,'nCino | Object Info'!$A:$H,7,FALSE),"(not found)")</f>
        <v>rskcsp_ds_facility_curated</v>
      </c>
      <c r="AA251" t="str">
        <f t="shared" si="110"/>
        <v>CCS_Specific_1_Date__c</v>
      </c>
      <c r="AB251" s="7" t="str">
        <f t="shared" si="111"/>
        <v>n/a</v>
      </c>
      <c r="AC251" s="7" t="str">
        <f t="shared" si="111"/>
        <v>yes</v>
      </c>
      <c r="AD251" s="2" t="str">
        <f t="shared" si="112"/>
        <v>DATE</v>
      </c>
      <c r="AE251" s="7" t="str">
        <f t="shared" si="113"/>
        <v>n/a</v>
      </c>
      <c r="AF251" s="7" t="str">
        <f t="shared" si="114"/>
        <v>n/a</v>
      </c>
      <c r="AG251" s="7" t="str">
        <f t="shared" si="115"/>
        <v>n/a</v>
      </c>
      <c r="AH251" t="str">
        <f>IFERROR(VLOOKUP('nCino | Field Mappings'!$A251,'nCino | Object Info'!$A:$H,8,FALSE),"(not found)")</f>
        <v>facility</v>
      </c>
      <c r="AI251" t="str">
        <f t="shared" si="116"/>
        <v>Specific_1_Date</v>
      </c>
      <c r="AJ251" s="7" t="str">
        <f t="shared" si="117"/>
        <v>n/a</v>
      </c>
      <c r="AK251" s="7" t="str">
        <f t="shared" si="136"/>
        <v>yes</v>
      </c>
      <c r="AL251" s="2" t="str">
        <f t="shared" si="118"/>
        <v>DATE</v>
      </c>
      <c r="AM251" s="7" t="str">
        <f t="shared" si="119"/>
        <v>n/a</v>
      </c>
      <c r="AN251" s="7" t="str">
        <f t="shared" si="120"/>
        <v>n/a</v>
      </c>
      <c r="AO251" s="7" t="str">
        <f t="shared" si="121"/>
        <v>n/a</v>
      </c>
      <c r="AP251" s="7" t="str">
        <f t="shared" si="137"/>
        <v>n/a</v>
      </c>
    </row>
    <row r="252" spans="1:42">
      <c r="A252" s="1" t="s">
        <v>49</v>
      </c>
      <c r="B252" s="1" t="s">
        <v>374</v>
      </c>
      <c r="C252" s="1" t="s">
        <v>805</v>
      </c>
      <c r="D252" s="1" t="s">
        <v>806</v>
      </c>
      <c r="E252" s="1" t="s">
        <v>807</v>
      </c>
      <c r="F252" s="2" t="str">
        <f>IF(OR(ISERROR(VLOOKUP($C252,'DMW | F&amp;L Fields'!$L:$M, 1, FALSE)),IFERROR(INDEX('DMW | F&amp;L Fields'!$C:$C,MATCH($C252,'DMW | F&amp;L Fields'!$L:$L, 0)), "Y") ="Y"),"No", "Yes")</f>
        <v>Yes</v>
      </c>
      <c r="G252" s="1" t="str">
        <f>IFERROR(VLOOKUP($C252,'DMW | F&amp;L Fields'!$L:$M, 2, FALSE),"(not found)")</f>
        <v>The number of years of the 'Specific 1' option.</v>
      </c>
      <c r="H252" s="2" t="str">
        <f t="shared" si="105"/>
        <v>n/a</v>
      </c>
      <c r="I252" s="2" t="s">
        <v>97</v>
      </c>
      <c r="J252" s="1" t="s">
        <v>98</v>
      </c>
      <c r="K252" s="2">
        <v>0</v>
      </c>
      <c r="L252" s="2">
        <v>18</v>
      </c>
      <c r="M252" s="2">
        <v>0</v>
      </c>
      <c r="N252" s="2" t="str">
        <f t="shared" si="106"/>
        <v>double|0|18|0</v>
      </c>
      <c r="O252" t="str">
        <f>IFERROR(VLOOKUP('nCino | Field Mappings'!$A252,'nCino | Object Info'!$A:$H,5,FALSE),"(not found)")</f>
        <v>rskcsp_ds_facility</v>
      </c>
      <c r="P252" t="str">
        <f t="shared" si="107"/>
        <v>CCS_Specific_1_Number_of_Years__c</v>
      </c>
      <c r="Q252" s="7">
        <f>IFERROR(VLOOKUP($N252,'nCino | BigQuery Type Lookup'!$A:$F,2,FALSE),"(not found)")</f>
        <v>18</v>
      </c>
      <c r="R252" t="str">
        <f>IFERROR(VLOOKUP('nCino | Field Mappings'!$A252,'nCino | Object Info'!$A:$H,6,FALSE),"(not found)")</f>
        <v>rskcsp_ds_facility_staging</v>
      </c>
      <c r="S252" t="str">
        <f t="shared" si="108"/>
        <v>CCS_Specific_1_Number_of_Years__c</v>
      </c>
      <c r="T252" s="7" t="str">
        <f t="shared" si="109"/>
        <v>n/a</v>
      </c>
      <c r="U252" s="7" t="str">
        <f t="shared" si="135"/>
        <v>no</v>
      </c>
      <c r="V252" s="2" t="str">
        <f>IFERROR(VLOOKUP($N252,'nCino | BigQuery Type Lookup'!$A:$F,3,FALSE),"(not found)")</f>
        <v>INT64</v>
      </c>
      <c r="W252" s="7" t="str">
        <f>IFERROR(VLOOKUP($N252,'nCino | BigQuery Type Lookup'!$A:$F,4,FALSE),"(not found)")</f>
        <v>n/a</v>
      </c>
      <c r="X252" s="7" t="str">
        <f>IFERROR(VLOOKUP($N252,'nCino | BigQuery Type Lookup'!$A:$F,5,FALSE),"(not found)")</f>
        <v>n/a</v>
      </c>
      <c r="Y252" s="7" t="str">
        <f>IFERROR(VLOOKUP($N252,'nCino | BigQuery Type Lookup'!$A:$F,6,FALSE),"(not found)")</f>
        <v>n/a</v>
      </c>
      <c r="Z252" t="str">
        <f>IFERROR(VLOOKUP('nCino | Field Mappings'!$A252,'nCino | Object Info'!$A:$H,7,FALSE),"(not found)")</f>
        <v>rskcsp_ds_facility_curated</v>
      </c>
      <c r="AA252" t="str">
        <f t="shared" si="110"/>
        <v>CCS_Specific_1_Number_of_Years__c</v>
      </c>
      <c r="AB252" s="7" t="str">
        <f t="shared" si="111"/>
        <v>n/a</v>
      </c>
      <c r="AC252" s="7" t="str">
        <f t="shared" si="111"/>
        <v>yes</v>
      </c>
      <c r="AD252" s="2" t="str">
        <f t="shared" si="112"/>
        <v>INT64</v>
      </c>
      <c r="AE252" s="7" t="str">
        <f t="shared" si="113"/>
        <v>n/a</v>
      </c>
      <c r="AF252" s="7" t="str">
        <f t="shared" si="114"/>
        <v>n/a</v>
      </c>
      <c r="AG252" s="7" t="str">
        <f t="shared" si="115"/>
        <v>n/a</v>
      </c>
      <c r="AH252" t="str">
        <f>IFERROR(VLOOKUP('nCino | Field Mappings'!$A252,'nCino | Object Info'!$A:$H,8,FALSE),"(not found)")</f>
        <v>facility</v>
      </c>
      <c r="AI252" t="str">
        <f t="shared" si="116"/>
        <v>Specific_1_Number_of_Years</v>
      </c>
      <c r="AJ252" s="7" t="str">
        <f t="shared" si="117"/>
        <v>n/a</v>
      </c>
      <c r="AK252" s="7" t="str">
        <f t="shared" si="136"/>
        <v>yes</v>
      </c>
      <c r="AL252" s="2" t="str">
        <f t="shared" si="118"/>
        <v>INT64</v>
      </c>
      <c r="AM252" s="7" t="str">
        <f t="shared" si="119"/>
        <v>n/a</v>
      </c>
      <c r="AN252" s="7" t="str">
        <f t="shared" si="120"/>
        <v>n/a</v>
      </c>
      <c r="AO252" s="7" t="str">
        <f t="shared" si="121"/>
        <v>n/a</v>
      </c>
      <c r="AP252" s="7" t="str">
        <f t="shared" si="137"/>
        <v>n/a</v>
      </c>
    </row>
    <row r="253" spans="1:42">
      <c r="A253" s="1" t="s">
        <v>49</v>
      </c>
      <c r="B253" s="1" t="s">
        <v>374</v>
      </c>
      <c r="C253" s="1" t="s">
        <v>808</v>
      </c>
      <c r="D253" s="1" t="s">
        <v>809</v>
      </c>
      <c r="E253" s="1" t="s">
        <v>810</v>
      </c>
      <c r="F253" s="2" t="str">
        <f>IF(OR(ISERROR(VLOOKUP($C253,'DMW | F&amp;L Fields'!$L:$M, 1, FALSE)),IFERROR(INDEX('DMW | F&amp;L Fields'!$C:$C,MATCH($C253,'DMW | F&amp;L Fields'!$L:$L, 0)), "Y") ="Y"),"No", "Yes")</f>
        <v>Yes</v>
      </c>
      <c r="G253" s="1" t="str">
        <f>IFERROR(VLOOKUP($C253,'DMW | F&amp;L Fields'!$L:$M, 2, FALSE),"(not found)")</f>
        <v>The period end of the 'Specific 1' option.</v>
      </c>
      <c r="H253" s="2" t="str">
        <f t="shared" si="105"/>
        <v>n/a</v>
      </c>
      <c r="I253" s="2" t="s">
        <v>97</v>
      </c>
      <c r="J253" s="1" t="s">
        <v>119</v>
      </c>
      <c r="K253" s="2">
        <v>255</v>
      </c>
      <c r="L253" s="2">
        <v>0</v>
      </c>
      <c r="M253" s="2">
        <v>0</v>
      </c>
      <c r="N253" s="2" t="str">
        <f t="shared" si="106"/>
        <v>picklist|255|0|0</v>
      </c>
      <c r="O253" t="str">
        <f>IFERROR(VLOOKUP('nCino | Field Mappings'!$A253,'nCino | Object Info'!$A:$H,5,FALSE),"(not found)")</f>
        <v>rskcsp_ds_facility</v>
      </c>
      <c r="P253" t="str">
        <f t="shared" si="107"/>
        <v>CCS_Specific_1_Period_End__c</v>
      </c>
      <c r="Q253" s="7">
        <f>IFERROR(VLOOKUP($N253,'nCino | BigQuery Type Lookup'!$A:$F,2,FALSE),"(not found)")</f>
        <v>255</v>
      </c>
      <c r="R253" t="str">
        <f>IFERROR(VLOOKUP('nCino | Field Mappings'!$A253,'nCino | Object Info'!$A:$H,6,FALSE),"(not found)")</f>
        <v>rskcsp_ds_facility_staging</v>
      </c>
      <c r="S253" t="str">
        <f t="shared" si="108"/>
        <v>CCS_Specific_1_Period_End__c</v>
      </c>
      <c r="T253" s="7" t="str">
        <f t="shared" si="109"/>
        <v>n/a</v>
      </c>
      <c r="U253" s="7" t="str">
        <f t="shared" si="135"/>
        <v>no</v>
      </c>
      <c r="V253" s="2" t="str">
        <f>IFERROR(VLOOKUP($N253,'nCino | BigQuery Type Lookup'!$A:$F,3,FALSE),"(not found)")</f>
        <v>STRING</v>
      </c>
      <c r="W253" s="7">
        <f>IFERROR(VLOOKUP($N253,'nCino | BigQuery Type Lookup'!$A:$F,4,FALSE),"(not found)")</f>
        <v>255</v>
      </c>
      <c r="X253" s="7" t="str">
        <f>IFERROR(VLOOKUP($N253,'nCino | BigQuery Type Lookup'!$A:$F,5,FALSE),"(not found)")</f>
        <v>n/a</v>
      </c>
      <c r="Y253" s="7" t="str">
        <f>IFERROR(VLOOKUP($N253,'nCino | BigQuery Type Lookup'!$A:$F,6,FALSE),"(not found)")</f>
        <v>n/a</v>
      </c>
      <c r="Z253" t="str">
        <f>IFERROR(VLOOKUP('nCino | Field Mappings'!$A253,'nCino | Object Info'!$A:$H,7,FALSE),"(not found)")</f>
        <v>rskcsp_ds_facility_curated</v>
      </c>
      <c r="AA253" t="str">
        <f t="shared" si="110"/>
        <v>CCS_Specific_1_Period_End__c</v>
      </c>
      <c r="AB253" s="7" t="str">
        <f t="shared" si="111"/>
        <v>n/a</v>
      </c>
      <c r="AC253" s="7" t="str">
        <f t="shared" si="111"/>
        <v>yes</v>
      </c>
      <c r="AD253" s="2" t="str">
        <f t="shared" si="112"/>
        <v>STRING</v>
      </c>
      <c r="AE253" s="7">
        <f t="shared" si="113"/>
        <v>255</v>
      </c>
      <c r="AF253" s="7" t="str">
        <f t="shared" si="114"/>
        <v>n/a</v>
      </c>
      <c r="AG253" s="7" t="str">
        <f t="shared" si="115"/>
        <v>n/a</v>
      </c>
      <c r="AH253" t="str">
        <f>IFERROR(VLOOKUP('nCino | Field Mappings'!$A253,'nCino | Object Info'!$A:$H,8,FALSE),"(not found)")</f>
        <v>facility</v>
      </c>
      <c r="AI253" t="str">
        <f t="shared" si="116"/>
        <v>Specific_1_Period_End</v>
      </c>
      <c r="AJ253" s="7" t="str">
        <f t="shared" si="117"/>
        <v>n/a</v>
      </c>
      <c r="AK253" s="7" t="str">
        <f t="shared" si="136"/>
        <v>yes</v>
      </c>
      <c r="AL253" s="2" t="str">
        <f t="shared" si="118"/>
        <v>STRING</v>
      </c>
      <c r="AM253" s="7">
        <f t="shared" si="119"/>
        <v>255</v>
      </c>
      <c r="AN253" s="7" t="str">
        <f t="shared" si="120"/>
        <v>n/a</v>
      </c>
      <c r="AO253" s="7" t="str">
        <f t="shared" si="121"/>
        <v>n/a</v>
      </c>
      <c r="AP253" s="7" t="str">
        <f t="shared" si="137"/>
        <v>n/a</v>
      </c>
    </row>
    <row r="254" spans="1:42">
      <c r="A254" s="1" t="s">
        <v>49</v>
      </c>
      <c r="B254" s="1" t="s">
        <v>374</v>
      </c>
      <c r="C254" s="1" t="s">
        <v>811</v>
      </c>
      <c r="D254" s="1" t="s">
        <v>812</v>
      </c>
      <c r="E254" s="1" t="s">
        <v>813</v>
      </c>
      <c r="F254" s="2" t="str">
        <f>IF(OR(ISERROR(VLOOKUP($C254,'DMW | F&amp;L Fields'!$L:$M, 1, FALSE)),IFERROR(INDEX('DMW | F&amp;L Fields'!$C:$C,MATCH($C254,'DMW | F&amp;L Fields'!$L:$L, 0)), "Y") ="Y"),"No", "Yes")</f>
        <v>Yes</v>
      </c>
      <c r="G254" s="1" t="str">
        <f>IFERROR(VLOOKUP($C254,'DMW | F&amp;L Fields'!$L:$M, 2, FALSE),"(not found)")</f>
        <v>The date of the 'Specific 2' option.</v>
      </c>
      <c r="H254" s="2" t="str">
        <f t="shared" si="105"/>
        <v>n/a</v>
      </c>
      <c r="I254" s="2" t="s">
        <v>97</v>
      </c>
      <c r="J254" s="1" t="s">
        <v>102</v>
      </c>
      <c r="K254" s="2">
        <v>0</v>
      </c>
      <c r="L254" s="2">
        <v>0</v>
      </c>
      <c r="M254" s="2">
        <v>0</v>
      </c>
      <c r="N254" s="2" t="str">
        <f t="shared" si="106"/>
        <v>date|0|0|0</v>
      </c>
      <c r="O254" t="str">
        <f>IFERROR(VLOOKUP('nCino | Field Mappings'!$A254,'nCino | Object Info'!$A:$H,5,FALSE),"(not found)")</f>
        <v>rskcsp_ds_facility</v>
      </c>
      <c r="P254" t="str">
        <f t="shared" si="107"/>
        <v>CCS_Specific_2_Date__c</v>
      </c>
      <c r="Q254" s="7">
        <f>IFERROR(VLOOKUP($N254,'nCino | BigQuery Type Lookup'!$A:$F,2,FALSE),"(not found)")</f>
        <v>8</v>
      </c>
      <c r="R254" t="str">
        <f>IFERROR(VLOOKUP('nCino | Field Mappings'!$A254,'nCino | Object Info'!$A:$H,6,FALSE),"(not found)")</f>
        <v>rskcsp_ds_facility_staging</v>
      </c>
      <c r="S254" t="str">
        <f t="shared" si="108"/>
        <v>CCS_Specific_2_Date__c</v>
      </c>
      <c r="T254" s="7" t="str">
        <f t="shared" si="109"/>
        <v>n/a</v>
      </c>
      <c r="U254" s="7" t="str">
        <f t="shared" si="135"/>
        <v>no</v>
      </c>
      <c r="V254" s="2" t="str">
        <f>IFERROR(VLOOKUP($N254,'nCino | BigQuery Type Lookup'!$A:$F,3,FALSE),"(not found)")</f>
        <v>DATE</v>
      </c>
      <c r="W254" s="7" t="str">
        <f>IFERROR(VLOOKUP($N254,'nCino | BigQuery Type Lookup'!$A:$F,4,FALSE),"(not found)")</f>
        <v>n/a</v>
      </c>
      <c r="X254" s="7" t="str">
        <f>IFERROR(VLOOKUP($N254,'nCino | BigQuery Type Lookup'!$A:$F,5,FALSE),"(not found)")</f>
        <v>n/a</v>
      </c>
      <c r="Y254" s="7" t="str">
        <f>IFERROR(VLOOKUP($N254,'nCino | BigQuery Type Lookup'!$A:$F,6,FALSE),"(not found)")</f>
        <v>n/a</v>
      </c>
      <c r="Z254" t="str">
        <f>IFERROR(VLOOKUP('nCino | Field Mappings'!$A254,'nCino | Object Info'!$A:$H,7,FALSE),"(not found)")</f>
        <v>rskcsp_ds_facility_curated</v>
      </c>
      <c r="AA254" t="str">
        <f t="shared" si="110"/>
        <v>CCS_Specific_2_Date__c</v>
      </c>
      <c r="AB254" s="7" t="str">
        <f t="shared" si="111"/>
        <v>n/a</v>
      </c>
      <c r="AC254" s="7" t="str">
        <f t="shared" si="111"/>
        <v>yes</v>
      </c>
      <c r="AD254" s="2" t="str">
        <f t="shared" si="112"/>
        <v>DATE</v>
      </c>
      <c r="AE254" s="7" t="str">
        <f t="shared" si="113"/>
        <v>n/a</v>
      </c>
      <c r="AF254" s="7" t="str">
        <f t="shared" si="114"/>
        <v>n/a</v>
      </c>
      <c r="AG254" s="7" t="str">
        <f t="shared" si="115"/>
        <v>n/a</v>
      </c>
      <c r="AH254" t="str">
        <f>IFERROR(VLOOKUP('nCino | Field Mappings'!$A254,'nCino | Object Info'!$A:$H,8,FALSE),"(not found)")</f>
        <v>facility</v>
      </c>
      <c r="AI254" t="str">
        <f t="shared" si="116"/>
        <v>Specific_2_Date</v>
      </c>
      <c r="AJ254" s="7" t="str">
        <f t="shared" si="117"/>
        <v>n/a</v>
      </c>
      <c r="AK254" s="7" t="str">
        <f t="shared" si="136"/>
        <v>yes</v>
      </c>
      <c r="AL254" s="2" t="str">
        <f t="shared" si="118"/>
        <v>DATE</v>
      </c>
      <c r="AM254" s="7" t="str">
        <f t="shared" si="119"/>
        <v>n/a</v>
      </c>
      <c r="AN254" s="7" t="str">
        <f t="shared" si="120"/>
        <v>n/a</v>
      </c>
      <c r="AO254" s="7" t="str">
        <f t="shared" si="121"/>
        <v>n/a</v>
      </c>
      <c r="AP254" s="7" t="str">
        <f t="shared" si="137"/>
        <v>n/a</v>
      </c>
    </row>
    <row r="255" spans="1:42">
      <c r="A255" s="1" t="s">
        <v>49</v>
      </c>
      <c r="B255" s="1" t="s">
        <v>374</v>
      </c>
      <c r="C255" s="1" t="s">
        <v>814</v>
      </c>
      <c r="D255" s="1" t="s">
        <v>815</v>
      </c>
      <c r="E255" s="1" t="s">
        <v>816</v>
      </c>
      <c r="F255" s="2" t="str">
        <f>IF(OR(ISERROR(VLOOKUP($C255,'DMW | F&amp;L Fields'!$L:$M, 1, FALSE)),IFERROR(INDEX('DMW | F&amp;L Fields'!$C:$C,MATCH($C255,'DMW | F&amp;L Fields'!$L:$L, 0)), "Y") ="Y"),"No", "Yes")</f>
        <v>Yes</v>
      </c>
      <c r="G255" s="1" t="str">
        <f>IFERROR(VLOOKUP($C255,'DMW | F&amp;L Fields'!$L:$M, 2, FALSE),"(not found)")</f>
        <v>The number of years of the 'Specific 2' option.</v>
      </c>
      <c r="H255" s="2" t="str">
        <f t="shared" si="105"/>
        <v>n/a</v>
      </c>
      <c r="I255" s="2" t="s">
        <v>97</v>
      </c>
      <c r="J255" s="1" t="s">
        <v>98</v>
      </c>
      <c r="K255" s="2">
        <v>0</v>
      </c>
      <c r="L255" s="2">
        <v>18</v>
      </c>
      <c r="M255" s="2">
        <v>0</v>
      </c>
      <c r="N255" s="2" t="str">
        <f t="shared" si="106"/>
        <v>double|0|18|0</v>
      </c>
      <c r="O255" t="str">
        <f>IFERROR(VLOOKUP('nCino | Field Mappings'!$A255,'nCino | Object Info'!$A:$H,5,FALSE),"(not found)")</f>
        <v>rskcsp_ds_facility</v>
      </c>
      <c r="P255" t="str">
        <f t="shared" si="107"/>
        <v>CCS_Specific_2_Number_of_Years__c</v>
      </c>
      <c r="Q255" s="7">
        <f>IFERROR(VLOOKUP($N255,'nCino | BigQuery Type Lookup'!$A:$F,2,FALSE),"(not found)")</f>
        <v>18</v>
      </c>
      <c r="R255" t="str">
        <f>IFERROR(VLOOKUP('nCino | Field Mappings'!$A255,'nCino | Object Info'!$A:$H,6,FALSE),"(not found)")</f>
        <v>rskcsp_ds_facility_staging</v>
      </c>
      <c r="S255" t="str">
        <f t="shared" si="108"/>
        <v>CCS_Specific_2_Number_of_Years__c</v>
      </c>
      <c r="T255" s="7" t="str">
        <f t="shared" si="109"/>
        <v>n/a</v>
      </c>
      <c r="U255" s="7" t="str">
        <f t="shared" si="135"/>
        <v>no</v>
      </c>
      <c r="V255" s="2" t="str">
        <f>IFERROR(VLOOKUP($N255,'nCino | BigQuery Type Lookup'!$A:$F,3,FALSE),"(not found)")</f>
        <v>INT64</v>
      </c>
      <c r="W255" s="7" t="str">
        <f>IFERROR(VLOOKUP($N255,'nCino | BigQuery Type Lookup'!$A:$F,4,FALSE),"(not found)")</f>
        <v>n/a</v>
      </c>
      <c r="X255" s="7" t="str">
        <f>IFERROR(VLOOKUP($N255,'nCino | BigQuery Type Lookup'!$A:$F,5,FALSE),"(not found)")</f>
        <v>n/a</v>
      </c>
      <c r="Y255" s="7" t="str">
        <f>IFERROR(VLOOKUP($N255,'nCino | BigQuery Type Lookup'!$A:$F,6,FALSE),"(not found)")</f>
        <v>n/a</v>
      </c>
      <c r="Z255" t="str">
        <f>IFERROR(VLOOKUP('nCino | Field Mappings'!$A255,'nCino | Object Info'!$A:$H,7,FALSE),"(not found)")</f>
        <v>rskcsp_ds_facility_curated</v>
      </c>
      <c r="AA255" t="str">
        <f t="shared" si="110"/>
        <v>CCS_Specific_2_Number_of_Years__c</v>
      </c>
      <c r="AB255" s="7" t="str">
        <f t="shared" si="111"/>
        <v>n/a</v>
      </c>
      <c r="AC255" s="7" t="str">
        <f t="shared" si="111"/>
        <v>yes</v>
      </c>
      <c r="AD255" s="2" t="str">
        <f t="shared" si="112"/>
        <v>INT64</v>
      </c>
      <c r="AE255" s="7" t="str">
        <f t="shared" si="113"/>
        <v>n/a</v>
      </c>
      <c r="AF255" s="7" t="str">
        <f t="shared" si="114"/>
        <v>n/a</v>
      </c>
      <c r="AG255" s="7" t="str">
        <f t="shared" si="115"/>
        <v>n/a</v>
      </c>
      <c r="AH255" t="str">
        <f>IFERROR(VLOOKUP('nCino | Field Mappings'!$A255,'nCino | Object Info'!$A:$H,8,FALSE),"(not found)")</f>
        <v>facility</v>
      </c>
      <c r="AI255" t="str">
        <f t="shared" si="116"/>
        <v>Specific_2_Number_of_Years</v>
      </c>
      <c r="AJ255" s="7" t="str">
        <f t="shared" si="117"/>
        <v>n/a</v>
      </c>
      <c r="AK255" s="7" t="str">
        <f t="shared" si="136"/>
        <v>yes</v>
      </c>
      <c r="AL255" s="2" t="str">
        <f t="shared" si="118"/>
        <v>INT64</v>
      </c>
      <c r="AM255" s="7" t="str">
        <f t="shared" si="119"/>
        <v>n/a</v>
      </c>
      <c r="AN255" s="7" t="str">
        <f t="shared" si="120"/>
        <v>n/a</v>
      </c>
      <c r="AO255" s="7" t="str">
        <f t="shared" si="121"/>
        <v>n/a</v>
      </c>
      <c r="AP255" s="7" t="str">
        <f t="shared" si="137"/>
        <v>n/a</v>
      </c>
    </row>
    <row r="256" spans="1:42">
      <c r="A256" s="1" t="s">
        <v>49</v>
      </c>
      <c r="B256" s="1" t="s">
        <v>374</v>
      </c>
      <c r="C256" s="1" t="s">
        <v>817</v>
      </c>
      <c r="D256" s="1" t="s">
        <v>818</v>
      </c>
      <c r="E256" s="1" t="s">
        <v>819</v>
      </c>
      <c r="F256" s="2" t="str">
        <f>IF(OR(ISERROR(VLOOKUP($C256,'DMW | F&amp;L Fields'!$L:$M, 1, FALSE)),IFERROR(INDEX('DMW | F&amp;L Fields'!$C:$C,MATCH($C256,'DMW | F&amp;L Fields'!$L:$L, 0)), "Y") ="Y"),"No", "Yes")</f>
        <v>Yes</v>
      </c>
      <c r="G256" s="1" t="str">
        <f>IFERROR(VLOOKUP($C256,'DMW | F&amp;L Fields'!$L:$M, 2, FALSE),"(not found)")</f>
        <v>The period end of the 'Specific 2' option.</v>
      </c>
      <c r="H256" s="2" t="str">
        <f t="shared" si="105"/>
        <v>n/a</v>
      </c>
      <c r="I256" s="2" t="s">
        <v>97</v>
      </c>
      <c r="J256" s="1" t="s">
        <v>119</v>
      </c>
      <c r="K256" s="2">
        <v>255</v>
      </c>
      <c r="L256" s="2">
        <v>0</v>
      </c>
      <c r="M256" s="2">
        <v>0</v>
      </c>
      <c r="N256" s="2" t="str">
        <f t="shared" si="106"/>
        <v>picklist|255|0|0</v>
      </c>
      <c r="O256" t="str">
        <f>IFERROR(VLOOKUP('nCino | Field Mappings'!$A256,'nCino | Object Info'!$A:$H,5,FALSE),"(not found)")</f>
        <v>rskcsp_ds_facility</v>
      </c>
      <c r="P256" t="str">
        <f t="shared" si="107"/>
        <v>CCS_Specific_2_Period_End__c</v>
      </c>
      <c r="Q256" s="7">
        <f>IFERROR(VLOOKUP($N256,'nCino | BigQuery Type Lookup'!$A:$F,2,FALSE),"(not found)")</f>
        <v>255</v>
      </c>
      <c r="R256" t="str">
        <f>IFERROR(VLOOKUP('nCino | Field Mappings'!$A256,'nCino | Object Info'!$A:$H,6,FALSE),"(not found)")</f>
        <v>rskcsp_ds_facility_staging</v>
      </c>
      <c r="S256" t="str">
        <f t="shared" si="108"/>
        <v>CCS_Specific_2_Period_End__c</v>
      </c>
      <c r="T256" s="7" t="str">
        <f t="shared" si="109"/>
        <v>n/a</v>
      </c>
      <c r="U256" s="7" t="str">
        <f t="shared" si="135"/>
        <v>no</v>
      </c>
      <c r="V256" s="2" t="str">
        <f>IFERROR(VLOOKUP($N256,'nCino | BigQuery Type Lookup'!$A:$F,3,FALSE),"(not found)")</f>
        <v>STRING</v>
      </c>
      <c r="W256" s="7">
        <f>IFERROR(VLOOKUP($N256,'nCino | BigQuery Type Lookup'!$A:$F,4,FALSE),"(not found)")</f>
        <v>255</v>
      </c>
      <c r="X256" s="7" t="str">
        <f>IFERROR(VLOOKUP($N256,'nCino | BigQuery Type Lookup'!$A:$F,5,FALSE),"(not found)")</f>
        <v>n/a</v>
      </c>
      <c r="Y256" s="7" t="str">
        <f>IFERROR(VLOOKUP($N256,'nCino | BigQuery Type Lookup'!$A:$F,6,FALSE),"(not found)")</f>
        <v>n/a</v>
      </c>
      <c r="Z256" t="str">
        <f>IFERROR(VLOOKUP('nCino | Field Mappings'!$A256,'nCino | Object Info'!$A:$H,7,FALSE),"(not found)")</f>
        <v>rskcsp_ds_facility_curated</v>
      </c>
      <c r="AA256" t="str">
        <f t="shared" si="110"/>
        <v>CCS_Specific_2_Period_End__c</v>
      </c>
      <c r="AB256" s="7" t="str">
        <f t="shared" si="111"/>
        <v>n/a</v>
      </c>
      <c r="AC256" s="7" t="str">
        <f t="shared" si="111"/>
        <v>yes</v>
      </c>
      <c r="AD256" s="2" t="str">
        <f t="shared" si="112"/>
        <v>STRING</v>
      </c>
      <c r="AE256" s="7">
        <f t="shared" si="113"/>
        <v>255</v>
      </c>
      <c r="AF256" s="7" t="str">
        <f t="shared" si="114"/>
        <v>n/a</v>
      </c>
      <c r="AG256" s="7" t="str">
        <f t="shared" si="115"/>
        <v>n/a</v>
      </c>
      <c r="AH256" t="str">
        <f>IFERROR(VLOOKUP('nCino | Field Mappings'!$A256,'nCino | Object Info'!$A:$H,8,FALSE),"(not found)")</f>
        <v>facility</v>
      </c>
      <c r="AI256" t="str">
        <f t="shared" si="116"/>
        <v>Specific_2_Period_End</v>
      </c>
      <c r="AJ256" s="7" t="str">
        <f t="shared" si="117"/>
        <v>n/a</v>
      </c>
      <c r="AK256" s="7" t="str">
        <f t="shared" si="136"/>
        <v>yes</v>
      </c>
      <c r="AL256" s="2" t="str">
        <f t="shared" si="118"/>
        <v>STRING</v>
      </c>
      <c r="AM256" s="7">
        <f t="shared" si="119"/>
        <v>255</v>
      </c>
      <c r="AN256" s="7" t="str">
        <f t="shared" si="120"/>
        <v>n/a</v>
      </c>
      <c r="AO256" s="7" t="str">
        <f t="shared" si="121"/>
        <v>n/a</v>
      </c>
      <c r="AP256" s="7" t="str">
        <f t="shared" si="137"/>
        <v>n/a</v>
      </c>
    </row>
    <row r="257" spans="1:42">
      <c r="A257" s="1" t="s">
        <v>49</v>
      </c>
      <c r="B257" s="1" t="s">
        <v>374</v>
      </c>
      <c r="C257" s="1" t="s">
        <v>820</v>
      </c>
      <c r="D257" s="1" t="s">
        <v>821</v>
      </c>
      <c r="E257" s="1" t="s">
        <v>822</v>
      </c>
      <c r="F257" s="2" t="str">
        <f>IF(OR(ISERROR(VLOOKUP($C257,'DMW | F&amp;L Fields'!$L:$M, 1, FALSE)),IFERROR(INDEX('DMW | F&amp;L Fields'!$C:$C,MATCH($C257,'DMW | F&amp;L Fields'!$L:$L, 0)), "Y") ="Y"),"No", "Yes")</f>
        <v>Yes</v>
      </c>
      <c r="G257" s="1" t="str">
        <f>IFERROR(VLOOKUP($C257,'DMW | F&amp;L Fields'!$L:$M, 2, FALSE),"(not found)")</f>
        <v>The returned Standard Matrix Pricing Margin for an Overdraft before a proposed decrease.</v>
      </c>
      <c r="H257" s="2" t="str">
        <f t="shared" si="105"/>
        <v>n/a</v>
      </c>
      <c r="I257" s="2" t="s">
        <v>97</v>
      </c>
      <c r="J257" s="1" t="s">
        <v>342</v>
      </c>
      <c r="K257" s="2">
        <v>0</v>
      </c>
      <c r="L257" s="2">
        <v>18</v>
      </c>
      <c r="M257" s="2">
        <v>2</v>
      </c>
      <c r="N257" s="2" t="str">
        <f t="shared" si="106"/>
        <v>percent|0|18|2</v>
      </c>
      <c r="O257" t="str">
        <f>IFERROR(VLOOKUP('nCino | Field Mappings'!$A257,'nCino | Object Info'!$A:$H,5,FALSE),"(not found)")</f>
        <v>rskcsp_ds_facility</v>
      </c>
      <c r="P257" t="str">
        <f t="shared" si="107"/>
        <v>CCS_Standard_Matrix_Pricing_Margin__c</v>
      </c>
      <c r="Q257" s="7">
        <f>IFERROR(VLOOKUP($N257,'nCino | BigQuery Type Lookup'!$A:$F,2,FALSE),"(not found)")</f>
        <v>21</v>
      </c>
      <c r="R257" t="str">
        <f>IFERROR(VLOOKUP('nCino | Field Mappings'!$A257,'nCino | Object Info'!$A:$H,6,FALSE),"(not found)")</f>
        <v>rskcsp_ds_facility_staging</v>
      </c>
      <c r="S257" t="str">
        <f t="shared" si="108"/>
        <v>CCS_Standard_Matrix_Pricing_Margin__c</v>
      </c>
      <c r="T257" s="7" t="str">
        <f t="shared" si="109"/>
        <v>n/a</v>
      </c>
      <c r="U257" s="7" t="str">
        <f t="shared" si="135"/>
        <v>no</v>
      </c>
      <c r="V257" s="2" t="str">
        <f>IFERROR(VLOOKUP($N257,'nCino | BigQuery Type Lookup'!$A:$F,3,FALSE),"(not found)")</f>
        <v>NUMERIC</v>
      </c>
      <c r="W257" s="7" t="str">
        <f>IFERROR(VLOOKUP($N257,'nCino | BigQuery Type Lookup'!$A:$F,4,FALSE),"(not found)")</f>
        <v>n/a</v>
      </c>
      <c r="X257" s="7">
        <f>IFERROR(VLOOKUP($N257,'nCino | BigQuery Type Lookup'!$A:$F,5,FALSE),"(not found)")</f>
        <v>18</v>
      </c>
      <c r="Y257" s="7">
        <f>IFERROR(VLOOKUP($N257,'nCino | BigQuery Type Lookup'!$A:$F,6,FALSE),"(not found)")</f>
        <v>2</v>
      </c>
      <c r="Z257" t="str">
        <f>IFERROR(VLOOKUP('nCino | Field Mappings'!$A257,'nCino | Object Info'!$A:$H,7,FALSE),"(not found)")</f>
        <v>rskcsp_ds_facility_curated</v>
      </c>
      <c r="AA257" t="str">
        <f t="shared" si="110"/>
        <v>CCS_Standard_Matrix_Pricing_Margin__c</v>
      </c>
      <c r="AB257" s="7" t="str">
        <f t="shared" si="111"/>
        <v>n/a</v>
      </c>
      <c r="AC257" s="7" t="str">
        <f t="shared" si="111"/>
        <v>yes</v>
      </c>
      <c r="AD257" s="2" t="str">
        <f t="shared" si="112"/>
        <v>NUMERIC</v>
      </c>
      <c r="AE257" s="7" t="str">
        <f t="shared" si="113"/>
        <v>n/a</v>
      </c>
      <c r="AF257" s="7">
        <f t="shared" si="114"/>
        <v>18</v>
      </c>
      <c r="AG257" s="7">
        <f t="shared" si="115"/>
        <v>2</v>
      </c>
      <c r="AH257" t="str">
        <f>IFERROR(VLOOKUP('nCino | Field Mappings'!$A257,'nCino | Object Info'!$A:$H,8,FALSE),"(not found)")</f>
        <v>facility</v>
      </c>
      <c r="AI257" t="str">
        <f t="shared" si="116"/>
        <v>Standard_Matrix_Pricing_Margin</v>
      </c>
      <c r="AJ257" s="7" t="str">
        <f t="shared" si="117"/>
        <v>n/a</v>
      </c>
      <c r="AK257" s="7" t="str">
        <f t="shared" si="136"/>
        <v>yes</v>
      </c>
      <c r="AL257" s="2" t="str">
        <f t="shared" si="118"/>
        <v>NUMERIC</v>
      </c>
      <c r="AM257" s="7" t="str">
        <f t="shared" si="119"/>
        <v>n/a</v>
      </c>
      <c r="AN257" s="7">
        <f t="shared" si="120"/>
        <v>18</v>
      </c>
      <c r="AO257" s="7">
        <f t="shared" si="121"/>
        <v>2</v>
      </c>
      <c r="AP257" s="7" t="str">
        <f t="shared" si="137"/>
        <v>n/a</v>
      </c>
    </row>
    <row r="258" spans="1:42">
      <c r="A258" s="1" t="s">
        <v>49</v>
      </c>
      <c r="B258" s="1" t="s">
        <v>374</v>
      </c>
      <c r="C258" s="1" t="s">
        <v>823</v>
      </c>
      <c r="D258" s="1" t="s">
        <v>824</v>
      </c>
      <c r="E258" s="1" t="s">
        <v>825</v>
      </c>
      <c r="F258" s="2" t="str">
        <f>IF(OR(ISERROR(VLOOKUP($C258,'DMW | F&amp;L Fields'!$L:$M, 1, FALSE)),IFERROR(INDEX('DMW | F&amp;L Fields'!$C:$C,MATCH($C258,'DMW | F&amp;L Fields'!$L:$L, 0)), "Y") ="Y"),"No", "Yes")</f>
        <v>Yes</v>
      </c>
      <c r="G258" s="1" t="str">
        <f>IFERROR(VLOOKUP($C258,'DMW | F&amp;L Fields'!$L:$M, 2, FALSE),"(not found)")</f>
        <v>The standard rate returned for CCA Card Products</v>
      </c>
      <c r="H258" s="2" t="str">
        <f t="shared" si="105"/>
        <v>n/a</v>
      </c>
      <c r="I258" s="2" t="s">
        <v>97</v>
      </c>
      <c r="J258" s="1" t="s">
        <v>342</v>
      </c>
      <c r="K258" s="2">
        <v>0</v>
      </c>
      <c r="L258" s="2">
        <v>18</v>
      </c>
      <c r="M258" s="2">
        <v>2</v>
      </c>
      <c r="N258" s="2" t="str">
        <f t="shared" si="106"/>
        <v>percent|0|18|2</v>
      </c>
      <c r="O258" t="str">
        <f>IFERROR(VLOOKUP('nCino | Field Mappings'!$A258,'nCino | Object Info'!$A:$H,5,FALSE),"(not found)")</f>
        <v>rskcsp_ds_facility</v>
      </c>
      <c r="P258" t="str">
        <f t="shared" si="107"/>
        <v>CCS_Standard_Rate__c</v>
      </c>
      <c r="Q258" s="7">
        <f>IFERROR(VLOOKUP($N258,'nCino | BigQuery Type Lookup'!$A:$F,2,FALSE),"(not found)")</f>
        <v>21</v>
      </c>
      <c r="R258" t="str">
        <f>IFERROR(VLOOKUP('nCino | Field Mappings'!$A258,'nCino | Object Info'!$A:$H,6,FALSE),"(not found)")</f>
        <v>rskcsp_ds_facility_staging</v>
      </c>
      <c r="S258" t="str">
        <f t="shared" si="108"/>
        <v>CCS_Standard_Rate__c</v>
      </c>
      <c r="T258" s="7" t="str">
        <f t="shared" si="109"/>
        <v>n/a</v>
      </c>
      <c r="U258" s="7" t="str">
        <f t="shared" si="135"/>
        <v>no</v>
      </c>
      <c r="V258" s="2" t="str">
        <f>IFERROR(VLOOKUP($N258,'nCino | BigQuery Type Lookup'!$A:$F,3,FALSE),"(not found)")</f>
        <v>NUMERIC</v>
      </c>
      <c r="W258" s="7" t="str">
        <f>IFERROR(VLOOKUP($N258,'nCino | BigQuery Type Lookup'!$A:$F,4,FALSE),"(not found)")</f>
        <v>n/a</v>
      </c>
      <c r="X258" s="7">
        <f>IFERROR(VLOOKUP($N258,'nCino | BigQuery Type Lookup'!$A:$F,5,FALSE),"(not found)")</f>
        <v>18</v>
      </c>
      <c r="Y258" s="7">
        <f>IFERROR(VLOOKUP($N258,'nCino | BigQuery Type Lookup'!$A:$F,6,FALSE),"(not found)")</f>
        <v>2</v>
      </c>
      <c r="Z258" t="str">
        <f>IFERROR(VLOOKUP('nCino | Field Mappings'!$A258,'nCino | Object Info'!$A:$H,7,FALSE),"(not found)")</f>
        <v>rskcsp_ds_facility_curated</v>
      </c>
      <c r="AA258" t="str">
        <f t="shared" si="110"/>
        <v>CCS_Standard_Rate__c</v>
      </c>
      <c r="AB258" s="7" t="str">
        <f t="shared" si="111"/>
        <v>n/a</v>
      </c>
      <c r="AC258" s="7" t="str">
        <f t="shared" si="111"/>
        <v>yes</v>
      </c>
      <c r="AD258" s="2" t="str">
        <f t="shared" si="112"/>
        <v>NUMERIC</v>
      </c>
      <c r="AE258" s="7" t="str">
        <f t="shared" si="113"/>
        <v>n/a</v>
      </c>
      <c r="AF258" s="7">
        <f t="shared" si="114"/>
        <v>18</v>
      </c>
      <c r="AG258" s="7">
        <f t="shared" si="115"/>
        <v>2</v>
      </c>
      <c r="AH258" t="str">
        <f>IFERROR(VLOOKUP('nCino | Field Mappings'!$A258,'nCino | Object Info'!$A:$H,8,FALSE),"(not found)")</f>
        <v>facility</v>
      </c>
      <c r="AI258" t="str">
        <f t="shared" si="116"/>
        <v>Standard_Rate</v>
      </c>
      <c r="AJ258" s="7" t="str">
        <f t="shared" si="117"/>
        <v>n/a</v>
      </c>
      <c r="AK258" s="7" t="str">
        <f t="shared" si="136"/>
        <v>yes</v>
      </c>
      <c r="AL258" s="2" t="str">
        <f t="shared" si="118"/>
        <v>NUMERIC</v>
      </c>
      <c r="AM258" s="7" t="str">
        <f t="shared" si="119"/>
        <v>n/a</v>
      </c>
      <c r="AN258" s="7">
        <f t="shared" si="120"/>
        <v>18</v>
      </c>
      <c r="AO258" s="7">
        <f t="shared" si="121"/>
        <v>2</v>
      </c>
      <c r="AP258" s="7" t="str">
        <f t="shared" si="137"/>
        <v>n/a</v>
      </c>
    </row>
    <row r="259" spans="1:42">
      <c r="A259" s="1" t="s">
        <v>49</v>
      </c>
      <c r="B259" s="1" t="s">
        <v>374</v>
      </c>
      <c r="C259" s="1" t="s">
        <v>826</v>
      </c>
      <c r="D259" s="1" t="s">
        <v>827</v>
      </c>
      <c r="E259" s="1" t="s">
        <v>828</v>
      </c>
      <c r="F259" s="2" t="str">
        <f>IF(OR(ISERROR(VLOOKUP($C259,'DMW | F&amp;L Fields'!$L:$M, 1, FALSE)),IFERROR(INDEX('DMW | F&amp;L Fields'!$C:$C,MATCH($C259,'DMW | F&amp;L Fields'!$L:$L, 0)), "Y") ="Y"),"No", "Yes")</f>
        <v>Yes</v>
      </c>
      <c r="G259" s="1" t="str">
        <f>IFERROR(VLOOKUP($C259,'DMW | F&amp;L Fields'!$L:$M, 2, FALSE),"(not found)")</f>
        <v>The frequency of steps on a stepped Overdraft</v>
      </c>
      <c r="H259" s="2" t="str">
        <f t="shared" ref="H259:H322" si="138">IF(J259="Id", "Primary", IF(LEFT(J259, 9) ="reference", "Foreign", "n/a"))</f>
        <v>n/a</v>
      </c>
      <c r="I259" s="2" t="s">
        <v>97</v>
      </c>
      <c r="J259" s="1" t="s">
        <v>119</v>
      </c>
      <c r="K259" s="2">
        <v>255</v>
      </c>
      <c r="L259" s="2">
        <v>0</v>
      </c>
      <c r="M259" s="2">
        <v>0</v>
      </c>
      <c r="N259" s="2" t="str">
        <f t="shared" ref="N259:N322" si="139">_xlfn.CONCAT(J259,"|",K259,"|",L259,"|",M259)</f>
        <v>picklist|255|0|0</v>
      </c>
      <c r="O259" t="str">
        <f>IFERROR(VLOOKUP('nCino | Field Mappings'!$A259,'nCino | Object Info'!$A:$H,5,FALSE),"(not found)")</f>
        <v>rskcsp_ds_facility</v>
      </c>
      <c r="P259" t="str">
        <f t="shared" ref="P259:P322" si="140">D259</f>
        <v>CCS_Step_Frequency__c</v>
      </c>
      <c r="Q259" s="7">
        <f>IFERROR(VLOOKUP($N259,'nCino | BigQuery Type Lookup'!$A:$F,2,FALSE),"(not found)")</f>
        <v>255</v>
      </c>
      <c r="R259" t="str">
        <f>IFERROR(VLOOKUP('nCino | Field Mappings'!$A259,'nCino | Object Info'!$A:$H,6,FALSE),"(not found)")</f>
        <v>rskcsp_ds_facility_staging</v>
      </c>
      <c r="S259" t="str">
        <f t="shared" ref="S259:S320" si="141">D259</f>
        <v>CCS_Step_Frequency__c</v>
      </c>
      <c r="T259" s="7" t="str">
        <f t="shared" ref="T259:T320" si="142">H259</f>
        <v>n/a</v>
      </c>
      <c r="U259" s="7" t="str">
        <f t="shared" si="135"/>
        <v>no</v>
      </c>
      <c r="V259" s="2" t="str">
        <f>IFERROR(VLOOKUP($N259,'nCino | BigQuery Type Lookup'!$A:$F,3,FALSE),"(not found)")</f>
        <v>STRING</v>
      </c>
      <c r="W259" s="7">
        <f>IFERROR(VLOOKUP($N259,'nCino | BigQuery Type Lookup'!$A:$F,4,FALSE),"(not found)")</f>
        <v>255</v>
      </c>
      <c r="X259" s="7" t="str">
        <f>IFERROR(VLOOKUP($N259,'nCino | BigQuery Type Lookup'!$A:$F,5,FALSE),"(not found)")</f>
        <v>n/a</v>
      </c>
      <c r="Y259" s="7" t="str">
        <f>IFERROR(VLOOKUP($N259,'nCino | BigQuery Type Lookup'!$A:$F,6,FALSE),"(not found)")</f>
        <v>n/a</v>
      </c>
      <c r="Z259" t="str">
        <f>IFERROR(VLOOKUP('nCino | Field Mappings'!$A259,'nCino | Object Info'!$A:$H,7,FALSE),"(not found)")</f>
        <v>rskcsp_ds_facility_curated</v>
      </c>
      <c r="AA259" t="str">
        <f t="shared" ref="AA259:AA320" si="143">D259</f>
        <v>CCS_Step_Frequency__c</v>
      </c>
      <c r="AB259" s="7" t="str">
        <f t="shared" ref="AB259:AC320" si="144">H259</f>
        <v>n/a</v>
      </c>
      <c r="AC259" s="7" t="str">
        <f t="shared" si="144"/>
        <v>yes</v>
      </c>
      <c r="AD259" s="2" t="str">
        <f t="shared" ref="AD259:AD320" si="145">V259</f>
        <v>STRING</v>
      </c>
      <c r="AE259" s="7">
        <f t="shared" ref="AE259:AE320" si="146">W259</f>
        <v>255</v>
      </c>
      <c r="AF259" s="7" t="str">
        <f t="shared" ref="AF259:AF320" si="147">X259</f>
        <v>n/a</v>
      </c>
      <c r="AG259" s="7" t="str">
        <f t="shared" ref="AG259:AG320" si="148">Y259</f>
        <v>n/a</v>
      </c>
      <c r="AH259" t="str">
        <f>IFERROR(VLOOKUP('nCino | Field Mappings'!$A259,'nCino | Object Info'!$A:$H,8,FALSE),"(not found)")</f>
        <v>facility</v>
      </c>
      <c r="AI259" t="str">
        <f>IF(D259="","",IF(D259="CCS_Step_Frequency__c",SUBSTITUTE(LOWER(D259),"__c",""),_xlfn.IFNA(SUBSTITUTE(SUBSTITUTE(SUBSTITUTE(SUBSTITUTE(D259,"LLC_BI__",""),"CCS_",""),"__c",""),"cm_",""),D259)))</f>
        <v>ccs_step_frequency</v>
      </c>
      <c r="AJ259" s="7" t="str">
        <f t="shared" ref="AJ259:AJ320" si="149">H259</f>
        <v>n/a</v>
      </c>
      <c r="AK259" s="7" t="str">
        <f t="shared" si="136"/>
        <v>yes</v>
      </c>
      <c r="AL259" s="2" t="str">
        <f t="shared" ref="AL259:AL320" si="150">V259</f>
        <v>STRING</v>
      </c>
      <c r="AM259" s="7">
        <f t="shared" ref="AM259:AM320" si="151">W259</f>
        <v>255</v>
      </c>
      <c r="AN259" s="7" t="str">
        <f t="shared" ref="AN259:AN320" si="152">X259</f>
        <v>n/a</v>
      </c>
      <c r="AO259" s="7" t="str">
        <f t="shared" ref="AO259:AO320" si="153">Y259</f>
        <v>n/a</v>
      </c>
      <c r="AP259" s="7" t="str">
        <f t="shared" si="137"/>
        <v>n/a</v>
      </c>
    </row>
    <row r="260" spans="1:42">
      <c r="A260" s="1" t="s">
        <v>49</v>
      </c>
      <c r="B260" s="1" t="s">
        <v>374</v>
      </c>
      <c r="C260" s="1" t="s">
        <v>829</v>
      </c>
      <c r="D260" s="1" t="s">
        <v>830</v>
      </c>
      <c r="E260" s="1" t="s">
        <v>831</v>
      </c>
      <c r="F260" s="2" t="str">
        <f>IF(OR(ISERROR(VLOOKUP($C260,'DMW | F&amp;L Fields'!$L:$M, 1, FALSE)),IFERROR(INDEX('DMW | F&amp;L Fields'!$C:$C,MATCH($C260,'DMW | F&amp;L Fields'!$L:$L, 0)), "Y") ="Y"),"No", "Yes")</f>
        <v>Yes</v>
      </c>
      <c r="G260" s="1" t="str">
        <f>IFERROR(VLOOKUP($C260,'DMW | F&amp;L Fields'!$L:$M, 2, FALSE),"(not found)")</f>
        <v>The step option for a stepped Overdraft</v>
      </c>
      <c r="H260" s="2" t="str">
        <f t="shared" si="138"/>
        <v>n/a</v>
      </c>
      <c r="I260" s="2" t="s">
        <v>97</v>
      </c>
      <c r="J260" s="1" t="s">
        <v>119</v>
      </c>
      <c r="K260" s="2">
        <v>255</v>
      </c>
      <c r="L260" s="2">
        <v>0</v>
      </c>
      <c r="M260" s="2">
        <v>0</v>
      </c>
      <c r="N260" s="2" t="str">
        <f t="shared" si="139"/>
        <v>picklist|255|0|0</v>
      </c>
      <c r="O260" t="str">
        <f>IFERROR(VLOOKUP('nCino | Field Mappings'!$A260,'nCino | Object Info'!$A:$H,5,FALSE),"(not found)")</f>
        <v>rskcsp_ds_facility</v>
      </c>
      <c r="P260" t="str">
        <f t="shared" si="140"/>
        <v>CCS_Step_Option__c</v>
      </c>
      <c r="Q260" s="7">
        <f>IFERROR(VLOOKUP($N260,'nCino | BigQuery Type Lookup'!$A:$F,2,FALSE),"(not found)")</f>
        <v>255</v>
      </c>
      <c r="R260" t="str">
        <f>IFERROR(VLOOKUP('nCino | Field Mappings'!$A260,'nCino | Object Info'!$A:$H,6,FALSE),"(not found)")</f>
        <v>rskcsp_ds_facility_staging</v>
      </c>
      <c r="S260" t="str">
        <f t="shared" si="141"/>
        <v>CCS_Step_Option__c</v>
      </c>
      <c r="T260" s="7" t="str">
        <f t="shared" si="142"/>
        <v>n/a</v>
      </c>
      <c r="U260" s="7" t="str">
        <f t="shared" si="135"/>
        <v>no</v>
      </c>
      <c r="V260" s="2" t="str">
        <f>IFERROR(VLOOKUP($N260,'nCino | BigQuery Type Lookup'!$A:$F,3,FALSE),"(not found)")</f>
        <v>STRING</v>
      </c>
      <c r="W260" s="7">
        <f>IFERROR(VLOOKUP($N260,'nCino | BigQuery Type Lookup'!$A:$F,4,FALSE),"(not found)")</f>
        <v>255</v>
      </c>
      <c r="X260" s="7" t="str">
        <f>IFERROR(VLOOKUP($N260,'nCino | BigQuery Type Lookup'!$A:$F,5,FALSE),"(not found)")</f>
        <v>n/a</v>
      </c>
      <c r="Y260" s="7" t="str">
        <f>IFERROR(VLOOKUP($N260,'nCino | BigQuery Type Lookup'!$A:$F,6,FALSE),"(not found)")</f>
        <v>n/a</v>
      </c>
      <c r="Z260" t="str">
        <f>IFERROR(VLOOKUP('nCino | Field Mappings'!$A260,'nCino | Object Info'!$A:$H,7,FALSE),"(not found)")</f>
        <v>rskcsp_ds_facility_curated</v>
      </c>
      <c r="AA260" t="str">
        <f t="shared" si="143"/>
        <v>CCS_Step_Option__c</v>
      </c>
      <c r="AB260" s="7" t="str">
        <f t="shared" si="144"/>
        <v>n/a</v>
      </c>
      <c r="AC260" s="7" t="str">
        <f t="shared" si="144"/>
        <v>yes</v>
      </c>
      <c r="AD260" s="2" t="str">
        <f t="shared" si="145"/>
        <v>STRING</v>
      </c>
      <c r="AE260" s="7">
        <f t="shared" si="146"/>
        <v>255</v>
      </c>
      <c r="AF260" s="7" t="str">
        <f t="shared" si="147"/>
        <v>n/a</v>
      </c>
      <c r="AG260" s="7" t="str">
        <f t="shared" si="148"/>
        <v>n/a</v>
      </c>
      <c r="AH260" t="str">
        <f>IFERROR(VLOOKUP('nCino | Field Mappings'!$A260,'nCino | Object Info'!$A:$H,8,FALSE),"(not found)")</f>
        <v>facility</v>
      </c>
      <c r="AI260" t="str">
        <f t="shared" ref="AI260:AI320" si="154">IF(D260="","",IF(D260="CCS_Step_Frequency__c",SUBSTITUTE(LOWER(D260),"__c",""),_xlfn.IFNA(SUBSTITUTE(SUBSTITUTE(SUBSTITUTE(SUBSTITUTE(D260,"LLC_BI__",""),"CCS_",""),"__c",""),"cm_",""),D260)))</f>
        <v>Step_Option</v>
      </c>
      <c r="AJ260" s="7" t="str">
        <f t="shared" si="149"/>
        <v>n/a</v>
      </c>
      <c r="AK260" s="7" t="str">
        <f t="shared" si="136"/>
        <v>yes</v>
      </c>
      <c r="AL260" s="2" t="str">
        <f t="shared" si="150"/>
        <v>STRING</v>
      </c>
      <c r="AM260" s="7">
        <f t="shared" si="151"/>
        <v>255</v>
      </c>
      <c r="AN260" s="7" t="str">
        <f t="shared" si="152"/>
        <v>n/a</v>
      </c>
      <c r="AO260" s="7" t="str">
        <f t="shared" si="153"/>
        <v>n/a</v>
      </c>
      <c r="AP260" s="7" t="str">
        <f t="shared" si="137"/>
        <v>n/a</v>
      </c>
    </row>
    <row r="261" spans="1:42">
      <c r="A261" s="1" t="s">
        <v>49</v>
      </c>
      <c r="B261" s="1" t="s">
        <v>374</v>
      </c>
      <c r="C261" s="1" t="s">
        <v>832</v>
      </c>
      <c r="D261" s="1" t="s">
        <v>833</v>
      </c>
      <c r="E261" s="1" t="s">
        <v>834</v>
      </c>
      <c r="F261" s="2" t="str">
        <f>IF(OR(ISERROR(VLOOKUP($C261,'DMW | F&amp;L Fields'!$L:$M, 1, FALSE)),IFERROR(INDEX('DMW | F&amp;L Fields'!$C:$C,MATCH($C261,'DMW | F&amp;L Fields'!$L:$L, 0)), "Y") ="Y"),"No", "Yes")</f>
        <v>Yes</v>
      </c>
      <c r="G261" s="1" t="s">
        <v>405</v>
      </c>
      <c r="H261" s="2" t="str">
        <f t="shared" si="138"/>
        <v>n/a</v>
      </c>
      <c r="I261" s="2" t="s">
        <v>97</v>
      </c>
      <c r="J261" s="1" t="s">
        <v>342</v>
      </c>
      <c r="K261" s="2">
        <v>0</v>
      </c>
      <c r="L261" s="2">
        <v>18</v>
      </c>
      <c r="M261" s="2">
        <v>2</v>
      </c>
      <c r="N261" s="2" t="str">
        <f t="shared" si="139"/>
        <v>percent|0|18|2</v>
      </c>
      <c r="O261" t="str">
        <f>IFERROR(VLOOKUP('nCino | Field Mappings'!$A261,'nCino | Object Info'!$A:$H,5,FALSE),"(not found)")</f>
        <v>rskcsp_ds_facility</v>
      </c>
      <c r="P261" t="str">
        <f t="shared" si="140"/>
        <v>CCS_Stressed_Rate__c</v>
      </c>
      <c r="Q261" s="7">
        <f>IFERROR(VLOOKUP($N261,'nCino | BigQuery Type Lookup'!$A:$F,2,FALSE),"(not found)")</f>
        <v>21</v>
      </c>
      <c r="R261" t="str">
        <f>IFERROR(VLOOKUP('nCino | Field Mappings'!$A261,'nCino | Object Info'!$A:$H,6,FALSE),"(not found)")</f>
        <v>rskcsp_ds_facility_staging</v>
      </c>
      <c r="S261" t="str">
        <f t="shared" si="141"/>
        <v>CCS_Stressed_Rate__c</v>
      </c>
      <c r="T261" s="7" t="str">
        <f t="shared" si="142"/>
        <v>n/a</v>
      </c>
      <c r="U261" s="7" t="str">
        <f t="shared" si="135"/>
        <v>no</v>
      </c>
      <c r="V261" s="2" t="str">
        <f>IFERROR(VLOOKUP($N261,'nCino | BigQuery Type Lookup'!$A:$F,3,FALSE),"(not found)")</f>
        <v>NUMERIC</v>
      </c>
      <c r="W261" s="7" t="str">
        <f>IFERROR(VLOOKUP($N261,'nCino | BigQuery Type Lookup'!$A:$F,4,FALSE),"(not found)")</f>
        <v>n/a</v>
      </c>
      <c r="X261" s="7">
        <f>IFERROR(VLOOKUP($N261,'nCino | BigQuery Type Lookup'!$A:$F,5,FALSE),"(not found)")</f>
        <v>18</v>
      </c>
      <c r="Y261" s="7">
        <f>IFERROR(VLOOKUP($N261,'nCino | BigQuery Type Lookup'!$A:$F,6,FALSE),"(not found)")</f>
        <v>2</v>
      </c>
      <c r="Z261" t="str">
        <f>IFERROR(VLOOKUP('nCino | Field Mappings'!$A261,'nCino | Object Info'!$A:$H,7,FALSE),"(not found)")</f>
        <v>rskcsp_ds_facility_curated</v>
      </c>
      <c r="AA261" t="str">
        <f t="shared" si="143"/>
        <v>CCS_Stressed_Rate__c</v>
      </c>
      <c r="AB261" s="7" t="str">
        <f t="shared" si="144"/>
        <v>n/a</v>
      </c>
      <c r="AC261" s="7" t="str">
        <f t="shared" si="144"/>
        <v>yes</v>
      </c>
      <c r="AD261" s="2" t="str">
        <f t="shared" si="145"/>
        <v>NUMERIC</v>
      </c>
      <c r="AE261" s="7" t="str">
        <f t="shared" si="146"/>
        <v>n/a</v>
      </c>
      <c r="AF261" s="7">
        <f t="shared" si="147"/>
        <v>18</v>
      </c>
      <c r="AG261" s="7">
        <f t="shared" si="148"/>
        <v>2</v>
      </c>
      <c r="AH261" t="str">
        <f>IFERROR(VLOOKUP('nCino | Field Mappings'!$A261,'nCino | Object Info'!$A:$H,8,FALSE),"(not found)")</f>
        <v>facility</v>
      </c>
      <c r="AI261" t="str">
        <f t="shared" si="154"/>
        <v>Stressed_Rate</v>
      </c>
      <c r="AJ261" s="7" t="str">
        <f t="shared" si="149"/>
        <v>n/a</v>
      </c>
      <c r="AK261" s="7" t="str">
        <f t="shared" si="136"/>
        <v>yes</v>
      </c>
      <c r="AL261" s="2" t="str">
        <f t="shared" si="150"/>
        <v>NUMERIC</v>
      </c>
      <c r="AM261" s="7" t="str">
        <f t="shared" si="151"/>
        <v>n/a</v>
      </c>
      <c r="AN261" s="7">
        <f t="shared" si="152"/>
        <v>18</v>
      </c>
      <c r="AO261" s="7">
        <f t="shared" si="153"/>
        <v>2</v>
      </c>
      <c r="AP261" s="7" t="str">
        <f t="shared" si="137"/>
        <v>n/a</v>
      </c>
    </row>
    <row r="262" spans="1:42">
      <c r="A262" s="1" t="s">
        <v>49</v>
      </c>
      <c r="B262" s="1" t="s">
        <v>374</v>
      </c>
      <c r="C262" s="1" t="s">
        <v>835</v>
      </c>
      <c r="D262" s="1" t="s">
        <v>836</v>
      </c>
      <c r="E262" s="1" t="s">
        <v>837</v>
      </c>
      <c r="F262" s="2" t="str">
        <f>IF(OR(ISERROR(VLOOKUP($C262,'DMW | F&amp;L Fields'!$L:$M, 1, FALSE)),IFERROR(INDEX('DMW | F&amp;L Fields'!$C:$C,MATCH($C262,'DMW | F&amp;L Fields'!$L:$L, 0)), "Y") ="Y"),"No", "Yes")</f>
        <v>Yes</v>
      </c>
      <c r="G262" s="1" t="str">
        <f>IFERROR(VLOOKUP($C262,'DMW | F&amp;L Fields'!$L:$M, 2, FALSE),"(not found)")</f>
        <v xml:space="preserve">This is a picklist field that indicates the surround services of the Card Product. </v>
      </c>
      <c r="H262" s="2" t="str">
        <f t="shared" si="138"/>
        <v>n/a</v>
      </c>
      <c r="I262" s="2" t="s">
        <v>97</v>
      </c>
      <c r="J262" s="1" t="s">
        <v>119</v>
      </c>
      <c r="K262" s="2">
        <v>255</v>
      </c>
      <c r="L262" s="2">
        <v>0</v>
      </c>
      <c r="M262" s="2">
        <v>0</v>
      </c>
      <c r="N262" s="2" t="str">
        <f t="shared" si="139"/>
        <v>picklist|255|0|0</v>
      </c>
      <c r="O262" t="str">
        <f>IFERROR(VLOOKUP('nCino | Field Mappings'!$A262,'nCino | Object Info'!$A:$H,5,FALSE),"(not found)")</f>
        <v>rskcsp_ds_facility</v>
      </c>
      <c r="P262" t="str">
        <f t="shared" si="140"/>
        <v>CCS_SurroundServices__c</v>
      </c>
      <c r="Q262" s="7">
        <f>IFERROR(VLOOKUP($N262,'nCino | BigQuery Type Lookup'!$A:$F,2,FALSE),"(not found)")</f>
        <v>255</v>
      </c>
      <c r="R262" t="str">
        <f>IFERROR(VLOOKUP('nCino | Field Mappings'!$A262,'nCino | Object Info'!$A:$H,6,FALSE),"(not found)")</f>
        <v>rskcsp_ds_facility_staging</v>
      </c>
      <c r="S262" t="str">
        <f t="shared" si="141"/>
        <v>CCS_SurroundServices__c</v>
      </c>
      <c r="T262" s="7" t="str">
        <f t="shared" si="142"/>
        <v>n/a</v>
      </c>
      <c r="U262" s="7" t="str">
        <f t="shared" si="135"/>
        <v>no</v>
      </c>
      <c r="V262" s="2" t="str">
        <f>IFERROR(VLOOKUP($N262,'nCino | BigQuery Type Lookup'!$A:$F,3,FALSE),"(not found)")</f>
        <v>STRING</v>
      </c>
      <c r="W262" s="7">
        <f>IFERROR(VLOOKUP($N262,'nCino | BigQuery Type Lookup'!$A:$F,4,FALSE),"(not found)")</f>
        <v>255</v>
      </c>
      <c r="X262" s="7" t="str">
        <f>IFERROR(VLOOKUP($N262,'nCino | BigQuery Type Lookup'!$A:$F,5,FALSE),"(not found)")</f>
        <v>n/a</v>
      </c>
      <c r="Y262" s="7" t="str">
        <f>IFERROR(VLOOKUP($N262,'nCino | BigQuery Type Lookup'!$A:$F,6,FALSE),"(not found)")</f>
        <v>n/a</v>
      </c>
      <c r="Z262" t="str">
        <f>IFERROR(VLOOKUP('nCino | Field Mappings'!$A262,'nCino | Object Info'!$A:$H,7,FALSE),"(not found)")</f>
        <v>rskcsp_ds_facility_curated</v>
      </c>
      <c r="AA262" t="str">
        <f t="shared" si="143"/>
        <v>CCS_SurroundServices__c</v>
      </c>
      <c r="AB262" s="7" t="str">
        <f t="shared" si="144"/>
        <v>n/a</v>
      </c>
      <c r="AC262" s="7" t="str">
        <f t="shared" si="144"/>
        <v>yes</v>
      </c>
      <c r="AD262" s="2" t="str">
        <f t="shared" si="145"/>
        <v>STRING</v>
      </c>
      <c r="AE262" s="7">
        <f t="shared" si="146"/>
        <v>255</v>
      </c>
      <c r="AF262" s="7" t="str">
        <f t="shared" si="147"/>
        <v>n/a</v>
      </c>
      <c r="AG262" s="7" t="str">
        <f t="shared" si="148"/>
        <v>n/a</v>
      </c>
      <c r="AH262" t="str">
        <f>IFERROR(VLOOKUP('nCino | Field Mappings'!$A262,'nCino | Object Info'!$A:$H,8,FALSE),"(not found)")</f>
        <v>facility</v>
      </c>
      <c r="AI262" t="str">
        <f t="shared" si="154"/>
        <v>SurroundServices</v>
      </c>
      <c r="AJ262" s="7" t="str">
        <f t="shared" si="149"/>
        <v>n/a</v>
      </c>
      <c r="AK262" s="7" t="str">
        <f t="shared" si="136"/>
        <v>yes</v>
      </c>
      <c r="AL262" s="2" t="str">
        <f t="shared" si="150"/>
        <v>STRING</v>
      </c>
      <c r="AM262" s="7">
        <f t="shared" si="151"/>
        <v>255</v>
      </c>
      <c r="AN262" s="7" t="str">
        <f t="shared" si="152"/>
        <v>n/a</v>
      </c>
      <c r="AO262" s="7" t="str">
        <f t="shared" si="153"/>
        <v>n/a</v>
      </c>
      <c r="AP262" s="7" t="str">
        <f t="shared" si="137"/>
        <v>n/a</v>
      </c>
    </row>
    <row r="263" spans="1:42">
      <c r="A263" s="1" t="s">
        <v>49</v>
      </c>
      <c r="B263" s="1" t="s">
        <v>374</v>
      </c>
      <c r="C263" s="1" t="s">
        <v>838</v>
      </c>
      <c r="D263" s="1" t="s">
        <v>839</v>
      </c>
      <c r="E263" s="1" t="s">
        <v>840</v>
      </c>
      <c r="F263" s="2" t="str">
        <f>IF(OR(ISERROR(VLOOKUP($C263,'DMW | F&amp;L Fields'!$L:$M, 1, FALSE)),IFERROR(INDEX('DMW | F&amp;L Fields'!$C:$C,MATCH($C263,'DMW | F&amp;L Fields'!$L:$L, 0)), "Y") ="Y"),"No", "Yes")</f>
        <v>Yes</v>
      </c>
      <c r="G263" s="1" t="str">
        <f>IFERROR(VLOOKUP($C263,'DMW | F&amp;L Fields'!$L:$M, 2, FALSE),"(not found)")</f>
        <v>Temporary limit amount</v>
      </c>
      <c r="H263" s="2" t="str">
        <f t="shared" si="138"/>
        <v>n/a</v>
      </c>
      <c r="I263" s="2" t="s">
        <v>97</v>
      </c>
      <c r="J263" s="1" t="s">
        <v>128</v>
      </c>
      <c r="K263" s="2">
        <v>0</v>
      </c>
      <c r="L263" s="2">
        <v>18</v>
      </c>
      <c r="M263" s="2">
        <v>2</v>
      </c>
      <c r="N263" s="2" t="str">
        <f t="shared" si="139"/>
        <v>currency|0|18|2</v>
      </c>
      <c r="O263" t="str">
        <f>IFERROR(VLOOKUP('nCino | Field Mappings'!$A263,'nCino | Object Info'!$A:$H,5,FALSE),"(not found)")</f>
        <v>rskcsp_ds_facility</v>
      </c>
      <c r="P263" t="str">
        <f t="shared" si="140"/>
        <v>CCS_Temporary_Limit_Amount__c</v>
      </c>
      <c r="Q263" s="7">
        <f>IFERROR(VLOOKUP($N263,'nCino | BigQuery Type Lookup'!$A:$F,2,FALSE),"(not found)")</f>
        <v>21</v>
      </c>
      <c r="R263" t="str">
        <f>IFERROR(VLOOKUP('nCino | Field Mappings'!$A263,'nCino | Object Info'!$A:$H,6,FALSE),"(not found)")</f>
        <v>rskcsp_ds_facility_staging</v>
      </c>
      <c r="S263" t="str">
        <f t="shared" si="141"/>
        <v>CCS_Temporary_Limit_Amount__c</v>
      </c>
      <c r="T263" s="7" t="str">
        <f t="shared" si="142"/>
        <v>n/a</v>
      </c>
      <c r="U263" s="7" t="str">
        <f t="shared" si="135"/>
        <v>no</v>
      </c>
      <c r="V263" s="2" t="str">
        <f>IFERROR(VLOOKUP($N263,'nCino | BigQuery Type Lookup'!$A:$F,3,FALSE),"(not found)")</f>
        <v>NUMERIC</v>
      </c>
      <c r="W263" s="7" t="str">
        <f>IFERROR(VLOOKUP($N263,'nCino | BigQuery Type Lookup'!$A:$F,4,FALSE),"(not found)")</f>
        <v>n/a</v>
      </c>
      <c r="X263" s="7">
        <f>IFERROR(VLOOKUP($N263,'nCino | BigQuery Type Lookup'!$A:$F,5,FALSE),"(not found)")</f>
        <v>18</v>
      </c>
      <c r="Y263" s="7">
        <f>IFERROR(VLOOKUP($N263,'nCino | BigQuery Type Lookup'!$A:$F,6,FALSE),"(not found)")</f>
        <v>2</v>
      </c>
      <c r="Z263" t="str">
        <f>IFERROR(VLOOKUP('nCino | Field Mappings'!$A263,'nCino | Object Info'!$A:$H,7,FALSE),"(not found)")</f>
        <v>rskcsp_ds_facility_curated</v>
      </c>
      <c r="AA263" t="str">
        <f t="shared" si="143"/>
        <v>CCS_Temporary_Limit_Amount__c</v>
      </c>
      <c r="AB263" s="7" t="str">
        <f t="shared" si="144"/>
        <v>n/a</v>
      </c>
      <c r="AC263" s="7" t="str">
        <f t="shared" si="144"/>
        <v>yes</v>
      </c>
      <c r="AD263" s="2" t="str">
        <f t="shared" si="145"/>
        <v>NUMERIC</v>
      </c>
      <c r="AE263" s="7" t="str">
        <f t="shared" si="146"/>
        <v>n/a</v>
      </c>
      <c r="AF263" s="7">
        <f t="shared" si="147"/>
        <v>18</v>
      </c>
      <c r="AG263" s="7">
        <f t="shared" si="148"/>
        <v>2</v>
      </c>
      <c r="AH263" t="str">
        <f>IFERROR(VLOOKUP('nCino | Field Mappings'!$A263,'nCino | Object Info'!$A:$H,8,FALSE),"(not found)")</f>
        <v>facility</v>
      </c>
      <c r="AI263" t="str">
        <f t="shared" si="154"/>
        <v>Temporary_Limit_Amount</v>
      </c>
      <c r="AJ263" s="7" t="str">
        <f t="shared" si="149"/>
        <v>n/a</v>
      </c>
      <c r="AK263" s="7" t="str">
        <f t="shared" si="136"/>
        <v>yes</v>
      </c>
      <c r="AL263" s="2" t="str">
        <f t="shared" si="150"/>
        <v>NUMERIC</v>
      </c>
      <c r="AM263" s="7" t="str">
        <f t="shared" si="151"/>
        <v>n/a</v>
      </c>
      <c r="AN263" s="7">
        <f t="shared" si="152"/>
        <v>18</v>
      </c>
      <c r="AO263" s="7">
        <f t="shared" si="153"/>
        <v>2</v>
      </c>
      <c r="AP263" s="7" t="str">
        <f t="shared" si="137"/>
        <v>n/a</v>
      </c>
    </row>
    <row r="264" spans="1:42">
      <c r="A264" s="1" t="s">
        <v>49</v>
      </c>
      <c r="B264" s="1" t="s">
        <v>374</v>
      </c>
      <c r="C264" s="1" t="s">
        <v>841</v>
      </c>
      <c r="D264" s="1" t="s">
        <v>842</v>
      </c>
      <c r="E264" s="1" t="s">
        <v>843</v>
      </c>
      <c r="F264" s="2" t="str">
        <f>IF(OR(ISERROR(VLOOKUP($C264,'DMW | F&amp;L Fields'!$L:$M, 1, FALSE)),IFERROR(INDEX('DMW | F&amp;L Fields'!$C:$C,MATCH($C264,'DMW | F&amp;L Fields'!$L:$L, 0)), "Y") ="Y"),"No", "Yes")</f>
        <v>Yes</v>
      </c>
      <c r="G264" s="1" t="str">
        <f>IFERROR(VLOOKUP($C264,'DMW | F&amp;L Fields'!$L:$M, 2, FALSE),"(not found)")</f>
        <v>The expiry date of the temporary limit</v>
      </c>
      <c r="H264" s="2" t="str">
        <f t="shared" si="138"/>
        <v>n/a</v>
      </c>
      <c r="I264" s="2" t="s">
        <v>97</v>
      </c>
      <c r="J264" s="1" t="s">
        <v>102</v>
      </c>
      <c r="K264" s="2">
        <v>0</v>
      </c>
      <c r="L264" s="2">
        <v>0</v>
      </c>
      <c r="M264" s="2">
        <v>0</v>
      </c>
      <c r="N264" s="2" t="str">
        <f t="shared" si="139"/>
        <v>date|0|0|0</v>
      </c>
      <c r="O264" t="str">
        <f>IFERROR(VLOOKUP('nCino | Field Mappings'!$A264,'nCino | Object Info'!$A:$H,5,FALSE),"(not found)")</f>
        <v>rskcsp_ds_facility</v>
      </c>
      <c r="P264" t="str">
        <f t="shared" si="140"/>
        <v>CCS_Temporary_Limit_Expiry_Date__c</v>
      </c>
      <c r="Q264" s="7">
        <f>IFERROR(VLOOKUP($N264,'nCino | BigQuery Type Lookup'!$A:$F,2,FALSE),"(not found)")</f>
        <v>8</v>
      </c>
      <c r="R264" t="str">
        <f>IFERROR(VLOOKUP('nCino | Field Mappings'!$A264,'nCino | Object Info'!$A:$H,6,FALSE),"(not found)")</f>
        <v>rskcsp_ds_facility_staging</v>
      </c>
      <c r="S264" t="str">
        <f t="shared" si="141"/>
        <v>CCS_Temporary_Limit_Expiry_Date__c</v>
      </c>
      <c r="T264" s="7" t="str">
        <f t="shared" si="142"/>
        <v>n/a</v>
      </c>
      <c r="U264" s="7" t="str">
        <f t="shared" si="135"/>
        <v>no</v>
      </c>
      <c r="V264" s="2" t="str">
        <f>IFERROR(VLOOKUP($N264,'nCino | BigQuery Type Lookup'!$A:$F,3,FALSE),"(not found)")</f>
        <v>DATE</v>
      </c>
      <c r="W264" s="7" t="str">
        <f>IFERROR(VLOOKUP($N264,'nCino | BigQuery Type Lookup'!$A:$F,4,FALSE),"(not found)")</f>
        <v>n/a</v>
      </c>
      <c r="X264" s="7" t="str">
        <f>IFERROR(VLOOKUP($N264,'nCino | BigQuery Type Lookup'!$A:$F,5,FALSE),"(not found)")</f>
        <v>n/a</v>
      </c>
      <c r="Y264" s="7" t="str">
        <f>IFERROR(VLOOKUP($N264,'nCino | BigQuery Type Lookup'!$A:$F,6,FALSE),"(not found)")</f>
        <v>n/a</v>
      </c>
      <c r="Z264" t="str">
        <f>IFERROR(VLOOKUP('nCino | Field Mappings'!$A264,'nCino | Object Info'!$A:$H,7,FALSE),"(not found)")</f>
        <v>rskcsp_ds_facility_curated</v>
      </c>
      <c r="AA264" t="str">
        <f t="shared" si="143"/>
        <v>CCS_Temporary_Limit_Expiry_Date__c</v>
      </c>
      <c r="AB264" s="7" t="str">
        <f t="shared" si="144"/>
        <v>n/a</v>
      </c>
      <c r="AC264" s="7" t="str">
        <f t="shared" si="144"/>
        <v>yes</v>
      </c>
      <c r="AD264" s="2" t="str">
        <f t="shared" si="145"/>
        <v>DATE</v>
      </c>
      <c r="AE264" s="7" t="str">
        <f t="shared" si="146"/>
        <v>n/a</v>
      </c>
      <c r="AF264" s="7" t="str">
        <f t="shared" si="147"/>
        <v>n/a</v>
      </c>
      <c r="AG264" s="7" t="str">
        <f t="shared" si="148"/>
        <v>n/a</v>
      </c>
      <c r="AH264" t="str">
        <f>IFERROR(VLOOKUP('nCino | Field Mappings'!$A264,'nCino | Object Info'!$A:$H,8,FALSE),"(not found)")</f>
        <v>facility</v>
      </c>
      <c r="AI264" t="str">
        <f t="shared" si="154"/>
        <v>Temporary_Limit_Expiry_Date</v>
      </c>
      <c r="AJ264" s="7" t="str">
        <f t="shared" si="149"/>
        <v>n/a</v>
      </c>
      <c r="AK264" s="7" t="str">
        <f t="shared" si="136"/>
        <v>yes</v>
      </c>
      <c r="AL264" s="2" t="str">
        <f t="shared" si="150"/>
        <v>DATE</v>
      </c>
      <c r="AM264" s="7" t="str">
        <f t="shared" si="151"/>
        <v>n/a</v>
      </c>
      <c r="AN264" s="7" t="str">
        <f t="shared" si="152"/>
        <v>n/a</v>
      </c>
      <c r="AO264" s="7" t="str">
        <f t="shared" si="153"/>
        <v>n/a</v>
      </c>
      <c r="AP264" s="7" t="str">
        <f t="shared" si="137"/>
        <v>n/a</v>
      </c>
    </row>
    <row r="265" spans="1:42">
      <c r="A265" s="1" t="s">
        <v>49</v>
      </c>
      <c r="B265" s="1" t="s">
        <v>374</v>
      </c>
      <c r="C265" s="1" t="s">
        <v>844</v>
      </c>
      <c r="D265" s="1" t="s">
        <v>845</v>
      </c>
      <c r="E265" s="1" t="s">
        <v>846</v>
      </c>
      <c r="F265" s="2" t="str">
        <f>IF(OR(ISERROR(VLOOKUP($C265,'DMW | F&amp;L Fields'!$L:$M, 1, FALSE)),IFERROR(INDEX('DMW | F&amp;L Fields'!$C:$C,MATCH($C265,'DMW | F&amp;L Fields'!$L:$L, 0)), "Y") ="Y"),"No", "Yes")</f>
        <v>Yes</v>
      </c>
      <c r="G265" s="1" t="str">
        <f>IFERROR(VLOOKUP($C265,'DMW | F&amp;L Fields'!$L:$M, 2, FALSE),"(not found)")</f>
        <v>Restrict the term of the tenor</v>
      </c>
      <c r="H265" s="2" t="str">
        <f t="shared" si="138"/>
        <v>n/a</v>
      </c>
      <c r="I265" s="2" t="s">
        <v>97</v>
      </c>
      <c r="J265" s="1" t="s">
        <v>119</v>
      </c>
      <c r="K265" s="2">
        <v>255</v>
      </c>
      <c r="L265" s="2">
        <v>0</v>
      </c>
      <c r="M265" s="2">
        <v>0</v>
      </c>
      <c r="N265" s="2" t="str">
        <f t="shared" si="139"/>
        <v>picklist|255|0|0</v>
      </c>
      <c r="O265" t="str">
        <f>IFERROR(VLOOKUP('nCino | Field Mappings'!$A265,'nCino | Object Info'!$A:$H,5,FALSE),"(not found)")</f>
        <v>rskcsp_ds_facility</v>
      </c>
      <c r="P265" t="str">
        <f t="shared" si="140"/>
        <v>CCS_TenorRestriction__c</v>
      </c>
      <c r="Q265" s="7">
        <f>IFERROR(VLOOKUP($N265,'nCino | BigQuery Type Lookup'!$A:$F,2,FALSE),"(not found)")</f>
        <v>255</v>
      </c>
      <c r="R265" t="str">
        <f>IFERROR(VLOOKUP('nCino | Field Mappings'!$A265,'nCino | Object Info'!$A:$H,6,FALSE),"(not found)")</f>
        <v>rskcsp_ds_facility_staging</v>
      </c>
      <c r="S265" t="str">
        <f t="shared" si="141"/>
        <v>CCS_TenorRestriction__c</v>
      </c>
      <c r="T265" s="7" t="str">
        <f t="shared" si="142"/>
        <v>n/a</v>
      </c>
      <c r="U265" s="7" t="str">
        <f t="shared" si="135"/>
        <v>no</v>
      </c>
      <c r="V265" s="2" t="str">
        <f>IFERROR(VLOOKUP($N265,'nCino | BigQuery Type Lookup'!$A:$F,3,FALSE),"(not found)")</f>
        <v>STRING</v>
      </c>
      <c r="W265" s="7">
        <f>IFERROR(VLOOKUP($N265,'nCino | BigQuery Type Lookup'!$A:$F,4,FALSE),"(not found)")</f>
        <v>255</v>
      </c>
      <c r="X265" s="7" t="str">
        <f>IFERROR(VLOOKUP($N265,'nCino | BigQuery Type Lookup'!$A:$F,5,FALSE),"(not found)")</f>
        <v>n/a</v>
      </c>
      <c r="Y265" s="7" t="str">
        <f>IFERROR(VLOOKUP($N265,'nCino | BigQuery Type Lookup'!$A:$F,6,FALSE),"(not found)")</f>
        <v>n/a</v>
      </c>
      <c r="Z265" t="str">
        <f>IFERROR(VLOOKUP('nCino | Field Mappings'!$A265,'nCino | Object Info'!$A:$H,7,FALSE),"(not found)")</f>
        <v>rskcsp_ds_facility_curated</v>
      </c>
      <c r="AA265" t="str">
        <f t="shared" si="143"/>
        <v>CCS_TenorRestriction__c</v>
      </c>
      <c r="AB265" s="7" t="str">
        <f t="shared" si="144"/>
        <v>n/a</v>
      </c>
      <c r="AC265" s="7" t="str">
        <f t="shared" si="144"/>
        <v>yes</v>
      </c>
      <c r="AD265" s="2" t="str">
        <f t="shared" si="145"/>
        <v>STRING</v>
      </c>
      <c r="AE265" s="7">
        <f t="shared" si="146"/>
        <v>255</v>
      </c>
      <c r="AF265" s="7" t="str">
        <f t="shared" si="147"/>
        <v>n/a</v>
      </c>
      <c r="AG265" s="7" t="str">
        <f t="shared" si="148"/>
        <v>n/a</v>
      </c>
      <c r="AH265" t="str">
        <f>IFERROR(VLOOKUP('nCino | Field Mappings'!$A265,'nCino | Object Info'!$A:$H,8,FALSE),"(not found)")</f>
        <v>facility</v>
      </c>
      <c r="AI265" t="str">
        <f t="shared" si="154"/>
        <v>TenorRestriction</v>
      </c>
      <c r="AJ265" s="7" t="str">
        <f t="shared" si="149"/>
        <v>n/a</v>
      </c>
      <c r="AK265" s="7" t="str">
        <f t="shared" si="136"/>
        <v>yes</v>
      </c>
      <c r="AL265" s="2" t="str">
        <f t="shared" si="150"/>
        <v>STRING</v>
      </c>
      <c r="AM265" s="7">
        <f t="shared" si="151"/>
        <v>255</v>
      </c>
      <c r="AN265" s="7" t="str">
        <f t="shared" si="152"/>
        <v>n/a</v>
      </c>
      <c r="AO265" s="7" t="str">
        <f t="shared" si="153"/>
        <v>n/a</v>
      </c>
      <c r="AP265" s="7" t="str">
        <f t="shared" si="137"/>
        <v>n/a</v>
      </c>
    </row>
    <row r="266" spans="1:42">
      <c r="A266" s="1" t="s">
        <v>49</v>
      </c>
      <c r="B266" s="1" t="s">
        <v>374</v>
      </c>
      <c r="C266" s="1" t="s">
        <v>847</v>
      </c>
      <c r="D266" s="1" t="s">
        <v>848</v>
      </c>
      <c r="E266" s="1" t="s">
        <v>849</v>
      </c>
      <c r="F266" s="2" t="str">
        <f>IF(OR(ISERROR(VLOOKUP($C266,'DMW | F&amp;L Fields'!$L:$M, 1, FALSE)),IFERROR(INDEX('DMW | F&amp;L Fields'!$C:$C,MATCH($C266,'DMW | F&amp;L Fields'!$L:$L, 0)), "Y") ="Y"),"No", "Yes")</f>
        <v>Yes</v>
      </c>
      <c r="G266" s="1" t="str">
        <f>IFERROR(VLOOKUP($C266,'DMW | F&amp;L Fields'!$L:$M, 2, FALSE),"(not found)")</f>
        <v>The returned Total Proposed Rate for an Overdraft after a proposed decrease.</v>
      </c>
      <c r="H266" s="2" t="str">
        <f t="shared" si="138"/>
        <v>n/a</v>
      </c>
      <c r="I266" s="2" t="s">
        <v>97</v>
      </c>
      <c r="J266" s="1" t="s">
        <v>342</v>
      </c>
      <c r="K266" s="2">
        <v>0</v>
      </c>
      <c r="L266" s="2">
        <v>18</v>
      </c>
      <c r="M266" s="2">
        <v>2</v>
      </c>
      <c r="N266" s="2" t="str">
        <f t="shared" si="139"/>
        <v>percent|0|18|2</v>
      </c>
      <c r="O266" t="str">
        <f>IFERROR(VLOOKUP('nCino | Field Mappings'!$A266,'nCino | Object Info'!$A:$H,5,FALSE),"(not found)")</f>
        <v>rskcsp_ds_facility</v>
      </c>
      <c r="P266" t="str">
        <f t="shared" si="140"/>
        <v>CCS_Total_Exception_Proposed_Rate__c</v>
      </c>
      <c r="Q266" s="7">
        <f>IFERROR(VLOOKUP($N266,'nCino | BigQuery Type Lookup'!$A:$F,2,FALSE),"(not found)")</f>
        <v>21</v>
      </c>
      <c r="R266" t="str">
        <f>IFERROR(VLOOKUP('nCino | Field Mappings'!$A266,'nCino | Object Info'!$A:$H,6,FALSE),"(not found)")</f>
        <v>rskcsp_ds_facility_staging</v>
      </c>
      <c r="S266" t="str">
        <f t="shared" si="141"/>
        <v>CCS_Total_Exception_Proposed_Rate__c</v>
      </c>
      <c r="T266" s="7" t="str">
        <f t="shared" si="142"/>
        <v>n/a</v>
      </c>
      <c r="U266" s="7" t="str">
        <f t="shared" si="135"/>
        <v>no</v>
      </c>
      <c r="V266" s="2" t="str">
        <f>IFERROR(VLOOKUP($N266,'nCino | BigQuery Type Lookup'!$A:$F,3,FALSE),"(not found)")</f>
        <v>NUMERIC</v>
      </c>
      <c r="W266" s="7" t="str">
        <f>IFERROR(VLOOKUP($N266,'nCino | BigQuery Type Lookup'!$A:$F,4,FALSE),"(not found)")</f>
        <v>n/a</v>
      </c>
      <c r="X266" s="7">
        <f>IFERROR(VLOOKUP($N266,'nCino | BigQuery Type Lookup'!$A:$F,5,FALSE),"(not found)")</f>
        <v>18</v>
      </c>
      <c r="Y266" s="7">
        <f>IFERROR(VLOOKUP($N266,'nCino | BigQuery Type Lookup'!$A:$F,6,FALSE),"(not found)")</f>
        <v>2</v>
      </c>
      <c r="Z266" t="str">
        <f>IFERROR(VLOOKUP('nCino | Field Mappings'!$A266,'nCino | Object Info'!$A:$H,7,FALSE),"(not found)")</f>
        <v>rskcsp_ds_facility_curated</v>
      </c>
      <c r="AA266" t="str">
        <f t="shared" si="143"/>
        <v>CCS_Total_Exception_Proposed_Rate__c</v>
      </c>
      <c r="AB266" s="7" t="str">
        <f t="shared" si="144"/>
        <v>n/a</v>
      </c>
      <c r="AC266" s="7" t="str">
        <f t="shared" si="144"/>
        <v>yes</v>
      </c>
      <c r="AD266" s="2" t="str">
        <f t="shared" si="145"/>
        <v>NUMERIC</v>
      </c>
      <c r="AE266" s="7" t="str">
        <f t="shared" si="146"/>
        <v>n/a</v>
      </c>
      <c r="AF266" s="7">
        <f t="shared" si="147"/>
        <v>18</v>
      </c>
      <c r="AG266" s="7">
        <f t="shared" si="148"/>
        <v>2</v>
      </c>
      <c r="AH266" t="str">
        <f>IFERROR(VLOOKUP('nCino | Field Mappings'!$A266,'nCino | Object Info'!$A:$H,8,FALSE),"(not found)")</f>
        <v>facility</v>
      </c>
      <c r="AI266" t="str">
        <f t="shared" si="154"/>
        <v>Total_Exception_Proposed_Rate</v>
      </c>
      <c r="AJ266" s="7" t="str">
        <f t="shared" si="149"/>
        <v>n/a</v>
      </c>
      <c r="AK266" s="7" t="str">
        <f t="shared" si="136"/>
        <v>yes</v>
      </c>
      <c r="AL266" s="2" t="str">
        <f t="shared" si="150"/>
        <v>NUMERIC</v>
      </c>
      <c r="AM266" s="7" t="str">
        <f t="shared" si="151"/>
        <v>n/a</v>
      </c>
      <c r="AN266" s="7">
        <f t="shared" si="152"/>
        <v>18</v>
      </c>
      <c r="AO266" s="7">
        <f t="shared" si="153"/>
        <v>2</v>
      </c>
      <c r="AP266" s="7" t="str">
        <f t="shared" si="137"/>
        <v>n/a</v>
      </c>
    </row>
    <row r="267" spans="1:42">
      <c r="A267" s="1" t="s">
        <v>49</v>
      </c>
      <c r="B267" s="1" t="s">
        <v>374</v>
      </c>
      <c r="C267" s="1" t="s">
        <v>850</v>
      </c>
      <c r="D267" s="1" t="s">
        <v>851</v>
      </c>
      <c r="E267" s="1" t="s">
        <v>849</v>
      </c>
      <c r="F267" s="2" t="str">
        <f>IF(OR(ISERROR(VLOOKUP($C267,'DMW | F&amp;L Fields'!$L:$M, 1, FALSE)),IFERROR(INDEX('DMW | F&amp;L Fields'!$C:$C,MATCH($C267,'DMW | F&amp;L Fields'!$L:$L, 0)), "Y") ="Y"),"No", "Yes")</f>
        <v>No</v>
      </c>
      <c r="G267" s="1" t="str">
        <f>IFERROR(VLOOKUP($C267,'DMW | F&amp;L Fields'!$L:$M, 2, FALSE),"(not found)")</f>
        <v>The returned Total Proposed Rate for an Overdraft after a proposed decrease.</v>
      </c>
      <c r="H267" s="2" t="str">
        <f t="shared" si="138"/>
        <v>n/a</v>
      </c>
      <c r="I267" s="2" t="s">
        <v>97</v>
      </c>
      <c r="J267" s="1" t="s">
        <v>342</v>
      </c>
      <c r="K267" s="2">
        <v>0</v>
      </c>
      <c r="L267" s="2">
        <v>18</v>
      </c>
      <c r="M267" s="2">
        <v>2</v>
      </c>
      <c r="N267" s="2" t="str">
        <f t="shared" si="139"/>
        <v>percent|0|18|2</v>
      </c>
      <c r="O267" t="str">
        <f>IFERROR(VLOOKUP('nCino | Field Mappings'!$A267,'nCino | Object Info'!$A:$H,5,FALSE),"(not found)")</f>
        <v>rskcsp_ds_facility</v>
      </c>
      <c r="P267" t="str">
        <f t="shared" si="140"/>
        <v>CCS_Total_Exception_Proposed_Rate_del__c</v>
      </c>
      <c r="Q267" s="7">
        <f>IFERROR(VLOOKUP($N267,'nCino | BigQuery Type Lookup'!$A:$F,2,FALSE),"(not found)")</f>
        <v>21</v>
      </c>
    </row>
    <row r="268" spans="1:42">
      <c r="A268" s="1" t="s">
        <v>49</v>
      </c>
      <c r="B268" s="1" t="s">
        <v>374</v>
      </c>
      <c r="C268" s="1" t="s">
        <v>852</v>
      </c>
      <c r="D268" s="1" t="s">
        <v>853</v>
      </c>
      <c r="E268" s="1" t="s">
        <v>854</v>
      </c>
      <c r="F268" s="2" t="str">
        <f>IF(OR(ISERROR(VLOOKUP($C268,'DMW | F&amp;L Fields'!$L:$M, 1, FALSE)),IFERROR(INDEX('DMW | F&amp;L Fields'!$C:$C,MATCH($C268,'DMW | F&amp;L Fields'!$L:$L, 0)), "Y") ="Y"),"No", "Yes")</f>
        <v>No</v>
      </c>
      <c r="G268" s="1" t="str">
        <f>IFERROR(VLOOKUP($C268,'DMW | F&amp;L Fields'!$L:$M, 2, FALSE),"(not found)")</f>
        <v>Total Fee Amount, needed to not include Tranche Drawdown amount for SME Property Dev Loans</v>
      </c>
      <c r="H268" s="2" t="str">
        <f t="shared" si="138"/>
        <v>n/a</v>
      </c>
      <c r="I268" s="2" t="s">
        <v>97</v>
      </c>
      <c r="J268" s="1" t="s">
        <v>128</v>
      </c>
      <c r="K268" s="2">
        <v>0</v>
      </c>
      <c r="L268" s="2">
        <v>18</v>
      </c>
      <c r="M268" s="2">
        <v>2</v>
      </c>
      <c r="N268" s="2" t="str">
        <f t="shared" si="139"/>
        <v>currency|0|18|2</v>
      </c>
      <c r="O268" t="str">
        <f>IFERROR(VLOOKUP('nCino | Field Mappings'!$A268,'nCino | Object Info'!$A:$H,5,FALSE),"(not found)")</f>
        <v>rskcsp_ds_facility</v>
      </c>
      <c r="P268" t="str">
        <f t="shared" si="140"/>
        <v>CCS_Total_Fee_Amount__c</v>
      </c>
      <c r="Q268" s="7">
        <f>IFERROR(VLOOKUP($N268,'nCino | BigQuery Type Lookup'!$A:$F,2,FALSE),"(not found)")</f>
        <v>21</v>
      </c>
    </row>
    <row r="269" spans="1:42">
      <c r="A269" s="1" t="s">
        <v>49</v>
      </c>
      <c r="B269" s="1" t="s">
        <v>374</v>
      </c>
      <c r="C269" s="1" t="s">
        <v>855</v>
      </c>
      <c r="D269" s="1" t="s">
        <v>856</v>
      </c>
      <c r="E269" s="1" t="s">
        <v>857</v>
      </c>
      <c r="F269" s="2" t="str">
        <f>IF(OR(ISERROR(VLOOKUP($C269,'DMW | F&amp;L Fields'!$L:$M, 1, FALSE)),IFERROR(INDEX('DMW | F&amp;L Fields'!$C:$C,MATCH($C269,'DMW | F&amp;L Fields'!$L:$L, 0)), "Y") ="Y"),"No", "Yes")</f>
        <v>Yes</v>
      </c>
      <c r="G269" s="1" t="str">
        <f>IFERROR(VLOOKUP($C269,'DMW | F&amp;L Fields'!$L:$M, 2, FALSE),"(not found)")</f>
        <v>The Total Interest Rate of a pricing option.</v>
      </c>
      <c r="H269" s="2" t="str">
        <f t="shared" si="138"/>
        <v>n/a</v>
      </c>
      <c r="I269" s="2" t="s">
        <v>97</v>
      </c>
      <c r="J269" s="1" t="s">
        <v>342</v>
      </c>
      <c r="K269" s="2">
        <v>0</v>
      </c>
      <c r="L269" s="2">
        <v>18</v>
      </c>
      <c r="M269" s="2">
        <v>2</v>
      </c>
      <c r="N269" s="2" t="str">
        <f t="shared" si="139"/>
        <v>percent|0|18|2</v>
      </c>
      <c r="O269" t="str">
        <f>IFERROR(VLOOKUP('nCino | Field Mappings'!$A269,'nCino | Object Info'!$A:$H,5,FALSE),"(not found)")</f>
        <v>rskcsp_ds_facility</v>
      </c>
      <c r="P269" t="str">
        <f t="shared" si="140"/>
        <v>CCS_Total_Interest_Rate__c</v>
      </c>
      <c r="Q269" s="7">
        <f>IFERROR(VLOOKUP($N269,'nCino | BigQuery Type Lookup'!$A:$F,2,FALSE),"(not found)")</f>
        <v>21</v>
      </c>
      <c r="R269" t="str">
        <f>IFERROR(VLOOKUP('nCino | Field Mappings'!$A269,'nCino | Object Info'!$A:$H,6,FALSE),"(not found)")</f>
        <v>rskcsp_ds_facility_staging</v>
      </c>
      <c r="S269" t="str">
        <f t="shared" si="141"/>
        <v>CCS_Total_Interest_Rate__c</v>
      </c>
      <c r="T269" s="7" t="str">
        <f t="shared" si="142"/>
        <v>n/a</v>
      </c>
      <c r="U269" s="7" t="str">
        <f t="shared" ref="U269:U277" si="155">IF($T269="Primary", "yes", "no")</f>
        <v>no</v>
      </c>
      <c r="V269" s="2" t="str">
        <f>IFERROR(VLOOKUP($N269,'nCino | BigQuery Type Lookup'!$A:$F,3,FALSE),"(not found)")</f>
        <v>NUMERIC</v>
      </c>
      <c r="W269" s="7" t="str">
        <f>IFERROR(VLOOKUP($N269,'nCino | BigQuery Type Lookup'!$A:$F,4,FALSE),"(not found)")</f>
        <v>n/a</v>
      </c>
      <c r="X269" s="7">
        <f>IFERROR(VLOOKUP($N269,'nCino | BigQuery Type Lookup'!$A:$F,5,FALSE),"(not found)")</f>
        <v>18</v>
      </c>
      <c r="Y269" s="7">
        <f>IFERROR(VLOOKUP($N269,'nCino | BigQuery Type Lookup'!$A:$F,6,FALSE),"(not found)")</f>
        <v>2</v>
      </c>
      <c r="Z269" t="str">
        <f>IFERROR(VLOOKUP('nCino | Field Mappings'!$A269,'nCino | Object Info'!$A:$H,7,FALSE),"(not found)")</f>
        <v>rskcsp_ds_facility_curated</v>
      </c>
      <c r="AA269" t="str">
        <f t="shared" si="143"/>
        <v>CCS_Total_Interest_Rate__c</v>
      </c>
      <c r="AB269" s="7" t="str">
        <f t="shared" si="144"/>
        <v>n/a</v>
      </c>
      <c r="AC269" s="7" t="str">
        <f t="shared" si="144"/>
        <v>yes</v>
      </c>
      <c r="AD269" s="2" t="str">
        <f t="shared" si="145"/>
        <v>NUMERIC</v>
      </c>
      <c r="AE269" s="7" t="str">
        <f t="shared" si="146"/>
        <v>n/a</v>
      </c>
      <c r="AF269" s="7">
        <f t="shared" si="147"/>
        <v>18</v>
      </c>
      <c r="AG269" s="7">
        <f t="shared" si="148"/>
        <v>2</v>
      </c>
      <c r="AH269" t="str">
        <f>IFERROR(VLOOKUP('nCino | Field Mappings'!$A269,'nCino | Object Info'!$A:$H,8,FALSE),"(not found)")</f>
        <v>facility</v>
      </c>
      <c r="AI269" t="str">
        <f t="shared" si="154"/>
        <v>Total_Interest_Rate</v>
      </c>
      <c r="AJ269" s="7" t="str">
        <f t="shared" si="149"/>
        <v>n/a</v>
      </c>
      <c r="AK269" s="7" t="str">
        <f t="shared" ref="AK269:AK277" si="156">AC269</f>
        <v>yes</v>
      </c>
      <c r="AL269" s="2" t="str">
        <f t="shared" si="150"/>
        <v>NUMERIC</v>
      </c>
      <c r="AM269" s="7" t="str">
        <f t="shared" si="151"/>
        <v>n/a</v>
      </c>
      <c r="AN269" s="7">
        <f t="shared" si="152"/>
        <v>18</v>
      </c>
      <c r="AO269" s="7">
        <f t="shared" si="153"/>
        <v>2</v>
      </c>
      <c r="AP269" s="7" t="str">
        <f t="shared" ref="AP269:AP277" si="157">IF(AL269="ARRAY", "CHECK MAX ELEMENTS", "n/a")</f>
        <v>n/a</v>
      </c>
    </row>
    <row r="270" spans="1:42">
      <c r="A270" s="1" t="s">
        <v>49</v>
      </c>
      <c r="B270" s="1" t="s">
        <v>374</v>
      </c>
      <c r="C270" s="1" t="s">
        <v>858</v>
      </c>
      <c r="D270" s="1" t="s">
        <v>859</v>
      </c>
      <c r="E270" s="1" t="s">
        <v>857</v>
      </c>
      <c r="F270" s="2" t="str">
        <f>IF(OR(ISERROR(VLOOKUP($C270,'DMW | F&amp;L Fields'!$L:$M, 1, FALSE)),IFERROR(INDEX('DMW | F&amp;L Fields'!$C:$C,MATCH($C270,'DMW | F&amp;L Fields'!$L:$L, 0)), "Y") ="Y"),"No", "Yes")</f>
        <v>Yes</v>
      </c>
      <c r="G270" s="1" t="str">
        <f>IFERROR(VLOOKUP($C270,'DMW | F&amp;L Fields'!$L:$M, 2, FALSE),"(not found)")</f>
        <v>The Total Interest Rate of a pricing option for a Split.</v>
      </c>
      <c r="H270" s="2" t="str">
        <f t="shared" si="138"/>
        <v>n/a</v>
      </c>
      <c r="I270" s="2" t="s">
        <v>97</v>
      </c>
      <c r="J270" s="1" t="s">
        <v>342</v>
      </c>
      <c r="K270" s="2">
        <v>0</v>
      </c>
      <c r="L270" s="2">
        <v>18</v>
      </c>
      <c r="M270" s="2">
        <v>2</v>
      </c>
      <c r="N270" s="2" t="str">
        <f t="shared" si="139"/>
        <v>percent|0|18|2</v>
      </c>
      <c r="O270" t="str">
        <f>IFERROR(VLOOKUP('nCino | Field Mappings'!$A270,'nCino | Object Info'!$A:$H,5,FALSE),"(not found)")</f>
        <v>rskcsp_ds_facility</v>
      </c>
      <c r="P270" t="str">
        <f t="shared" si="140"/>
        <v>CCS_Total_Interest_Rate_split__c</v>
      </c>
      <c r="Q270" s="7">
        <f>IFERROR(VLOOKUP($N270,'nCino | BigQuery Type Lookup'!$A:$F,2,FALSE),"(not found)")</f>
        <v>21</v>
      </c>
      <c r="R270" t="str">
        <f>IFERROR(VLOOKUP('nCino | Field Mappings'!$A270,'nCino | Object Info'!$A:$H,6,FALSE),"(not found)")</f>
        <v>rskcsp_ds_facility_staging</v>
      </c>
      <c r="S270" t="str">
        <f t="shared" si="141"/>
        <v>CCS_Total_Interest_Rate_split__c</v>
      </c>
      <c r="T270" s="7" t="str">
        <f t="shared" si="142"/>
        <v>n/a</v>
      </c>
      <c r="U270" s="7" t="str">
        <f t="shared" si="155"/>
        <v>no</v>
      </c>
      <c r="V270" s="2" t="str">
        <f>IFERROR(VLOOKUP($N270,'nCino | BigQuery Type Lookup'!$A:$F,3,FALSE),"(not found)")</f>
        <v>NUMERIC</v>
      </c>
      <c r="W270" s="7" t="str">
        <f>IFERROR(VLOOKUP($N270,'nCino | BigQuery Type Lookup'!$A:$F,4,FALSE),"(not found)")</f>
        <v>n/a</v>
      </c>
      <c r="X270" s="7">
        <f>IFERROR(VLOOKUP($N270,'nCino | BigQuery Type Lookup'!$A:$F,5,FALSE),"(not found)")</f>
        <v>18</v>
      </c>
      <c r="Y270" s="7">
        <f>IFERROR(VLOOKUP($N270,'nCino | BigQuery Type Lookup'!$A:$F,6,FALSE),"(not found)")</f>
        <v>2</v>
      </c>
      <c r="Z270" t="str">
        <f>IFERROR(VLOOKUP('nCino | Field Mappings'!$A270,'nCino | Object Info'!$A:$H,7,FALSE),"(not found)")</f>
        <v>rskcsp_ds_facility_curated</v>
      </c>
      <c r="AA270" t="str">
        <f t="shared" si="143"/>
        <v>CCS_Total_Interest_Rate_split__c</v>
      </c>
      <c r="AB270" s="7" t="str">
        <f t="shared" si="144"/>
        <v>n/a</v>
      </c>
      <c r="AC270" s="7" t="str">
        <f t="shared" si="144"/>
        <v>yes</v>
      </c>
      <c r="AD270" s="2" t="str">
        <f t="shared" si="145"/>
        <v>NUMERIC</v>
      </c>
      <c r="AE270" s="7" t="str">
        <f t="shared" si="146"/>
        <v>n/a</v>
      </c>
      <c r="AF270" s="7">
        <f t="shared" si="147"/>
        <v>18</v>
      </c>
      <c r="AG270" s="7">
        <f t="shared" si="148"/>
        <v>2</v>
      </c>
      <c r="AH270" t="str">
        <f>IFERROR(VLOOKUP('nCino | Field Mappings'!$A270,'nCino | Object Info'!$A:$H,8,FALSE),"(not found)")</f>
        <v>facility</v>
      </c>
      <c r="AI270" t="str">
        <f t="shared" si="154"/>
        <v>Total_Interest_Rate_split</v>
      </c>
      <c r="AJ270" s="7" t="str">
        <f t="shared" si="149"/>
        <v>n/a</v>
      </c>
      <c r="AK270" s="7" t="str">
        <f t="shared" si="156"/>
        <v>yes</v>
      </c>
      <c r="AL270" s="2" t="str">
        <f t="shared" si="150"/>
        <v>NUMERIC</v>
      </c>
      <c r="AM270" s="7" t="str">
        <f t="shared" si="151"/>
        <v>n/a</v>
      </c>
      <c r="AN270" s="7">
        <f t="shared" si="152"/>
        <v>18</v>
      </c>
      <c r="AO270" s="7">
        <f t="shared" si="153"/>
        <v>2</v>
      </c>
      <c r="AP270" s="7" t="str">
        <f t="shared" si="157"/>
        <v>n/a</v>
      </c>
    </row>
    <row r="271" spans="1:42">
      <c r="A271" s="1" t="s">
        <v>49</v>
      </c>
      <c r="B271" s="1" t="s">
        <v>374</v>
      </c>
      <c r="C271" s="1" t="s">
        <v>860</v>
      </c>
      <c r="D271" s="1" t="s">
        <v>861</v>
      </c>
      <c r="E271" s="1" t="s">
        <v>862</v>
      </c>
      <c r="F271" s="2" t="str">
        <f>IF(OR(ISERROR(VLOOKUP($C271,'DMW | F&amp;L Fields'!$L:$M, 1, FALSE)),IFERROR(INDEX('DMW | F&amp;L Fields'!$C:$C,MATCH($C271,'DMW | F&amp;L Fields'!$L:$L, 0)), "Y") ="Y"),"No", "Yes")</f>
        <v>Yes</v>
      </c>
      <c r="G271" s="1" t="str">
        <f>IFERROR(VLOOKUP($C271,'DMW | F&amp;L Fields'!$L:$M, 2, FALSE),"(not found)")</f>
        <v xml:space="preserve"> Field used in Cardholder summary to show total limit amount of all Cardholders</v>
      </c>
      <c r="H271" s="2" t="str">
        <f t="shared" si="138"/>
        <v>n/a</v>
      </c>
      <c r="I271" s="2" t="s">
        <v>97</v>
      </c>
      <c r="J271" s="1" t="s">
        <v>128</v>
      </c>
      <c r="K271" s="2">
        <v>0</v>
      </c>
      <c r="L271" s="2">
        <v>18</v>
      </c>
      <c r="M271" s="2">
        <v>0</v>
      </c>
      <c r="N271" s="2" t="str">
        <f t="shared" si="139"/>
        <v>currency|0|18|0</v>
      </c>
      <c r="O271" t="str">
        <f>IFERROR(VLOOKUP('nCino | Field Mappings'!$A271,'nCino | Object Info'!$A:$H,5,FALSE),"(not found)")</f>
        <v>rskcsp_ds_facility</v>
      </c>
      <c r="P271" t="str">
        <f t="shared" si="140"/>
        <v>CCS_Total_Limit_for_Cardholders__c</v>
      </c>
      <c r="Q271" s="7">
        <f>IFERROR(VLOOKUP($N271,'nCino | BigQuery Type Lookup'!$A:$F,2,FALSE),"(not found)")</f>
        <v>18</v>
      </c>
      <c r="R271" t="str">
        <f>IFERROR(VLOOKUP('nCino | Field Mappings'!$A271,'nCino | Object Info'!$A:$H,6,FALSE),"(not found)")</f>
        <v>rskcsp_ds_facility_staging</v>
      </c>
      <c r="S271" t="str">
        <f t="shared" si="141"/>
        <v>CCS_Total_Limit_for_Cardholders__c</v>
      </c>
      <c r="T271" s="7" t="str">
        <f t="shared" si="142"/>
        <v>n/a</v>
      </c>
      <c r="U271" s="7" t="str">
        <f t="shared" si="155"/>
        <v>no</v>
      </c>
      <c r="V271" s="2" t="str">
        <f>IFERROR(VLOOKUP($N271,'nCino | BigQuery Type Lookup'!$A:$F,3,FALSE),"(not found)")</f>
        <v>INT64</v>
      </c>
      <c r="W271" s="7" t="str">
        <f>IFERROR(VLOOKUP($N271,'nCino | BigQuery Type Lookup'!$A:$F,4,FALSE),"(not found)")</f>
        <v>n/a</v>
      </c>
      <c r="X271" s="7" t="str">
        <f>IFERROR(VLOOKUP($N271,'nCino | BigQuery Type Lookup'!$A:$F,5,FALSE),"(not found)")</f>
        <v>n/a</v>
      </c>
      <c r="Y271" s="7" t="str">
        <f>IFERROR(VLOOKUP($N271,'nCino | BigQuery Type Lookup'!$A:$F,6,FALSE),"(not found)")</f>
        <v>n/a</v>
      </c>
      <c r="Z271" t="str">
        <f>IFERROR(VLOOKUP('nCino | Field Mappings'!$A271,'nCino | Object Info'!$A:$H,7,FALSE),"(not found)")</f>
        <v>rskcsp_ds_facility_curated</v>
      </c>
      <c r="AA271" t="str">
        <f t="shared" si="143"/>
        <v>CCS_Total_Limit_for_Cardholders__c</v>
      </c>
      <c r="AB271" s="7" t="str">
        <f t="shared" si="144"/>
        <v>n/a</v>
      </c>
      <c r="AC271" s="7" t="str">
        <f t="shared" si="144"/>
        <v>yes</v>
      </c>
      <c r="AD271" s="2" t="str">
        <f t="shared" si="145"/>
        <v>INT64</v>
      </c>
      <c r="AE271" s="7" t="str">
        <f t="shared" si="146"/>
        <v>n/a</v>
      </c>
      <c r="AF271" s="7" t="str">
        <f t="shared" si="147"/>
        <v>n/a</v>
      </c>
      <c r="AG271" s="7" t="str">
        <f t="shared" si="148"/>
        <v>n/a</v>
      </c>
      <c r="AH271" t="str">
        <f>IFERROR(VLOOKUP('nCino | Field Mappings'!$A271,'nCino | Object Info'!$A:$H,8,FALSE),"(not found)")</f>
        <v>facility</v>
      </c>
      <c r="AI271" t="str">
        <f t="shared" si="154"/>
        <v>Total_Limit_for_Cardholders</v>
      </c>
      <c r="AJ271" s="7" t="str">
        <f t="shared" si="149"/>
        <v>n/a</v>
      </c>
      <c r="AK271" s="7" t="str">
        <f t="shared" si="156"/>
        <v>yes</v>
      </c>
      <c r="AL271" s="2" t="str">
        <f t="shared" si="150"/>
        <v>INT64</v>
      </c>
      <c r="AM271" s="7" t="str">
        <f t="shared" si="151"/>
        <v>n/a</v>
      </c>
      <c r="AN271" s="7" t="str">
        <f t="shared" si="152"/>
        <v>n/a</v>
      </c>
      <c r="AO271" s="7" t="str">
        <f t="shared" si="153"/>
        <v>n/a</v>
      </c>
      <c r="AP271" s="7" t="str">
        <f t="shared" si="157"/>
        <v>n/a</v>
      </c>
    </row>
    <row r="272" spans="1:42">
      <c r="A272" s="1" t="s">
        <v>49</v>
      </c>
      <c r="B272" s="1" t="s">
        <v>374</v>
      </c>
      <c r="C272" s="1" t="s">
        <v>863</v>
      </c>
      <c r="D272" s="1" t="s">
        <v>864</v>
      </c>
      <c r="E272" s="1" t="s">
        <v>865</v>
      </c>
      <c r="F272" s="2" t="str">
        <f>IF(OR(ISERROR(VLOOKUP($C272,'DMW | F&amp;L Fields'!$L:$M, 1, FALSE)),IFERROR(INDEX('DMW | F&amp;L Fields'!$C:$C,MATCH($C272,'DMW | F&amp;L Fields'!$L:$L, 0)), "Y") ="Y"),"No", "Yes")</f>
        <v>Yes</v>
      </c>
      <c r="G272" s="1" t="str">
        <f>IFERROR(VLOOKUP($C272,'DMW | F&amp;L Fields'!$L:$M, 2, FALSE),"(not found)")</f>
        <v>The returned Total Proposed Rate for an Overdraft before a proposed decrease.</v>
      </c>
      <c r="H272" s="2" t="str">
        <f t="shared" si="138"/>
        <v>n/a</v>
      </c>
      <c r="I272" s="2" t="s">
        <v>97</v>
      </c>
      <c r="J272" s="1" t="s">
        <v>342</v>
      </c>
      <c r="K272" s="2">
        <v>0</v>
      </c>
      <c r="L272" s="2">
        <v>18</v>
      </c>
      <c r="M272" s="2">
        <v>2</v>
      </c>
      <c r="N272" s="2" t="str">
        <f t="shared" si="139"/>
        <v>percent|0|18|2</v>
      </c>
      <c r="O272" t="str">
        <f>IFERROR(VLOOKUP('nCino | Field Mappings'!$A272,'nCino | Object Info'!$A:$H,5,FALSE),"(not found)")</f>
        <v>rskcsp_ds_facility</v>
      </c>
      <c r="P272" t="str">
        <f t="shared" si="140"/>
        <v>CCS_Total_Proposed_Rate__c</v>
      </c>
      <c r="Q272" s="7">
        <f>IFERROR(VLOOKUP($N272,'nCino | BigQuery Type Lookup'!$A:$F,2,FALSE),"(not found)")</f>
        <v>21</v>
      </c>
      <c r="R272" t="str">
        <f>IFERROR(VLOOKUP('nCino | Field Mappings'!$A272,'nCino | Object Info'!$A:$H,6,FALSE),"(not found)")</f>
        <v>rskcsp_ds_facility_staging</v>
      </c>
      <c r="S272" t="str">
        <f t="shared" si="141"/>
        <v>CCS_Total_Proposed_Rate__c</v>
      </c>
      <c r="T272" s="7" t="str">
        <f t="shared" si="142"/>
        <v>n/a</v>
      </c>
      <c r="U272" s="7" t="str">
        <f t="shared" si="155"/>
        <v>no</v>
      </c>
      <c r="V272" s="2" t="str">
        <f>IFERROR(VLOOKUP($N272,'nCino | BigQuery Type Lookup'!$A:$F,3,FALSE),"(not found)")</f>
        <v>NUMERIC</v>
      </c>
      <c r="W272" s="7" t="str">
        <f>IFERROR(VLOOKUP($N272,'nCino | BigQuery Type Lookup'!$A:$F,4,FALSE),"(not found)")</f>
        <v>n/a</v>
      </c>
      <c r="X272" s="7">
        <f>IFERROR(VLOOKUP($N272,'nCino | BigQuery Type Lookup'!$A:$F,5,FALSE),"(not found)")</f>
        <v>18</v>
      </c>
      <c r="Y272" s="7">
        <f>IFERROR(VLOOKUP($N272,'nCino | BigQuery Type Lookup'!$A:$F,6,FALSE),"(not found)")</f>
        <v>2</v>
      </c>
      <c r="Z272" t="str">
        <f>IFERROR(VLOOKUP('nCino | Field Mappings'!$A272,'nCino | Object Info'!$A:$H,7,FALSE),"(not found)")</f>
        <v>rskcsp_ds_facility_curated</v>
      </c>
      <c r="AA272" t="str">
        <f t="shared" si="143"/>
        <v>CCS_Total_Proposed_Rate__c</v>
      </c>
      <c r="AB272" s="7" t="str">
        <f t="shared" si="144"/>
        <v>n/a</v>
      </c>
      <c r="AC272" s="7" t="str">
        <f t="shared" si="144"/>
        <v>yes</v>
      </c>
      <c r="AD272" s="2" t="str">
        <f t="shared" si="145"/>
        <v>NUMERIC</v>
      </c>
      <c r="AE272" s="7" t="str">
        <f t="shared" si="146"/>
        <v>n/a</v>
      </c>
      <c r="AF272" s="7">
        <f t="shared" si="147"/>
        <v>18</v>
      </c>
      <c r="AG272" s="7">
        <f t="shared" si="148"/>
        <v>2</v>
      </c>
      <c r="AH272" t="str">
        <f>IFERROR(VLOOKUP('nCino | Field Mappings'!$A272,'nCino | Object Info'!$A:$H,8,FALSE),"(not found)")</f>
        <v>facility</v>
      </c>
      <c r="AI272" t="str">
        <f t="shared" si="154"/>
        <v>Total_Proposed_Rate</v>
      </c>
      <c r="AJ272" s="7" t="str">
        <f t="shared" si="149"/>
        <v>n/a</v>
      </c>
      <c r="AK272" s="7" t="str">
        <f t="shared" si="156"/>
        <v>yes</v>
      </c>
      <c r="AL272" s="2" t="str">
        <f t="shared" si="150"/>
        <v>NUMERIC</v>
      </c>
      <c r="AM272" s="7" t="str">
        <f t="shared" si="151"/>
        <v>n/a</v>
      </c>
      <c r="AN272" s="7">
        <f t="shared" si="152"/>
        <v>18</v>
      </c>
      <c r="AO272" s="7">
        <f t="shared" si="153"/>
        <v>2</v>
      </c>
      <c r="AP272" s="7" t="str">
        <f t="shared" si="157"/>
        <v>n/a</v>
      </c>
    </row>
    <row r="273" spans="1:42">
      <c r="A273" s="1" t="s">
        <v>49</v>
      </c>
      <c r="B273" s="1" t="s">
        <v>374</v>
      </c>
      <c r="C273" s="1" t="s">
        <v>866</v>
      </c>
      <c r="D273" s="1" t="s">
        <v>867</v>
      </c>
      <c r="E273" s="1" t="s">
        <v>868</v>
      </c>
      <c r="F273" s="2" t="str">
        <f>IF(OR(ISERROR(VLOOKUP($C273,'DMW | F&amp;L Fields'!$L:$M, 1, FALSE)),IFERROR(INDEX('DMW | F&amp;L Fields'!$C:$C,MATCH($C273,'DMW | F&amp;L Fields'!$L:$L, 0)), "Y") ="Y"),"No", "Yes")</f>
        <v>Yes</v>
      </c>
      <c r="G273" s="1" t="str">
        <f>IFERROR(VLOOKUP($C273,'DMW | F&amp;L Fields'!$L:$M, 2, FALSE),"(not found)")</f>
        <v>Classification of whether the Facility is 'Traded' or 'Non-Traded', depending on Product.</v>
      </c>
      <c r="H273" s="2" t="str">
        <f t="shared" si="138"/>
        <v>n/a</v>
      </c>
      <c r="I273" s="2" t="s">
        <v>97</v>
      </c>
      <c r="J273" s="1" t="s">
        <v>115</v>
      </c>
      <c r="K273" s="2">
        <v>1300</v>
      </c>
      <c r="L273" s="2">
        <v>0</v>
      </c>
      <c r="M273" s="2">
        <v>0</v>
      </c>
      <c r="N273" s="2" t="str">
        <f t="shared" si="139"/>
        <v>string|1300|0|0</v>
      </c>
      <c r="O273" t="str">
        <f>IFERROR(VLOOKUP('nCino | Field Mappings'!$A273,'nCino | Object Info'!$A:$H,5,FALSE),"(not found)")</f>
        <v>rskcsp_ds_facility</v>
      </c>
      <c r="P273" t="str">
        <f t="shared" si="140"/>
        <v>CCS_Traded_Non_Traded__c</v>
      </c>
      <c r="Q273" s="7">
        <f>IFERROR(VLOOKUP($N273,'nCino | BigQuery Type Lookup'!$A:$F,2,FALSE),"(not found)")</f>
        <v>1300</v>
      </c>
      <c r="R273" t="str">
        <f>IFERROR(VLOOKUP('nCino | Field Mappings'!$A273,'nCino | Object Info'!$A:$H,6,FALSE),"(not found)")</f>
        <v>rskcsp_ds_facility_staging</v>
      </c>
      <c r="S273" t="str">
        <f t="shared" si="141"/>
        <v>CCS_Traded_Non_Traded__c</v>
      </c>
      <c r="T273" s="7" t="str">
        <f t="shared" si="142"/>
        <v>n/a</v>
      </c>
      <c r="U273" s="7" t="str">
        <f t="shared" si="155"/>
        <v>no</v>
      </c>
      <c r="V273" s="2" t="str">
        <f>IFERROR(VLOOKUP($N273,'nCino | BigQuery Type Lookup'!$A:$F,3,FALSE),"(not found)")</f>
        <v>STRING</v>
      </c>
      <c r="W273" s="7">
        <f>IFERROR(VLOOKUP($N273,'nCino | BigQuery Type Lookup'!$A:$F,4,FALSE),"(not found)")</f>
        <v>1300</v>
      </c>
      <c r="X273" s="7" t="str">
        <f>IFERROR(VLOOKUP($N273,'nCino | BigQuery Type Lookup'!$A:$F,5,FALSE),"(not found)")</f>
        <v>n/a</v>
      </c>
      <c r="Y273" s="7" t="str">
        <f>IFERROR(VLOOKUP($N273,'nCino | BigQuery Type Lookup'!$A:$F,6,FALSE),"(not found)")</f>
        <v>n/a</v>
      </c>
      <c r="Z273" t="str">
        <f>IFERROR(VLOOKUP('nCino | Field Mappings'!$A273,'nCino | Object Info'!$A:$H,7,FALSE),"(not found)")</f>
        <v>rskcsp_ds_facility_curated</v>
      </c>
      <c r="AA273" t="str">
        <f t="shared" si="143"/>
        <v>CCS_Traded_Non_Traded__c</v>
      </c>
      <c r="AB273" s="7" t="str">
        <f t="shared" si="144"/>
        <v>n/a</v>
      </c>
      <c r="AC273" s="7" t="str">
        <f t="shared" si="144"/>
        <v>yes</v>
      </c>
      <c r="AD273" s="2" t="str">
        <f t="shared" si="145"/>
        <v>STRING</v>
      </c>
      <c r="AE273" s="7">
        <f t="shared" si="146"/>
        <v>1300</v>
      </c>
      <c r="AF273" s="7" t="str">
        <f t="shared" si="147"/>
        <v>n/a</v>
      </c>
      <c r="AG273" s="7" t="str">
        <f t="shared" si="148"/>
        <v>n/a</v>
      </c>
      <c r="AH273" t="str">
        <f>IFERROR(VLOOKUP('nCino | Field Mappings'!$A273,'nCino | Object Info'!$A:$H,8,FALSE),"(not found)")</f>
        <v>facility</v>
      </c>
      <c r="AI273" t="str">
        <f t="shared" si="154"/>
        <v>Traded_Non_Traded</v>
      </c>
      <c r="AJ273" s="7" t="str">
        <f t="shared" si="149"/>
        <v>n/a</v>
      </c>
      <c r="AK273" s="7" t="str">
        <f t="shared" si="156"/>
        <v>yes</v>
      </c>
      <c r="AL273" s="2" t="str">
        <f t="shared" si="150"/>
        <v>STRING</v>
      </c>
      <c r="AM273" s="7">
        <f t="shared" si="151"/>
        <v>1300</v>
      </c>
      <c r="AN273" s="7" t="str">
        <f t="shared" si="152"/>
        <v>n/a</v>
      </c>
      <c r="AO273" s="7" t="str">
        <f t="shared" si="153"/>
        <v>n/a</v>
      </c>
      <c r="AP273" s="7" t="str">
        <f t="shared" si="157"/>
        <v>n/a</v>
      </c>
    </row>
    <row r="274" spans="1:42">
      <c r="A274" s="1" t="s">
        <v>49</v>
      </c>
      <c r="B274" s="1" t="s">
        <v>374</v>
      </c>
      <c r="C274" s="1" t="s">
        <v>869</v>
      </c>
      <c r="D274" s="1" t="s">
        <v>870</v>
      </c>
      <c r="E274" s="1" t="s">
        <v>871</v>
      </c>
      <c r="F274" s="2" t="str">
        <f>IF(OR(ISERROR(VLOOKUP($C274,'DMW | F&amp;L Fields'!$L:$M, 1, FALSE)),IFERROR(INDEX('DMW | F&amp;L Fields'!$C:$C,MATCH($C274,'DMW | F&amp;L Fields'!$L:$L, 0)), "Y") ="Y"),"No", "Yes")</f>
        <v>Yes</v>
      </c>
      <c r="G274" s="1" t="str">
        <f>IFERROR(VLOOKUP($C274,'DMW | F&amp;L Fields'!$L:$M, 2, FALSE),"(not found)")</f>
        <v>Flag to indicate whether Tranche Drawdowns are applicable for the Facility.</v>
      </c>
      <c r="H274" s="2" t="str">
        <f t="shared" si="138"/>
        <v>n/a</v>
      </c>
      <c r="I274" s="2" t="s">
        <v>97</v>
      </c>
      <c r="J274" s="1" t="s">
        <v>115</v>
      </c>
      <c r="K274" s="2">
        <v>1300</v>
      </c>
      <c r="L274" s="2">
        <v>0</v>
      </c>
      <c r="M274" s="2">
        <v>0</v>
      </c>
      <c r="N274" s="2" t="str">
        <f t="shared" si="139"/>
        <v>string|1300|0|0</v>
      </c>
      <c r="O274" t="str">
        <f>IFERROR(VLOOKUP('nCino | Field Mappings'!$A274,'nCino | Object Info'!$A:$H,5,FALSE),"(not found)")</f>
        <v>rskcsp_ds_facility</v>
      </c>
      <c r="P274" t="str">
        <f t="shared" si="140"/>
        <v>CCS_TrancheDrawdown__c</v>
      </c>
      <c r="Q274" s="7">
        <f>IFERROR(VLOOKUP($N274,'nCino | BigQuery Type Lookup'!$A:$F,2,FALSE),"(not found)")</f>
        <v>1300</v>
      </c>
      <c r="R274" t="str">
        <f>IFERROR(VLOOKUP('nCino | Field Mappings'!$A274,'nCino | Object Info'!$A:$H,6,FALSE),"(not found)")</f>
        <v>rskcsp_ds_facility_staging</v>
      </c>
      <c r="S274" t="str">
        <f t="shared" si="141"/>
        <v>CCS_TrancheDrawdown__c</v>
      </c>
      <c r="T274" s="7" t="str">
        <f t="shared" si="142"/>
        <v>n/a</v>
      </c>
      <c r="U274" s="7" t="str">
        <f t="shared" si="155"/>
        <v>no</v>
      </c>
      <c r="V274" s="2" t="str">
        <f>IFERROR(VLOOKUP($N274,'nCino | BigQuery Type Lookup'!$A:$F,3,FALSE),"(not found)")</f>
        <v>STRING</v>
      </c>
      <c r="W274" s="7">
        <f>IFERROR(VLOOKUP($N274,'nCino | BigQuery Type Lookup'!$A:$F,4,FALSE),"(not found)")</f>
        <v>1300</v>
      </c>
      <c r="X274" s="7" t="str">
        <f>IFERROR(VLOOKUP($N274,'nCino | BigQuery Type Lookup'!$A:$F,5,FALSE),"(not found)")</f>
        <v>n/a</v>
      </c>
      <c r="Y274" s="7" t="str">
        <f>IFERROR(VLOOKUP($N274,'nCino | BigQuery Type Lookup'!$A:$F,6,FALSE),"(not found)")</f>
        <v>n/a</v>
      </c>
      <c r="Z274" t="str">
        <f>IFERROR(VLOOKUP('nCino | Field Mappings'!$A274,'nCino | Object Info'!$A:$H,7,FALSE),"(not found)")</f>
        <v>rskcsp_ds_facility_curated</v>
      </c>
      <c r="AA274" t="str">
        <f t="shared" si="143"/>
        <v>CCS_TrancheDrawdown__c</v>
      </c>
      <c r="AB274" s="7" t="str">
        <f t="shared" si="144"/>
        <v>n/a</v>
      </c>
      <c r="AC274" s="7" t="str">
        <f t="shared" si="144"/>
        <v>yes</v>
      </c>
      <c r="AD274" s="2" t="str">
        <f t="shared" si="145"/>
        <v>STRING</v>
      </c>
      <c r="AE274" s="7">
        <f t="shared" si="146"/>
        <v>1300</v>
      </c>
      <c r="AF274" s="7" t="str">
        <f t="shared" si="147"/>
        <v>n/a</v>
      </c>
      <c r="AG274" s="7" t="str">
        <f t="shared" si="148"/>
        <v>n/a</v>
      </c>
      <c r="AH274" t="str">
        <f>IFERROR(VLOOKUP('nCino | Field Mappings'!$A274,'nCino | Object Info'!$A:$H,8,FALSE),"(not found)")</f>
        <v>facility</v>
      </c>
      <c r="AI274" t="str">
        <f t="shared" si="154"/>
        <v>TrancheDrawdown</v>
      </c>
      <c r="AJ274" s="7" t="str">
        <f t="shared" si="149"/>
        <v>n/a</v>
      </c>
      <c r="AK274" s="7" t="str">
        <f t="shared" si="156"/>
        <v>yes</v>
      </c>
      <c r="AL274" s="2" t="str">
        <f t="shared" si="150"/>
        <v>STRING</v>
      </c>
      <c r="AM274" s="7">
        <f t="shared" si="151"/>
        <v>1300</v>
      </c>
      <c r="AN274" s="7" t="str">
        <f t="shared" si="152"/>
        <v>n/a</v>
      </c>
      <c r="AO274" s="7" t="str">
        <f t="shared" si="153"/>
        <v>n/a</v>
      </c>
      <c r="AP274" s="7" t="str">
        <f t="shared" si="157"/>
        <v>n/a</v>
      </c>
    </row>
    <row r="275" spans="1:42">
      <c r="A275" s="1" t="s">
        <v>49</v>
      </c>
      <c r="B275" s="1" t="s">
        <v>374</v>
      </c>
      <c r="C275" s="1" t="s">
        <v>872</v>
      </c>
      <c r="D275" s="1" t="s">
        <v>873</v>
      </c>
      <c r="E275" s="1" t="s">
        <v>874</v>
      </c>
      <c r="F275" s="2" t="str">
        <f>IF(OR(ISERROR(VLOOKUP($C275,'DMW | F&amp;L Fields'!$L:$M, 1, FALSE)),IFERROR(INDEX('DMW | F&amp;L Fields'!$C:$C,MATCH($C275,'DMW | F&amp;L Fields'!$L:$L, 0)), "Y") ="Y"),"No", "Yes")</f>
        <v>Yes</v>
      </c>
      <c r="G275" s="1" t="str">
        <f>IFERROR(VLOOKUP($C275,'DMW | F&amp;L Fields'!$L:$M, 2, FALSE),"(not found)")</f>
        <v>The typical APR returned for CCA Card Products</v>
      </c>
      <c r="H275" s="2" t="str">
        <f t="shared" si="138"/>
        <v>n/a</v>
      </c>
      <c r="I275" s="2" t="s">
        <v>97</v>
      </c>
      <c r="J275" s="1" t="s">
        <v>342</v>
      </c>
      <c r="K275" s="2">
        <v>0</v>
      </c>
      <c r="L275" s="2">
        <v>18</v>
      </c>
      <c r="M275" s="2">
        <v>2</v>
      </c>
      <c r="N275" s="2" t="str">
        <f t="shared" si="139"/>
        <v>percent|0|18|2</v>
      </c>
      <c r="O275" t="str">
        <f>IFERROR(VLOOKUP('nCino | Field Mappings'!$A275,'nCino | Object Info'!$A:$H,5,FALSE),"(not found)")</f>
        <v>rskcsp_ds_facility</v>
      </c>
      <c r="P275" t="str">
        <f t="shared" si="140"/>
        <v>CCS_Typical_APR__c</v>
      </c>
      <c r="Q275" s="7">
        <f>IFERROR(VLOOKUP($N275,'nCino | BigQuery Type Lookup'!$A:$F,2,FALSE),"(not found)")</f>
        <v>21</v>
      </c>
      <c r="R275" t="str">
        <f>IFERROR(VLOOKUP('nCino | Field Mappings'!$A275,'nCino | Object Info'!$A:$H,6,FALSE),"(not found)")</f>
        <v>rskcsp_ds_facility_staging</v>
      </c>
      <c r="S275" t="str">
        <f t="shared" si="141"/>
        <v>CCS_Typical_APR__c</v>
      </c>
      <c r="T275" s="7" t="str">
        <f t="shared" si="142"/>
        <v>n/a</v>
      </c>
      <c r="U275" s="7" t="str">
        <f t="shared" si="155"/>
        <v>no</v>
      </c>
      <c r="V275" s="2" t="str">
        <f>IFERROR(VLOOKUP($N275,'nCino | BigQuery Type Lookup'!$A:$F,3,FALSE),"(not found)")</f>
        <v>NUMERIC</v>
      </c>
      <c r="W275" s="7" t="str">
        <f>IFERROR(VLOOKUP($N275,'nCino | BigQuery Type Lookup'!$A:$F,4,FALSE),"(not found)")</f>
        <v>n/a</v>
      </c>
      <c r="X275" s="7">
        <f>IFERROR(VLOOKUP($N275,'nCino | BigQuery Type Lookup'!$A:$F,5,FALSE),"(not found)")</f>
        <v>18</v>
      </c>
      <c r="Y275" s="7">
        <f>IFERROR(VLOOKUP($N275,'nCino | BigQuery Type Lookup'!$A:$F,6,FALSE),"(not found)")</f>
        <v>2</v>
      </c>
      <c r="Z275" t="str">
        <f>IFERROR(VLOOKUP('nCino | Field Mappings'!$A275,'nCino | Object Info'!$A:$H,7,FALSE),"(not found)")</f>
        <v>rskcsp_ds_facility_curated</v>
      </c>
      <c r="AA275" t="str">
        <f t="shared" si="143"/>
        <v>CCS_Typical_APR__c</v>
      </c>
      <c r="AB275" s="7" t="str">
        <f t="shared" si="144"/>
        <v>n/a</v>
      </c>
      <c r="AC275" s="7" t="str">
        <f t="shared" si="144"/>
        <v>yes</v>
      </c>
      <c r="AD275" s="2" t="str">
        <f t="shared" si="145"/>
        <v>NUMERIC</v>
      </c>
      <c r="AE275" s="7" t="str">
        <f t="shared" si="146"/>
        <v>n/a</v>
      </c>
      <c r="AF275" s="7">
        <f t="shared" si="147"/>
        <v>18</v>
      </c>
      <c r="AG275" s="7">
        <f t="shared" si="148"/>
        <v>2</v>
      </c>
      <c r="AH275" t="str">
        <f>IFERROR(VLOOKUP('nCino | Field Mappings'!$A275,'nCino | Object Info'!$A:$H,8,FALSE),"(not found)")</f>
        <v>facility</v>
      </c>
      <c r="AI275" t="str">
        <f t="shared" si="154"/>
        <v>Typical_APR</v>
      </c>
      <c r="AJ275" s="7" t="str">
        <f t="shared" si="149"/>
        <v>n/a</v>
      </c>
      <c r="AK275" s="7" t="str">
        <f t="shared" si="156"/>
        <v>yes</v>
      </c>
      <c r="AL275" s="2" t="str">
        <f t="shared" si="150"/>
        <v>NUMERIC</v>
      </c>
      <c r="AM275" s="7" t="str">
        <f t="shared" si="151"/>
        <v>n/a</v>
      </c>
      <c r="AN275" s="7">
        <f t="shared" si="152"/>
        <v>18</v>
      </c>
      <c r="AO275" s="7">
        <f t="shared" si="153"/>
        <v>2</v>
      </c>
      <c r="AP275" s="7" t="str">
        <f t="shared" si="157"/>
        <v>n/a</v>
      </c>
    </row>
    <row r="276" spans="1:42">
      <c r="A276" s="1" t="s">
        <v>49</v>
      </c>
      <c r="B276" s="1" t="s">
        <v>374</v>
      </c>
      <c r="C276" s="1" t="s">
        <v>875</v>
      </c>
      <c r="D276" s="1" t="s">
        <v>208</v>
      </c>
      <c r="E276" s="1" t="s">
        <v>876</v>
      </c>
      <c r="F276" s="2" t="str">
        <f>IF(OR(ISERROR(VLOOKUP($C276,'DMW | F&amp;L Fields'!$L:$M, 1, FALSE)),IFERROR(INDEX('DMW | F&amp;L Fields'!$C:$C,MATCH($C276,'DMW | F&amp;L Fields'!$L:$L, 0)), "Y") ="Y"),"No", "Yes")</f>
        <v>Yes</v>
      </c>
      <c r="G276" s="1" t="str">
        <f>IFERROR(VLOOKUP($C276,'DMW | F&amp;L Fields'!$L:$M, 2, FALSE),"(not found)")</f>
        <v>The field 'Outstanding Balance' of the corresponding facility which is displayed on exposure tab of relationship record</v>
      </c>
      <c r="H276" s="2" t="str">
        <f t="shared" si="138"/>
        <v>n/a</v>
      </c>
      <c r="I276" s="2" t="s">
        <v>97</v>
      </c>
      <c r="J276" s="1" t="s">
        <v>128</v>
      </c>
      <c r="K276" s="2">
        <v>0</v>
      </c>
      <c r="L276" s="2">
        <v>18</v>
      </c>
      <c r="M276" s="2">
        <v>2</v>
      </c>
      <c r="N276" s="2" t="str">
        <f t="shared" si="139"/>
        <v>currency|0|18|2</v>
      </c>
      <c r="O276" t="str">
        <f>IFERROR(VLOOKUP('nCino | Field Mappings'!$A276,'nCino | Object Info'!$A:$H,5,FALSE),"(not found)")</f>
        <v>rskcsp_ds_facility</v>
      </c>
      <c r="P276" t="str">
        <f t="shared" si="140"/>
        <v>CCS_Utilisation__c</v>
      </c>
      <c r="Q276" s="7">
        <f>IFERROR(VLOOKUP($N276,'nCino | BigQuery Type Lookup'!$A:$F,2,FALSE),"(not found)")</f>
        <v>21</v>
      </c>
      <c r="R276" t="str">
        <f>IFERROR(VLOOKUP('nCino | Field Mappings'!$A276,'nCino | Object Info'!$A:$H,6,FALSE),"(not found)")</f>
        <v>rskcsp_ds_facility_staging</v>
      </c>
      <c r="S276" t="str">
        <f t="shared" si="141"/>
        <v>CCS_Utilisation__c</v>
      </c>
      <c r="T276" s="7" t="str">
        <f t="shared" si="142"/>
        <v>n/a</v>
      </c>
      <c r="U276" s="7" t="str">
        <f t="shared" si="155"/>
        <v>no</v>
      </c>
      <c r="V276" s="2" t="str">
        <f>IFERROR(VLOOKUP($N276,'nCino | BigQuery Type Lookup'!$A:$F,3,FALSE),"(not found)")</f>
        <v>NUMERIC</v>
      </c>
      <c r="W276" s="7" t="str">
        <f>IFERROR(VLOOKUP($N276,'nCino | BigQuery Type Lookup'!$A:$F,4,FALSE),"(not found)")</f>
        <v>n/a</v>
      </c>
      <c r="X276" s="7">
        <f>IFERROR(VLOOKUP($N276,'nCino | BigQuery Type Lookup'!$A:$F,5,FALSE),"(not found)")</f>
        <v>18</v>
      </c>
      <c r="Y276" s="7">
        <f>IFERROR(VLOOKUP($N276,'nCino | BigQuery Type Lookup'!$A:$F,6,FALSE),"(not found)")</f>
        <v>2</v>
      </c>
      <c r="Z276" t="str">
        <f>IFERROR(VLOOKUP('nCino | Field Mappings'!$A276,'nCino | Object Info'!$A:$H,7,FALSE),"(not found)")</f>
        <v>rskcsp_ds_facility_curated</v>
      </c>
      <c r="AA276" t="str">
        <f t="shared" si="143"/>
        <v>CCS_Utilisation__c</v>
      </c>
      <c r="AB276" s="7" t="str">
        <f t="shared" si="144"/>
        <v>n/a</v>
      </c>
      <c r="AC276" s="7" t="str">
        <f t="shared" si="144"/>
        <v>yes</v>
      </c>
      <c r="AD276" s="2" t="str">
        <f t="shared" si="145"/>
        <v>NUMERIC</v>
      </c>
      <c r="AE276" s="7" t="str">
        <f t="shared" si="146"/>
        <v>n/a</v>
      </c>
      <c r="AF276" s="7">
        <f t="shared" si="147"/>
        <v>18</v>
      </c>
      <c r="AG276" s="7">
        <f t="shared" si="148"/>
        <v>2</v>
      </c>
      <c r="AH276" t="str">
        <f>IFERROR(VLOOKUP('nCino | Field Mappings'!$A276,'nCino | Object Info'!$A:$H,8,FALSE),"(not found)")</f>
        <v>facility</v>
      </c>
      <c r="AI276" t="str">
        <f t="shared" si="154"/>
        <v>Utilisation</v>
      </c>
      <c r="AJ276" s="7" t="str">
        <f t="shared" si="149"/>
        <v>n/a</v>
      </c>
      <c r="AK276" s="7" t="str">
        <f t="shared" si="156"/>
        <v>yes</v>
      </c>
      <c r="AL276" s="2" t="str">
        <f t="shared" si="150"/>
        <v>NUMERIC</v>
      </c>
      <c r="AM276" s="7" t="str">
        <f t="shared" si="151"/>
        <v>n/a</v>
      </c>
      <c r="AN276" s="7">
        <f t="shared" si="152"/>
        <v>18</v>
      </c>
      <c r="AO276" s="7">
        <f t="shared" si="153"/>
        <v>2</v>
      </c>
      <c r="AP276" s="7" t="str">
        <f t="shared" si="157"/>
        <v>n/a</v>
      </c>
    </row>
    <row r="277" spans="1:42">
      <c r="A277" s="1" t="s">
        <v>49</v>
      </c>
      <c r="B277" s="1" t="s">
        <v>374</v>
      </c>
      <c r="C277" s="1" t="s">
        <v>877</v>
      </c>
      <c r="D277" s="1" t="s">
        <v>878</v>
      </c>
      <c r="E277" s="1" t="s">
        <v>879</v>
      </c>
      <c r="F277" s="2" t="str">
        <f>IF(OR(ISERROR(VLOOKUP($C277,'DMW | F&amp;L Fields'!$L:$M, 1, FALSE)),IFERROR(INDEX('DMW | F&amp;L Fields'!$C:$C,MATCH($C277,'DMW | F&amp;L Fields'!$L:$L, 0)), "Y") ="Y"),"No", "Yes")</f>
        <v>Yes</v>
      </c>
      <c r="G277" s="1" t="str">
        <f>IFERROR(VLOOKUP($C277,'DMW | F&amp;L Fields'!$L:$M, 2, FALSE),"(not found)")</f>
        <v>CCTUC-4292: Checkbox field used to conditionally display a banner on the facility record page for traded products when any Utilisation &gt; Current Limit for a Tenor within the Tenor Buckets table.</v>
      </c>
      <c r="H277" s="2" t="str">
        <f t="shared" si="138"/>
        <v>n/a</v>
      </c>
      <c r="I277" s="2" t="s">
        <v>110</v>
      </c>
      <c r="J277" s="1" t="s">
        <v>164</v>
      </c>
      <c r="K277" s="2">
        <v>0</v>
      </c>
      <c r="L277" s="2">
        <v>0</v>
      </c>
      <c r="M277" s="2">
        <v>0</v>
      </c>
      <c r="N277" s="2" t="str">
        <f t="shared" si="139"/>
        <v>boolean|0|0|0</v>
      </c>
      <c r="O277" t="str">
        <f>IFERROR(VLOOKUP('nCino | Field Mappings'!$A277,'nCino | Object Info'!$A:$H,5,FALSE),"(not found)")</f>
        <v>rskcsp_ds_facility</v>
      </c>
      <c r="P277" t="str">
        <f t="shared" si="140"/>
        <v>CCS_Utilisation_exceed_Current_Limit__c</v>
      </c>
      <c r="Q277" s="7">
        <f>IFERROR(VLOOKUP($N277,'nCino | BigQuery Type Lookup'!$A:$F,2,FALSE),"(not found)")</f>
        <v>1</v>
      </c>
      <c r="R277" t="str">
        <f>IFERROR(VLOOKUP('nCino | Field Mappings'!$A277,'nCino | Object Info'!$A:$H,6,FALSE),"(not found)")</f>
        <v>rskcsp_ds_facility_staging</v>
      </c>
      <c r="S277" t="str">
        <f t="shared" si="141"/>
        <v>CCS_Utilisation_exceed_Current_Limit__c</v>
      </c>
      <c r="T277" s="7" t="str">
        <f t="shared" si="142"/>
        <v>n/a</v>
      </c>
      <c r="U277" s="7" t="str">
        <f t="shared" si="155"/>
        <v>no</v>
      </c>
      <c r="V277" s="2" t="str">
        <f>IFERROR(VLOOKUP($N277,'nCino | BigQuery Type Lookup'!$A:$F,3,FALSE),"(not found)")</f>
        <v>BOOL</v>
      </c>
      <c r="W277" s="7" t="str">
        <f>IFERROR(VLOOKUP($N277,'nCino | BigQuery Type Lookup'!$A:$F,4,FALSE),"(not found)")</f>
        <v>n/a</v>
      </c>
      <c r="X277" s="7" t="str">
        <f>IFERROR(VLOOKUP($N277,'nCino | BigQuery Type Lookup'!$A:$F,5,FALSE),"(not found)")</f>
        <v>n/a</v>
      </c>
      <c r="Y277" s="7" t="str">
        <f>IFERROR(VLOOKUP($N277,'nCino | BigQuery Type Lookup'!$A:$F,6,FALSE),"(not found)")</f>
        <v>n/a</v>
      </c>
      <c r="Z277" t="str">
        <f>IFERROR(VLOOKUP('nCino | Field Mappings'!$A277,'nCino | Object Info'!$A:$H,7,FALSE),"(not found)")</f>
        <v>rskcsp_ds_facility_curated</v>
      </c>
      <c r="AA277" t="str">
        <f t="shared" si="143"/>
        <v>CCS_Utilisation_exceed_Current_Limit__c</v>
      </c>
      <c r="AB277" s="7" t="str">
        <f t="shared" si="144"/>
        <v>n/a</v>
      </c>
      <c r="AC277" s="7" t="str">
        <f t="shared" si="144"/>
        <v>no</v>
      </c>
      <c r="AD277" s="2" t="str">
        <f t="shared" si="145"/>
        <v>BOOL</v>
      </c>
      <c r="AE277" s="7" t="str">
        <f t="shared" si="146"/>
        <v>n/a</v>
      </c>
      <c r="AF277" s="7" t="str">
        <f t="shared" si="147"/>
        <v>n/a</v>
      </c>
      <c r="AG277" s="7" t="str">
        <f t="shared" si="148"/>
        <v>n/a</v>
      </c>
      <c r="AH277" t="str">
        <f>IFERROR(VLOOKUP('nCino | Field Mappings'!$A277,'nCino | Object Info'!$A:$H,8,FALSE),"(not found)")</f>
        <v>facility</v>
      </c>
      <c r="AI277" t="str">
        <f t="shared" si="154"/>
        <v>Utilisation_exceed_Current_Limit</v>
      </c>
      <c r="AJ277" s="7" t="str">
        <f t="shared" si="149"/>
        <v>n/a</v>
      </c>
      <c r="AK277" s="7" t="str">
        <f t="shared" si="156"/>
        <v>no</v>
      </c>
      <c r="AL277" s="2" t="str">
        <f t="shared" si="150"/>
        <v>BOOL</v>
      </c>
      <c r="AM277" s="7" t="str">
        <f t="shared" si="151"/>
        <v>n/a</v>
      </c>
      <c r="AN277" s="7" t="str">
        <f t="shared" si="152"/>
        <v>n/a</v>
      </c>
      <c r="AO277" s="7" t="str">
        <f t="shared" si="153"/>
        <v>n/a</v>
      </c>
      <c r="AP277" s="7" t="str">
        <f t="shared" si="157"/>
        <v>n/a</v>
      </c>
    </row>
    <row r="278" spans="1:42">
      <c r="A278" s="1" t="s">
        <v>49</v>
      </c>
      <c r="B278" s="1" t="s">
        <v>374</v>
      </c>
      <c r="C278" s="1" t="s">
        <v>880</v>
      </c>
      <c r="D278" s="1" t="s">
        <v>881</v>
      </c>
      <c r="E278" s="1" t="s">
        <v>209</v>
      </c>
      <c r="F278" s="2" t="str">
        <f>IF(OR(ISERROR(VLOOKUP($C278,'DMW | F&amp;L Fields'!$L:$M, 1, FALSE)),IFERROR(INDEX('DMW | F&amp;L Fields'!$C:$C,MATCH($C278,'DMW | F&amp;L Fields'!$L:$L, 0)), "Y") ="Y"),"No", "Yes")</f>
        <v>No</v>
      </c>
      <c r="G278" s="1" t="str">
        <f>IFERROR(VLOOKUP($C278,'DMW | F&amp;L Fields'!$L:$M, 2, FALSE),"(not found)")</f>
        <v>Outlines utilisation of limit and comes from COG</v>
      </c>
      <c r="H278" s="2" t="str">
        <f t="shared" si="138"/>
        <v>n/a</v>
      </c>
      <c r="I278" s="2" t="s">
        <v>97</v>
      </c>
      <c r="J278" s="1" t="s">
        <v>342</v>
      </c>
      <c r="K278" s="2">
        <v>0</v>
      </c>
      <c r="L278" s="2">
        <v>5</v>
      </c>
      <c r="M278" s="2">
        <v>2</v>
      </c>
      <c r="N278" s="2" t="str">
        <f t="shared" si="139"/>
        <v>percent|0|5|2</v>
      </c>
      <c r="O278" t="str">
        <f>IFERROR(VLOOKUP('nCino | Field Mappings'!$A278,'nCino | Object Info'!$A:$H,5,FALSE),"(not found)")</f>
        <v>rskcsp_ds_facility</v>
      </c>
      <c r="P278" t="str">
        <f t="shared" si="140"/>
        <v>CCS_Utilisations__c</v>
      </c>
      <c r="Q278" s="7">
        <f>IFERROR(VLOOKUP($N278,'nCino | BigQuery Type Lookup'!$A:$F,2,FALSE),"(not found)")</f>
        <v>8</v>
      </c>
    </row>
    <row r="279" spans="1:42">
      <c r="A279" s="1" t="s">
        <v>49</v>
      </c>
      <c r="B279" s="1" t="s">
        <v>374</v>
      </c>
      <c r="C279" s="1" t="s">
        <v>882</v>
      </c>
      <c r="D279" s="1" t="s">
        <v>883</v>
      </c>
      <c r="E279" s="1" t="s">
        <v>884</v>
      </c>
      <c r="F279" s="2" t="str">
        <f>IF(OR(ISERROR(VLOOKUP($C279,'DMW | F&amp;L Fields'!$L:$M, 1, FALSE)),IFERROR(INDEX('DMW | F&amp;L Fields'!$C:$C,MATCH($C279,'DMW | F&amp;L Fields'!$L:$L, 0)), "Y") ="Y"),"No", "Yes")</f>
        <v>Yes</v>
      </c>
      <c r="G279" s="1" t="str">
        <f>IFERROR(VLOOKUP($C279,'DMW | F&amp;L Fields'!$L:$M, 2, FALSE),"(not found)")</f>
        <v>This field captures the value of daily order for an Ancillary Limit</v>
      </c>
      <c r="H279" s="2" t="str">
        <f t="shared" si="138"/>
        <v>n/a</v>
      </c>
      <c r="I279" s="2" t="s">
        <v>97</v>
      </c>
      <c r="J279" s="1" t="s">
        <v>128</v>
      </c>
      <c r="K279" s="2">
        <v>0</v>
      </c>
      <c r="L279" s="2">
        <v>18</v>
      </c>
      <c r="M279" s="2">
        <v>2</v>
      </c>
      <c r="N279" s="2" t="str">
        <f t="shared" si="139"/>
        <v>currency|0|18|2</v>
      </c>
      <c r="O279" t="str">
        <f>IFERROR(VLOOKUP('nCino | Field Mappings'!$A279,'nCino | Object Info'!$A:$H,5,FALSE),"(not found)")</f>
        <v>rskcsp_ds_facility</v>
      </c>
      <c r="P279" t="str">
        <f t="shared" si="140"/>
        <v>CCS_ValueOfDailyOrder__c</v>
      </c>
      <c r="Q279" s="7">
        <f>IFERROR(VLOOKUP($N279,'nCino | BigQuery Type Lookup'!$A:$F,2,FALSE),"(not found)")</f>
        <v>21</v>
      </c>
      <c r="R279" t="str">
        <f>IFERROR(VLOOKUP('nCino | Field Mappings'!$A279,'nCino | Object Info'!$A:$H,6,FALSE),"(not found)")</f>
        <v>rskcsp_ds_facility_staging</v>
      </c>
      <c r="S279" t="str">
        <f t="shared" si="141"/>
        <v>CCS_ValueOfDailyOrder__c</v>
      </c>
      <c r="T279" s="7" t="str">
        <f t="shared" si="142"/>
        <v>n/a</v>
      </c>
      <c r="U279" s="7" t="str">
        <f t="shared" ref="U279:U282" si="158">IF($T279="Primary", "yes", "no")</f>
        <v>no</v>
      </c>
      <c r="V279" s="2" t="str">
        <f>IFERROR(VLOOKUP($N279,'nCino | BigQuery Type Lookup'!$A:$F,3,FALSE),"(not found)")</f>
        <v>NUMERIC</v>
      </c>
      <c r="W279" s="7" t="str">
        <f>IFERROR(VLOOKUP($N279,'nCino | BigQuery Type Lookup'!$A:$F,4,FALSE),"(not found)")</f>
        <v>n/a</v>
      </c>
      <c r="X279" s="7">
        <f>IFERROR(VLOOKUP($N279,'nCino | BigQuery Type Lookup'!$A:$F,5,FALSE),"(not found)")</f>
        <v>18</v>
      </c>
      <c r="Y279" s="7">
        <f>IFERROR(VLOOKUP($N279,'nCino | BigQuery Type Lookup'!$A:$F,6,FALSE),"(not found)")</f>
        <v>2</v>
      </c>
      <c r="Z279" t="str">
        <f>IFERROR(VLOOKUP('nCino | Field Mappings'!$A279,'nCino | Object Info'!$A:$H,7,FALSE),"(not found)")</f>
        <v>rskcsp_ds_facility_curated</v>
      </c>
      <c r="AA279" t="str">
        <f t="shared" si="143"/>
        <v>CCS_ValueOfDailyOrder__c</v>
      </c>
      <c r="AB279" s="7" t="str">
        <f t="shared" si="144"/>
        <v>n/a</v>
      </c>
      <c r="AC279" s="7" t="str">
        <f t="shared" si="144"/>
        <v>yes</v>
      </c>
      <c r="AD279" s="2" t="str">
        <f t="shared" si="145"/>
        <v>NUMERIC</v>
      </c>
      <c r="AE279" s="7" t="str">
        <f t="shared" si="146"/>
        <v>n/a</v>
      </c>
      <c r="AF279" s="7">
        <f t="shared" si="147"/>
        <v>18</v>
      </c>
      <c r="AG279" s="7">
        <f t="shared" si="148"/>
        <v>2</v>
      </c>
      <c r="AH279" t="str">
        <f>IFERROR(VLOOKUP('nCino | Field Mappings'!$A279,'nCino | Object Info'!$A:$H,8,FALSE),"(not found)")</f>
        <v>facility</v>
      </c>
      <c r="AI279" t="str">
        <f t="shared" si="154"/>
        <v>ValueOfDailyOrder</v>
      </c>
      <c r="AJ279" s="7" t="str">
        <f t="shared" si="149"/>
        <v>n/a</v>
      </c>
      <c r="AK279" s="7" t="str">
        <f t="shared" ref="AK279:AK282" si="159">AC279</f>
        <v>yes</v>
      </c>
      <c r="AL279" s="2" t="str">
        <f t="shared" si="150"/>
        <v>NUMERIC</v>
      </c>
      <c r="AM279" s="7" t="str">
        <f t="shared" si="151"/>
        <v>n/a</v>
      </c>
      <c r="AN279" s="7">
        <f t="shared" si="152"/>
        <v>18</v>
      </c>
      <c r="AO279" s="7">
        <f t="shared" si="153"/>
        <v>2</v>
      </c>
      <c r="AP279" s="7" t="str">
        <f t="shared" ref="AP279:AP281" si="160">IF(AL279="ARRAY", "CHECK MAX ELEMENTS", "n/a")</f>
        <v>n/a</v>
      </c>
    </row>
    <row r="280" spans="1:42">
      <c r="A280" s="1" t="s">
        <v>49</v>
      </c>
      <c r="B280" s="1" t="s">
        <v>374</v>
      </c>
      <c r="C280" s="1" t="s">
        <v>885</v>
      </c>
      <c r="D280" s="1" t="s">
        <v>886</v>
      </c>
      <c r="E280" s="1" t="s">
        <v>887</v>
      </c>
      <c r="F280" s="2" t="str">
        <f>IF(OR(ISERROR(VLOOKUP($C280,'DMW | F&amp;L Fields'!$L:$M, 1, FALSE)),IFERROR(INDEX('DMW | F&amp;L Fields'!$C:$C,MATCH($C280,'DMW | F&amp;L Fields'!$L:$L, 0)), "Y") ="Y"),"No", "Yes")</f>
        <v>Yes</v>
      </c>
      <c r="G280" s="1" t="str">
        <f>IFERROR(VLOOKUP($C280,'DMW | F&amp;L Fields'!$L:$M, 2, FALSE),"(not found)")</f>
        <v>The fixed percentage to pay off each month for a card product.</v>
      </c>
      <c r="H280" s="2" t="str">
        <f t="shared" si="138"/>
        <v>n/a</v>
      </c>
      <c r="I280" s="2" t="s">
        <v>97</v>
      </c>
      <c r="J280" s="1" t="s">
        <v>342</v>
      </c>
      <c r="K280" s="2">
        <v>0</v>
      </c>
      <c r="L280" s="2">
        <v>18</v>
      </c>
      <c r="M280" s="2">
        <v>2</v>
      </c>
      <c r="N280" s="2" t="str">
        <f t="shared" si="139"/>
        <v>percent|0|18|2</v>
      </c>
      <c r="O280" t="str">
        <f>IFERROR(VLOOKUP('nCino | Field Mappings'!$A280,'nCino | Object Info'!$A:$H,5,FALSE),"(not found)")</f>
        <v>rskcsp_ds_facility</v>
      </c>
      <c r="P280" t="str">
        <f t="shared" si="140"/>
        <v>CCS_What_percentage_like_to_pay__c</v>
      </c>
      <c r="Q280" s="7">
        <f>IFERROR(VLOOKUP($N280,'nCino | BigQuery Type Lookup'!$A:$F,2,FALSE),"(not found)")</f>
        <v>21</v>
      </c>
      <c r="R280" t="str">
        <f>IFERROR(VLOOKUP('nCino | Field Mappings'!$A280,'nCino | Object Info'!$A:$H,6,FALSE),"(not found)")</f>
        <v>rskcsp_ds_facility_staging</v>
      </c>
      <c r="S280" t="str">
        <f t="shared" si="141"/>
        <v>CCS_What_percentage_like_to_pay__c</v>
      </c>
      <c r="T280" s="7" t="str">
        <f t="shared" si="142"/>
        <v>n/a</v>
      </c>
      <c r="U280" s="7" t="str">
        <f t="shared" si="158"/>
        <v>no</v>
      </c>
      <c r="V280" s="2" t="str">
        <f>IFERROR(VLOOKUP($N280,'nCino | BigQuery Type Lookup'!$A:$F,3,FALSE),"(not found)")</f>
        <v>NUMERIC</v>
      </c>
      <c r="W280" s="7" t="str">
        <f>IFERROR(VLOOKUP($N280,'nCino | BigQuery Type Lookup'!$A:$F,4,FALSE),"(not found)")</f>
        <v>n/a</v>
      </c>
      <c r="X280" s="7">
        <f>IFERROR(VLOOKUP($N280,'nCino | BigQuery Type Lookup'!$A:$F,5,FALSE),"(not found)")</f>
        <v>18</v>
      </c>
      <c r="Y280" s="7">
        <f>IFERROR(VLOOKUP($N280,'nCino | BigQuery Type Lookup'!$A:$F,6,FALSE),"(not found)")</f>
        <v>2</v>
      </c>
      <c r="Z280" t="str">
        <f>IFERROR(VLOOKUP('nCino | Field Mappings'!$A280,'nCino | Object Info'!$A:$H,7,FALSE),"(not found)")</f>
        <v>rskcsp_ds_facility_curated</v>
      </c>
      <c r="AA280" t="str">
        <f t="shared" si="143"/>
        <v>CCS_What_percentage_like_to_pay__c</v>
      </c>
      <c r="AB280" s="7" t="str">
        <f t="shared" si="144"/>
        <v>n/a</v>
      </c>
      <c r="AC280" s="7" t="str">
        <f t="shared" si="144"/>
        <v>yes</v>
      </c>
      <c r="AD280" s="2" t="str">
        <f t="shared" si="145"/>
        <v>NUMERIC</v>
      </c>
      <c r="AE280" s="7" t="str">
        <f t="shared" si="146"/>
        <v>n/a</v>
      </c>
      <c r="AF280" s="7">
        <f t="shared" si="147"/>
        <v>18</v>
      </c>
      <c r="AG280" s="7">
        <f t="shared" si="148"/>
        <v>2</v>
      </c>
      <c r="AH280" t="str">
        <f>IFERROR(VLOOKUP('nCino | Field Mappings'!$A280,'nCino | Object Info'!$A:$H,8,FALSE),"(not found)")</f>
        <v>facility</v>
      </c>
      <c r="AI280" t="str">
        <f t="shared" si="154"/>
        <v>What_percentage_like_to_pay</v>
      </c>
      <c r="AJ280" s="7" t="str">
        <f t="shared" si="149"/>
        <v>n/a</v>
      </c>
      <c r="AK280" s="7" t="str">
        <f t="shared" si="159"/>
        <v>yes</v>
      </c>
      <c r="AL280" s="2" t="str">
        <f t="shared" si="150"/>
        <v>NUMERIC</v>
      </c>
      <c r="AM280" s="7" t="str">
        <f t="shared" si="151"/>
        <v>n/a</v>
      </c>
      <c r="AN280" s="7">
        <f t="shared" si="152"/>
        <v>18</v>
      </c>
      <c r="AO280" s="7">
        <f t="shared" si="153"/>
        <v>2</v>
      </c>
      <c r="AP280" s="7" t="str">
        <f t="shared" si="160"/>
        <v>n/a</v>
      </c>
    </row>
    <row r="281" spans="1:42">
      <c r="A281" s="1" t="s">
        <v>49</v>
      </c>
      <c r="B281" s="1" t="s">
        <v>374</v>
      </c>
      <c r="C281" s="1" t="s">
        <v>888</v>
      </c>
      <c r="D281" s="1" t="s">
        <v>889</v>
      </c>
      <c r="E281" s="1" t="s">
        <v>890</v>
      </c>
      <c r="F281" s="2" t="str">
        <f>IF(OR(ISERROR(VLOOKUP($C281,'DMW | F&amp;L Fields'!$L:$M, 1, FALSE)),IFERROR(INDEX('DMW | F&amp;L Fields'!$C:$C,MATCH($C281,'DMW | F&amp;L Fields'!$L:$L, 0)), "Y") ="Y"),"No", "Yes")</f>
        <v>Yes</v>
      </c>
      <c r="G281" s="1" t="str">
        <f>IFERROR(VLOOKUP($C281,'DMW | F&amp;L Fields'!$L:$M, 2, FALSE),"(not found)")</f>
        <v>This field denotes what % of the Facility is Secured.</v>
      </c>
      <c r="H281" s="2" t="str">
        <f t="shared" si="138"/>
        <v>n/a</v>
      </c>
      <c r="I281" s="2" t="s">
        <v>97</v>
      </c>
      <c r="J281" s="1" t="s">
        <v>342</v>
      </c>
      <c r="K281" s="2">
        <v>0</v>
      </c>
      <c r="L281" s="2">
        <v>18</v>
      </c>
      <c r="M281" s="2">
        <v>0</v>
      </c>
      <c r="N281" s="2" t="str">
        <f t="shared" si="139"/>
        <v>percent|0|18|0</v>
      </c>
      <c r="O281" t="str">
        <f>IFERROR(VLOOKUP('nCino | Field Mappings'!$A281,'nCino | Object Info'!$A:$H,5,FALSE),"(not found)")</f>
        <v>rskcsp_ds_facility</v>
      </c>
      <c r="P281" t="str">
        <f t="shared" si="140"/>
        <v>CCS_WhatIsSecured__c</v>
      </c>
      <c r="Q281" s="7">
        <f>IFERROR(VLOOKUP($N281,'nCino | BigQuery Type Lookup'!$A:$F,2,FALSE),"(not found)")</f>
        <v>18</v>
      </c>
      <c r="R281" t="str">
        <f>IFERROR(VLOOKUP('nCino | Field Mappings'!$A281,'nCino | Object Info'!$A:$H,6,FALSE),"(not found)")</f>
        <v>rskcsp_ds_facility_staging</v>
      </c>
      <c r="S281" t="str">
        <f t="shared" si="141"/>
        <v>CCS_WhatIsSecured__c</v>
      </c>
      <c r="T281" s="7" t="str">
        <f t="shared" si="142"/>
        <v>n/a</v>
      </c>
      <c r="U281" s="7" t="str">
        <f t="shared" si="158"/>
        <v>no</v>
      </c>
      <c r="V281" s="2" t="str">
        <f>IFERROR(VLOOKUP($N281,'nCino | BigQuery Type Lookup'!$A:$F,3,FALSE),"(not found)")</f>
        <v>INT64</v>
      </c>
      <c r="W281" s="7" t="str">
        <f>IFERROR(VLOOKUP($N281,'nCino | BigQuery Type Lookup'!$A:$F,4,FALSE),"(not found)")</f>
        <v>n/a</v>
      </c>
      <c r="X281" s="7" t="str">
        <f>IFERROR(VLOOKUP($N281,'nCino | BigQuery Type Lookup'!$A:$F,5,FALSE),"(not found)")</f>
        <v>n/a</v>
      </c>
      <c r="Y281" s="7" t="str">
        <f>IFERROR(VLOOKUP($N281,'nCino | BigQuery Type Lookup'!$A:$F,6,FALSE),"(not found)")</f>
        <v>n/a</v>
      </c>
      <c r="Z281" t="str">
        <f>IFERROR(VLOOKUP('nCino | Field Mappings'!$A281,'nCino | Object Info'!$A:$H,7,FALSE),"(not found)")</f>
        <v>rskcsp_ds_facility_curated</v>
      </c>
      <c r="AA281" t="str">
        <f t="shared" si="143"/>
        <v>CCS_WhatIsSecured__c</v>
      </c>
      <c r="AB281" s="7" t="str">
        <f t="shared" si="144"/>
        <v>n/a</v>
      </c>
      <c r="AC281" s="7" t="str">
        <f t="shared" si="144"/>
        <v>yes</v>
      </c>
      <c r="AD281" s="2" t="str">
        <f t="shared" si="145"/>
        <v>INT64</v>
      </c>
      <c r="AE281" s="7" t="str">
        <f t="shared" si="146"/>
        <v>n/a</v>
      </c>
      <c r="AF281" s="7" t="str">
        <f t="shared" si="147"/>
        <v>n/a</v>
      </c>
      <c r="AG281" s="7" t="str">
        <f t="shared" si="148"/>
        <v>n/a</v>
      </c>
      <c r="AH281" t="str">
        <f>IFERROR(VLOOKUP('nCino | Field Mappings'!$A281,'nCino | Object Info'!$A:$H,8,FALSE),"(not found)")</f>
        <v>facility</v>
      </c>
      <c r="AI281" t="str">
        <f t="shared" si="154"/>
        <v>WhatIsSecured</v>
      </c>
      <c r="AJ281" s="7" t="str">
        <f t="shared" si="149"/>
        <v>n/a</v>
      </c>
      <c r="AK281" s="7" t="str">
        <f t="shared" si="159"/>
        <v>yes</v>
      </c>
      <c r="AL281" s="2" t="str">
        <f t="shared" si="150"/>
        <v>INT64</v>
      </c>
      <c r="AM281" s="7" t="str">
        <f t="shared" si="151"/>
        <v>n/a</v>
      </c>
      <c r="AN281" s="7" t="str">
        <f t="shared" si="152"/>
        <v>n/a</v>
      </c>
      <c r="AO281" s="7" t="str">
        <f t="shared" si="153"/>
        <v>n/a</v>
      </c>
      <c r="AP281" s="7" t="str">
        <f t="shared" si="160"/>
        <v>n/a</v>
      </c>
    </row>
    <row r="282" spans="1:42">
      <c r="A282" s="1" t="s">
        <v>49</v>
      </c>
      <c r="B282" s="1" t="s">
        <v>374</v>
      </c>
      <c r="C282" s="1" t="s">
        <v>891</v>
      </c>
      <c r="D282" s="1" t="s">
        <v>892</v>
      </c>
      <c r="E282" s="1" t="s">
        <v>893</v>
      </c>
      <c r="F282" s="2" t="str">
        <f>IF(OR(ISERROR(VLOOKUP($C282,'DMW | F&amp;L Fields'!$L:$M, 1, FALSE)),IFERROR(INDEX('DMW | F&amp;L Fields'!$C:$C,MATCH($C282,'DMW | F&amp;L Fields'!$L:$L, 0)), "Y") ="Y"),"No", "Yes")</f>
        <v>Yes</v>
      </c>
      <c r="G282" s="1" t="str">
        <f>IFERROR(VLOOKUP($C282,'DMW | F&amp;L Fields'!$L:$M, 2, FALSE),"(not found)")</f>
        <v>This field indicates which limit types applies to an ancillary limit facility</v>
      </c>
      <c r="H282" s="2" t="str">
        <f t="shared" si="138"/>
        <v>n/a</v>
      </c>
      <c r="I282" s="2" t="s">
        <v>97</v>
      </c>
      <c r="J282" s="1" t="s">
        <v>296</v>
      </c>
      <c r="K282" s="2">
        <v>4099</v>
      </c>
      <c r="L282" s="2">
        <v>4</v>
      </c>
      <c r="M282" s="2">
        <v>0</v>
      </c>
      <c r="N282" s="2" t="str">
        <f t="shared" si="139"/>
        <v>multipicklist|4099|4|0</v>
      </c>
      <c r="O282" t="str">
        <f>IFERROR(VLOOKUP('nCino | Field Mappings'!$A282,'nCino | Object Info'!$A:$H,5,FALSE),"(not found)")</f>
        <v>rskcsp_ds_facility</v>
      </c>
      <c r="P282" t="str">
        <f t="shared" si="140"/>
        <v>CCS_Which_limits_apply_to_the_facility__c</v>
      </c>
      <c r="Q282" s="7">
        <f>IFERROR(VLOOKUP($N282,'nCino | BigQuery Type Lookup'!$A:$F,2,FALSE),"(not found)")</f>
        <v>4099</v>
      </c>
      <c r="R282" t="str">
        <f>IFERROR(VLOOKUP('nCino | Field Mappings'!$A282,'nCino | Object Info'!$A:$H,6,FALSE),"(not found)")</f>
        <v>rskcsp_ds_facility_staging</v>
      </c>
      <c r="S282" t="str">
        <f t="shared" si="141"/>
        <v>CCS_Which_limits_apply_to_the_facility__c</v>
      </c>
      <c r="T282" s="7" t="str">
        <f t="shared" si="142"/>
        <v>n/a</v>
      </c>
      <c r="U282" s="7" t="str">
        <f t="shared" si="158"/>
        <v>no</v>
      </c>
      <c r="V282" s="2" t="str">
        <f>IFERROR(VLOOKUP($N282,'nCino | BigQuery Type Lookup'!$A:$F,3,FALSE),"(not found)")</f>
        <v>ARRAY&lt;STRING&gt;</v>
      </c>
      <c r="W282" s="7">
        <f>IFERROR(VLOOKUP($N282,'nCino | BigQuery Type Lookup'!$A:$F,4,FALSE),"(not found)")</f>
        <v>4099</v>
      </c>
      <c r="X282" s="7" t="str">
        <f>IFERROR(VLOOKUP($N282,'nCino | BigQuery Type Lookup'!$A:$F,5,FALSE),"(not found)")</f>
        <v>n/a</v>
      </c>
      <c r="Y282" s="7" t="str">
        <f>IFERROR(VLOOKUP($N282,'nCino | BigQuery Type Lookup'!$A:$F,6,FALSE),"(not found)")</f>
        <v>n/a</v>
      </c>
      <c r="Z282" t="str">
        <f>IFERROR(VLOOKUP('nCino | Field Mappings'!$A282,'nCino | Object Info'!$A:$H,7,FALSE),"(not found)")</f>
        <v>rskcsp_ds_facility_curated</v>
      </c>
      <c r="AA282" t="str">
        <f t="shared" si="143"/>
        <v>CCS_Which_limits_apply_to_the_facility__c</v>
      </c>
      <c r="AB282" s="7" t="str">
        <f t="shared" si="144"/>
        <v>n/a</v>
      </c>
      <c r="AC282" s="7" t="str">
        <f t="shared" si="144"/>
        <v>yes</v>
      </c>
      <c r="AD282" s="2" t="str">
        <f t="shared" si="145"/>
        <v>ARRAY&lt;STRING&gt;</v>
      </c>
      <c r="AE282" s="7">
        <f t="shared" si="146"/>
        <v>4099</v>
      </c>
      <c r="AF282" s="7" t="str">
        <f t="shared" si="147"/>
        <v>n/a</v>
      </c>
      <c r="AG282" s="7" t="str">
        <f t="shared" si="148"/>
        <v>n/a</v>
      </c>
      <c r="AH282" t="str">
        <f>IFERROR(VLOOKUP('nCino | Field Mappings'!$A282,'nCino | Object Info'!$A:$H,8,FALSE),"(not found)")</f>
        <v>facility</v>
      </c>
      <c r="AI282" t="str">
        <f t="shared" si="154"/>
        <v>Which_limits_apply_to_the_facility</v>
      </c>
      <c r="AJ282" s="7" t="str">
        <f t="shared" si="149"/>
        <v>n/a</v>
      </c>
      <c r="AK282" s="7" t="str">
        <f t="shared" si="159"/>
        <v>yes</v>
      </c>
      <c r="AL282" s="2" t="str">
        <f t="shared" si="150"/>
        <v>ARRAY&lt;STRING&gt;</v>
      </c>
      <c r="AM282" s="7">
        <f t="shared" si="151"/>
        <v>4099</v>
      </c>
      <c r="AN282" s="7" t="str">
        <f t="shared" si="152"/>
        <v>n/a</v>
      </c>
      <c r="AO282" s="7" t="str">
        <f t="shared" si="153"/>
        <v>n/a</v>
      </c>
      <c r="AP282" s="7">
        <v>4</v>
      </c>
    </row>
    <row r="283" spans="1:42">
      <c r="A283" s="1" t="s">
        <v>49</v>
      </c>
      <c r="B283" s="1" t="s">
        <v>374</v>
      </c>
      <c r="C283" s="1" t="s">
        <v>894</v>
      </c>
      <c r="D283" s="1" t="s">
        <v>895</v>
      </c>
      <c r="E283" s="1" t="s">
        <v>896</v>
      </c>
      <c r="F283" s="2" t="str">
        <f>IF(OR(ISERROR(VLOOKUP($C283,'DMW | F&amp;L Fields'!$L:$M, 1, FALSE)),IFERROR(INDEX('DMW | F&amp;L Fields'!$C:$C,MATCH($C283,'DMW | F&amp;L Fields'!$L:$L, 0)), "Y") ="Y"),"No", "Yes")</f>
        <v>No</v>
      </c>
      <c r="G283" s="1" t="str">
        <f>IFERROR(VLOOKUP($C283,'DMW | F&amp;L Fields'!$L:$M, 2, FALSE),"(not found)")</f>
        <v>(not found)</v>
      </c>
      <c r="H283" s="2" t="str">
        <f t="shared" si="138"/>
        <v>Foreign</v>
      </c>
      <c r="I283" s="2" t="s">
        <v>97</v>
      </c>
      <c r="J283" s="1" t="s">
        <v>149</v>
      </c>
      <c r="K283" s="2">
        <v>18</v>
      </c>
      <c r="L283" s="2">
        <v>0</v>
      </c>
      <c r="M283" s="2">
        <v>0</v>
      </c>
      <c r="N283" s="2" t="str">
        <f t="shared" si="139"/>
        <v>reference(User)|18|0|0</v>
      </c>
      <c r="O283" t="str">
        <f>IFERROR(VLOOKUP('nCino | Field Mappings'!$A283,'nCino | Object Info'!$A:$H,5,FALSE),"(not found)")</f>
        <v>rskcsp_ds_facility</v>
      </c>
      <c r="P283" t="str">
        <f t="shared" si="140"/>
        <v>cm_Closer__c</v>
      </c>
      <c r="Q283" s="7">
        <f>IFERROR(VLOOKUP($N283,'nCino | BigQuery Type Lookup'!$A:$F,2,FALSE),"(not found)")</f>
        <v>18</v>
      </c>
    </row>
    <row r="284" spans="1:42">
      <c r="A284" s="1" t="s">
        <v>49</v>
      </c>
      <c r="B284" s="1" t="s">
        <v>374</v>
      </c>
      <c r="C284" s="1" t="s">
        <v>897</v>
      </c>
      <c r="D284" s="1" t="s">
        <v>898</v>
      </c>
      <c r="E284" s="1" t="s">
        <v>899</v>
      </c>
      <c r="F284" s="2" t="str">
        <f>IF(OR(ISERROR(VLOOKUP($C284,'DMW | F&amp;L Fields'!$L:$M, 1, FALSE)),IFERROR(INDEX('DMW | F&amp;L Fields'!$C:$C,MATCH($C284,'DMW | F&amp;L Fields'!$L:$L, 0)), "Y") ="Y"),"No", "Yes")</f>
        <v>No</v>
      </c>
      <c r="G284" s="1" t="str">
        <f>IFERROR(VLOOKUP($C284,'DMW | F&amp;L Fields'!$L:$M, 2, FALSE),"(not found)")</f>
        <v>(not found)</v>
      </c>
      <c r="H284" s="2" t="str">
        <f t="shared" si="138"/>
        <v>n/a</v>
      </c>
      <c r="I284" s="2" t="s">
        <v>97</v>
      </c>
      <c r="J284" s="1" t="s">
        <v>102</v>
      </c>
      <c r="K284" s="2">
        <v>0</v>
      </c>
      <c r="L284" s="2">
        <v>0</v>
      </c>
      <c r="M284" s="2">
        <v>0</v>
      </c>
      <c r="N284" s="2" t="str">
        <f t="shared" si="139"/>
        <v>date|0|0|0</v>
      </c>
      <c r="O284" t="str">
        <f>IFERROR(VLOOKUP('nCino | Field Mappings'!$A284,'nCino | Object Info'!$A:$H,5,FALSE),"(not found)")</f>
        <v>rskcsp_ds_facility</v>
      </c>
      <c r="P284" t="str">
        <f t="shared" si="140"/>
        <v>cm_Completed_Application__c</v>
      </c>
      <c r="Q284" s="7">
        <f>IFERROR(VLOOKUP($N284,'nCino | BigQuery Type Lookup'!$A:$F,2,FALSE),"(not found)")</f>
        <v>8</v>
      </c>
    </row>
    <row r="285" spans="1:42">
      <c r="A285" s="1" t="s">
        <v>49</v>
      </c>
      <c r="B285" s="1" t="s">
        <v>374</v>
      </c>
      <c r="C285" s="1" t="s">
        <v>900</v>
      </c>
      <c r="D285" s="1" t="s">
        <v>901</v>
      </c>
      <c r="E285" s="1" t="s">
        <v>902</v>
      </c>
      <c r="F285" s="2" t="str">
        <f>IF(OR(ISERROR(VLOOKUP($C285,'DMW | F&amp;L Fields'!$L:$M, 1, FALSE)),IFERROR(INDEX('DMW | F&amp;L Fields'!$C:$C,MATCH($C285,'DMW | F&amp;L Fields'!$L:$L, 0)), "Y") ="Y"),"No", "Yes")</f>
        <v>No</v>
      </c>
      <c r="G285" s="1" t="str">
        <f>IFERROR(VLOOKUP($C285,'DMW | F&amp;L Fields'!$L:$M, 2, FALSE),"(not found)")</f>
        <v>(not found)</v>
      </c>
      <c r="H285" s="2" t="str">
        <f t="shared" si="138"/>
        <v>Foreign</v>
      </c>
      <c r="I285" s="2" t="s">
        <v>97</v>
      </c>
      <c r="J285" s="1" t="s">
        <v>149</v>
      </c>
      <c r="K285" s="2">
        <v>18</v>
      </c>
      <c r="L285" s="2">
        <v>0</v>
      </c>
      <c r="M285" s="2">
        <v>0</v>
      </c>
      <c r="N285" s="2" t="str">
        <f t="shared" si="139"/>
        <v>reference(User)|18|0|0</v>
      </c>
      <c r="O285" t="str">
        <f>IFERROR(VLOOKUP('nCino | Field Mappings'!$A285,'nCino | Object Info'!$A:$H,5,FALSE),"(not found)")</f>
        <v>rskcsp_ds_facility</v>
      </c>
      <c r="P285" t="str">
        <f t="shared" si="140"/>
        <v>cm_Credit_Analyst_Underwriter__c</v>
      </c>
      <c r="Q285" s="7">
        <f>IFERROR(VLOOKUP($N285,'nCino | BigQuery Type Lookup'!$A:$F,2,FALSE),"(not found)")</f>
        <v>18</v>
      </c>
    </row>
    <row r="286" spans="1:42">
      <c r="A286" s="1" t="s">
        <v>49</v>
      </c>
      <c r="B286" s="1" t="s">
        <v>374</v>
      </c>
      <c r="C286" s="1" t="s">
        <v>903</v>
      </c>
      <c r="D286" s="1" t="s">
        <v>904</v>
      </c>
      <c r="E286" s="1" t="s">
        <v>905</v>
      </c>
      <c r="F286" s="2" t="str">
        <f>IF(OR(ISERROR(VLOOKUP($C286,'DMW | F&amp;L Fields'!$L:$M, 1, FALSE)),IFERROR(INDEX('DMW | F&amp;L Fields'!$C:$C,MATCH($C286,'DMW | F&amp;L Fields'!$L:$L, 0)), "Y") ="Y"),"No", "Yes")</f>
        <v>No</v>
      </c>
      <c r="G286" s="1" t="str">
        <f>IFERROR(VLOOKUP($C286,'DMW | F&amp;L Fields'!$L:$M, 2, FALSE),"(not found)")</f>
        <v>(not found)</v>
      </c>
      <c r="H286" s="2" t="str">
        <f t="shared" si="138"/>
        <v>Foreign</v>
      </c>
      <c r="I286" s="2" t="s">
        <v>97</v>
      </c>
      <c r="J286" s="1" t="s">
        <v>149</v>
      </c>
      <c r="K286" s="2">
        <v>18</v>
      </c>
      <c r="L286" s="2">
        <v>0</v>
      </c>
      <c r="M286" s="2">
        <v>0</v>
      </c>
      <c r="N286" s="2" t="str">
        <f t="shared" si="139"/>
        <v>reference(User)|18|0|0</v>
      </c>
      <c r="O286" t="str">
        <f>IFERROR(VLOOKUP('nCino | Field Mappings'!$A286,'nCino | Object Info'!$A:$H,5,FALSE),"(not found)")</f>
        <v>rskcsp_ds_facility</v>
      </c>
      <c r="P286" t="str">
        <f t="shared" si="140"/>
        <v>cm_Loan_Assistant__c</v>
      </c>
      <c r="Q286" s="7">
        <f>IFERROR(VLOOKUP($N286,'nCino | BigQuery Type Lookup'!$A:$F,2,FALSE),"(not found)")</f>
        <v>18</v>
      </c>
    </row>
    <row r="287" spans="1:42">
      <c r="A287" s="1" t="s">
        <v>49</v>
      </c>
      <c r="B287" s="1" t="s">
        <v>374</v>
      </c>
      <c r="C287" s="1" t="s">
        <v>906</v>
      </c>
      <c r="D287" s="1" t="s">
        <v>907</v>
      </c>
      <c r="E287" s="1" t="s">
        <v>908</v>
      </c>
      <c r="F287" s="2" t="str">
        <f>IF(OR(ISERROR(VLOOKUP($C287,'DMW | F&amp;L Fields'!$L:$M, 1, FALSE)),IFERROR(INDEX('DMW | F&amp;L Fields'!$C:$C,MATCH($C287,'DMW | F&amp;L Fields'!$L:$L, 0)), "Y") ="Y"),"No", "Yes")</f>
        <v>No</v>
      </c>
      <c r="G287" s="1" t="str">
        <f>IFERROR(VLOOKUP($C287,'DMW | F&amp;L Fields'!$L:$M, 2, FALSE),"(not found)")</f>
        <v>(not found)</v>
      </c>
      <c r="H287" s="2" t="str">
        <f t="shared" si="138"/>
        <v>Foreign</v>
      </c>
      <c r="I287" s="2" t="s">
        <v>97</v>
      </c>
      <c r="J287" s="1" t="s">
        <v>149</v>
      </c>
      <c r="K287" s="2">
        <v>18</v>
      </c>
      <c r="L287" s="2">
        <v>0</v>
      </c>
      <c r="M287" s="2">
        <v>0</v>
      </c>
      <c r="N287" s="2" t="str">
        <f t="shared" si="139"/>
        <v>reference(User)|18|0|0</v>
      </c>
      <c r="O287" t="str">
        <f>IFERROR(VLOOKUP('nCino | Field Mappings'!$A287,'nCino | Object Info'!$A:$H,5,FALSE),"(not found)")</f>
        <v>rskcsp_ds_facility</v>
      </c>
      <c r="P287" t="str">
        <f t="shared" si="140"/>
        <v>cm_Loan_Ops__c</v>
      </c>
      <c r="Q287" s="7">
        <f>IFERROR(VLOOKUP($N287,'nCino | BigQuery Type Lookup'!$A:$F,2,FALSE),"(not found)")</f>
        <v>18</v>
      </c>
    </row>
    <row r="288" spans="1:42">
      <c r="A288" s="1" t="s">
        <v>49</v>
      </c>
      <c r="B288" s="1" t="s">
        <v>374</v>
      </c>
      <c r="C288" s="1" t="s">
        <v>909</v>
      </c>
      <c r="D288" s="1" t="s">
        <v>910</v>
      </c>
      <c r="E288" s="1" t="s">
        <v>911</v>
      </c>
      <c r="F288" s="2" t="str">
        <f>IF(OR(ISERROR(VLOOKUP($C288,'DMW | F&amp;L Fields'!$L:$M, 1, FALSE)),IFERROR(INDEX('DMW | F&amp;L Fields'!$C:$C,MATCH($C288,'DMW | F&amp;L Fields'!$L:$L, 0)), "Y") ="Y"),"No", "Yes")</f>
        <v>Yes</v>
      </c>
      <c r="G288" s="1" t="str">
        <f>IFERROR(VLOOKUP($C288,'DMW | F&amp;L Fields'!$L:$M, 2, FALSE),"(not found)")</f>
        <v>A hidden roll-up summary field to count the number of Under Review Change Memo records. Used in Memo AP automation.</v>
      </c>
      <c r="H288" s="2" t="str">
        <f t="shared" si="138"/>
        <v>n/a</v>
      </c>
      <c r="I288" s="2" t="s">
        <v>97</v>
      </c>
      <c r="J288" s="1" t="s">
        <v>98</v>
      </c>
      <c r="K288" s="2">
        <v>0</v>
      </c>
      <c r="L288" s="2">
        <v>18</v>
      </c>
      <c r="M288" s="2">
        <v>0</v>
      </c>
      <c r="N288" s="2" t="str">
        <f t="shared" si="139"/>
        <v>double|0|18|0</v>
      </c>
      <c r="O288" t="str">
        <f>IFERROR(VLOOKUP('nCino | Field Mappings'!$A288,'nCino | Object Info'!$A:$H,5,FALSE),"(not found)")</f>
        <v>rskcsp_ds_facility</v>
      </c>
      <c r="P288" t="str">
        <f t="shared" si="140"/>
        <v>cm_Memo_Modification_Count__c</v>
      </c>
      <c r="Q288" s="7">
        <f>IFERROR(VLOOKUP($N288,'nCino | BigQuery Type Lookup'!$A:$F,2,FALSE),"(not found)")</f>
        <v>18</v>
      </c>
      <c r="R288" t="str">
        <f>IFERROR(VLOOKUP('nCino | Field Mappings'!$A288,'nCino | Object Info'!$A:$H,6,FALSE),"(not found)")</f>
        <v>rskcsp_ds_facility_staging</v>
      </c>
      <c r="S288" t="str">
        <f t="shared" si="141"/>
        <v>cm_Memo_Modification_Count__c</v>
      </c>
      <c r="T288" s="7" t="str">
        <f t="shared" si="142"/>
        <v>n/a</v>
      </c>
      <c r="U288" s="7" t="str">
        <f t="shared" ref="U288" si="161">IF($T288="Primary", "yes", "no")</f>
        <v>no</v>
      </c>
      <c r="V288" s="2" t="str">
        <f>IFERROR(VLOOKUP($N288,'nCino | BigQuery Type Lookup'!$A:$F,3,FALSE),"(not found)")</f>
        <v>INT64</v>
      </c>
      <c r="W288" s="7" t="str">
        <f>IFERROR(VLOOKUP($N288,'nCino | BigQuery Type Lookup'!$A:$F,4,FALSE),"(not found)")</f>
        <v>n/a</v>
      </c>
      <c r="X288" s="7" t="str">
        <f>IFERROR(VLOOKUP($N288,'nCino | BigQuery Type Lookup'!$A:$F,5,FALSE),"(not found)")</f>
        <v>n/a</v>
      </c>
      <c r="Y288" s="7" t="str">
        <f>IFERROR(VLOOKUP($N288,'nCino | BigQuery Type Lookup'!$A:$F,6,FALSE),"(not found)")</f>
        <v>n/a</v>
      </c>
      <c r="Z288" t="str">
        <f>IFERROR(VLOOKUP('nCino | Field Mappings'!$A288,'nCino | Object Info'!$A:$H,7,FALSE),"(not found)")</f>
        <v>rskcsp_ds_facility_curated</v>
      </c>
      <c r="AA288" t="str">
        <f t="shared" si="143"/>
        <v>cm_Memo_Modification_Count__c</v>
      </c>
      <c r="AB288" s="7" t="str">
        <f t="shared" si="144"/>
        <v>n/a</v>
      </c>
      <c r="AC288" s="7" t="str">
        <f t="shared" si="144"/>
        <v>yes</v>
      </c>
      <c r="AD288" s="2" t="str">
        <f t="shared" si="145"/>
        <v>INT64</v>
      </c>
      <c r="AE288" s="7" t="str">
        <f t="shared" si="146"/>
        <v>n/a</v>
      </c>
      <c r="AF288" s="7" t="str">
        <f t="shared" si="147"/>
        <v>n/a</v>
      </c>
      <c r="AG288" s="7" t="str">
        <f t="shared" si="148"/>
        <v>n/a</v>
      </c>
      <c r="AH288" t="str">
        <f>IFERROR(VLOOKUP('nCino | Field Mappings'!$A288,'nCino | Object Info'!$A:$H,8,FALSE),"(not found)")</f>
        <v>facility</v>
      </c>
      <c r="AI288" t="str">
        <f t="shared" si="154"/>
        <v>Memo_Modification_Count</v>
      </c>
      <c r="AJ288" s="7" t="str">
        <f t="shared" si="149"/>
        <v>n/a</v>
      </c>
      <c r="AK288" s="7" t="str">
        <f>AC288</f>
        <v>yes</v>
      </c>
      <c r="AL288" s="2" t="str">
        <f t="shared" si="150"/>
        <v>INT64</v>
      </c>
      <c r="AM288" s="7" t="str">
        <f t="shared" si="151"/>
        <v>n/a</v>
      </c>
      <c r="AN288" s="7" t="str">
        <f t="shared" si="152"/>
        <v>n/a</v>
      </c>
      <c r="AO288" s="7" t="str">
        <f t="shared" si="153"/>
        <v>n/a</v>
      </c>
      <c r="AP288" s="7" t="str">
        <f>IF(AL288="ARRAY", "CHECK MAX ELEMENTS", "n/a")</f>
        <v>n/a</v>
      </c>
    </row>
    <row r="289" spans="1:42">
      <c r="A289" s="1" t="s">
        <v>49</v>
      </c>
      <c r="B289" s="1" t="s">
        <v>374</v>
      </c>
      <c r="C289" s="1" t="s">
        <v>912</v>
      </c>
      <c r="D289" s="1" t="s">
        <v>913</v>
      </c>
      <c r="E289" s="1" t="s">
        <v>914</v>
      </c>
      <c r="F289" s="2" t="str">
        <f>IF(OR(ISERROR(VLOOKUP($C289,'DMW | F&amp;L Fields'!$L:$M, 1, FALSE)),IFERROR(INDEX('DMW | F&amp;L Fields'!$C:$C,MATCH($C289,'DMW | F&amp;L Fields'!$L:$L, 0)), "Y") ="Y"),"No", "Yes")</f>
        <v>No</v>
      </c>
      <c r="G289" s="1" t="str">
        <f>IFERROR(VLOOKUP($C289,'DMW | F&amp;L Fields'!$L:$M, 2, FALSE),"(not found)")</f>
        <v>(not found)</v>
      </c>
      <c r="H289" s="2" t="str">
        <f t="shared" si="138"/>
        <v>n/a</v>
      </c>
      <c r="I289" s="2" t="s">
        <v>97</v>
      </c>
      <c r="J289" s="1" t="s">
        <v>119</v>
      </c>
      <c r="K289" s="2">
        <v>255</v>
      </c>
      <c r="L289" s="2">
        <v>0</v>
      </c>
      <c r="M289" s="2">
        <v>0</v>
      </c>
      <c r="N289" s="2" t="str">
        <f t="shared" si="139"/>
        <v>picklist|255|0|0</v>
      </c>
      <c r="O289" t="str">
        <f>IFERROR(VLOOKUP('nCino | Field Mappings'!$A289,'nCino | Object Info'!$A:$H,5,FALSE),"(not found)")</f>
        <v>rskcsp_ds_facility</v>
      </c>
      <c r="P289" t="str">
        <f t="shared" si="140"/>
        <v>cm_Method_of_Doc_Prep__c</v>
      </c>
      <c r="Q289" s="7">
        <f>IFERROR(VLOOKUP($N289,'nCino | BigQuery Type Lookup'!$A:$F,2,FALSE),"(not found)")</f>
        <v>255</v>
      </c>
    </row>
    <row r="290" spans="1:42">
      <c r="A290" s="1" t="s">
        <v>49</v>
      </c>
      <c r="B290" s="1" t="s">
        <v>374</v>
      </c>
      <c r="C290" s="1" t="s">
        <v>915</v>
      </c>
      <c r="D290" s="1" t="s">
        <v>916</v>
      </c>
      <c r="E290" s="1" t="s">
        <v>917</v>
      </c>
      <c r="F290" s="2" t="str">
        <f>IF(OR(ISERROR(VLOOKUP($C290,'DMW | F&amp;L Fields'!$L:$M, 1, FALSE)),IFERROR(INDEX('DMW | F&amp;L Fields'!$C:$C,MATCH($C290,'DMW | F&amp;L Fields'!$L:$L, 0)), "Y") ="Y"),"No", "Yes")</f>
        <v>No</v>
      </c>
      <c r="G290" s="1" t="str">
        <f>IFERROR(VLOOKUP($C290,'DMW | F&amp;L Fields'!$L:$M, 2, FALSE),"(not found)")</f>
        <v>(not found)</v>
      </c>
      <c r="H290" s="2" t="str">
        <f t="shared" si="138"/>
        <v>Foreign</v>
      </c>
      <c r="I290" s="2" t="s">
        <v>97</v>
      </c>
      <c r="J290" s="1" t="s">
        <v>149</v>
      </c>
      <c r="K290" s="2">
        <v>18</v>
      </c>
      <c r="L290" s="2">
        <v>0</v>
      </c>
      <c r="M290" s="2">
        <v>0</v>
      </c>
      <c r="N290" s="2" t="str">
        <f t="shared" si="139"/>
        <v>reference(User)|18|0|0</v>
      </c>
      <c r="O290" t="str">
        <f>IFERROR(VLOOKUP('nCino | Field Mappings'!$A290,'nCino | Object Info'!$A:$H,5,FALSE),"(not found)")</f>
        <v>rskcsp_ds_facility</v>
      </c>
      <c r="P290" t="str">
        <f t="shared" si="140"/>
        <v>cm_Portfolio_Manager__c</v>
      </c>
      <c r="Q290" s="7">
        <f>IFERROR(VLOOKUP($N290,'nCino | BigQuery Type Lookup'!$A:$F,2,FALSE),"(not found)")</f>
        <v>18</v>
      </c>
    </row>
    <row r="291" spans="1:42">
      <c r="A291" s="1" t="s">
        <v>49</v>
      </c>
      <c r="B291" s="1" t="s">
        <v>374</v>
      </c>
      <c r="C291" s="1" t="s">
        <v>918</v>
      </c>
      <c r="D291" s="1" t="s">
        <v>919</v>
      </c>
      <c r="E291" s="1" t="s">
        <v>920</v>
      </c>
      <c r="F291" s="2" t="str">
        <f>IF(OR(ISERROR(VLOOKUP($C291,'DMW | F&amp;L Fields'!$L:$M, 1, FALSE)),IFERROR(INDEX('DMW | F&amp;L Fields'!$C:$C,MATCH($C291,'DMW | F&amp;L Fields'!$L:$L, 0)), "Y") ="Y"),"No", "Yes")</f>
        <v>No</v>
      </c>
      <c r="G291" s="1" t="str">
        <f>IFERROR(VLOOKUP($C291,'DMW | F&amp;L Fields'!$L:$M, 2, FALSE),"(not found)")</f>
        <v>(not found)</v>
      </c>
      <c r="H291" s="2" t="str">
        <f t="shared" si="138"/>
        <v>n/a</v>
      </c>
      <c r="I291" s="2" t="s">
        <v>97</v>
      </c>
      <c r="J291" s="1" t="s">
        <v>98</v>
      </c>
      <c r="K291" s="2">
        <v>0</v>
      </c>
      <c r="L291" s="2">
        <v>18</v>
      </c>
      <c r="M291" s="2">
        <v>0</v>
      </c>
      <c r="N291" s="2" t="str">
        <f t="shared" si="139"/>
        <v>double|0|18|0</v>
      </c>
      <c r="O291" t="str">
        <f>IFERROR(VLOOKUP('nCino | Field Mappings'!$A291,'nCino | Object Info'!$A:$H,5,FALSE),"(not found)")</f>
        <v>rskcsp_ds_facility</v>
      </c>
      <c r="P291" t="str">
        <f t="shared" si="140"/>
        <v>cm_Roll_Up_Adverse_Action__c</v>
      </c>
      <c r="Q291" s="7">
        <f>IFERROR(VLOOKUP($N291,'nCino | BigQuery Type Lookup'!$A:$F,2,FALSE),"(not found)")</f>
        <v>18</v>
      </c>
    </row>
    <row r="292" spans="1:42">
      <c r="A292" s="1" t="s">
        <v>49</v>
      </c>
      <c r="B292" s="1" t="s">
        <v>374</v>
      </c>
      <c r="C292" s="1" t="s">
        <v>921</v>
      </c>
      <c r="D292" s="1" t="s">
        <v>922</v>
      </c>
      <c r="E292" s="1" t="s">
        <v>923</v>
      </c>
      <c r="F292" s="2" t="str">
        <f>IF(OR(ISERROR(VLOOKUP($C292,'DMW | F&amp;L Fields'!$L:$M, 1, FALSE)),IFERROR(INDEX('DMW | F&amp;L Fields'!$C:$C,MATCH($C292,'DMW | F&amp;L Fields'!$L:$L, 0)), "Y") ="Y"),"No", "Yes")</f>
        <v>No</v>
      </c>
      <c r="G292" s="1" t="str">
        <f>IFERROR(VLOOKUP($C292,'DMW | F&amp;L Fields'!$L:$M, 2, FALSE),"(not found)")</f>
        <v>(not found)</v>
      </c>
      <c r="H292" s="2" t="str">
        <f t="shared" si="138"/>
        <v>n/a</v>
      </c>
      <c r="I292" s="2" t="s">
        <v>97</v>
      </c>
      <c r="J292" s="1" t="s">
        <v>102</v>
      </c>
      <c r="K292" s="2">
        <v>0</v>
      </c>
      <c r="L292" s="2">
        <v>0</v>
      </c>
      <c r="M292" s="2">
        <v>0</v>
      </c>
      <c r="N292" s="2" t="str">
        <f t="shared" si="139"/>
        <v>date|0|0|0</v>
      </c>
      <c r="O292" t="str">
        <f>IFERROR(VLOOKUP('nCino | Field Mappings'!$A292,'nCino | Object Info'!$A:$H,5,FALSE),"(not found)")</f>
        <v>rskcsp_ds_facility</v>
      </c>
      <c r="P292" t="str">
        <f t="shared" si="140"/>
        <v>cm_Today_s_Date__c</v>
      </c>
      <c r="Q292" s="7">
        <f>IFERROR(VLOOKUP($N292,'nCino | BigQuery Type Lookup'!$A:$F,2,FALSE),"(not found)")</f>
        <v>8</v>
      </c>
    </row>
    <row r="293" spans="1:42">
      <c r="A293" s="1" t="s">
        <v>49</v>
      </c>
      <c r="B293" s="1" t="s">
        <v>374</v>
      </c>
      <c r="C293" s="1" t="s">
        <v>924</v>
      </c>
      <c r="D293" s="1" t="s">
        <v>140</v>
      </c>
      <c r="E293" s="1" t="s">
        <v>141</v>
      </c>
      <c r="F293" s="2" t="str">
        <f>IF(OR(ISERROR(VLOOKUP($C293,'DMW | F&amp;L Fields'!$L:$M, 1, FALSE)),IFERROR(INDEX('DMW | F&amp;L Fields'!$C:$C,MATCH($C293,'DMW | F&amp;L Fields'!$L:$L, 0)), "Y") ="Y"),"No", "Yes")</f>
        <v>No</v>
      </c>
      <c r="G293" s="1" t="str">
        <f>IFERROR(VLOOKUP($C293,'DMW | F&amp;L Fields'!$L:$M, 2, FALSE),"(not found)")</f>
        <v>(not found)</v>
      </c>
      <c r="H293" s="2" t="str">
        <f t="shared" si="138"/>
        <v>Foreign</v>
      </c>
      <c r="I293" s="2" t="s">
        <v>97</v>
      </c>
      <c r="J293" s="1" t="s">
        <v>142</v>
      </c>
      <c r="K293" s="2">
        <v>18</v>
      </c>
      <c r="L293" s="2">
        <v>0</v>
      </c>
      <c r="M293" s="2">
        <v>0</v>
      </c>
      <c r="N293" s="2" t="str">
        <f t="shared" si="139"/>
        <v>reference(PartnerNetworkConnection)|18|0|0</v>
      </c>
      <c r="O293" t="str">
        <f>IFERROR(VLOOKUP('nCino | Field Mappings'!$A293,'nCino | Object Info'!$A:$H,5,FALSE),"(not found)")</f>
        <v>rskcsp_ds_facility</v>
      </c>
      <c r="P293" t="str">
        <f t="shared" si="140"/>
        <v>ConnectionReceivedId</v>
      </c>
      <c r="Q293" s="7">
        <f>IFERROR(VLOOKUP($N293,'nCino | BigQuery Type Lookup'!$A:$F,2,FALSE),"(not found)")</f>
        <v>18</v>
      </c>
    </row>
    <row r="294" spans="1:42">
      <c r="A294" s="1" t="s">
        <v>49</v>
      </c>
      <c r="B294" s="1" t="s">
        <v>374</v>
      </c>
      <c r="C294" s="1" t="s">
        <v>925</v>
      </c>
      <c r="D294" s="1" t="s">
        <v>144</v>
      </c>
      <c r="E294" s="1" t="s">
        <v>145</v>
      </c>
      <c r="F294" s="2" t="str">
        <f>IF(OR(ISERROR(VLOOKUP($C294,'DMW | F&amp;L Fields'!$L:$M, 1, FALSE)),IFERROR(INDEX('DMW | F&amp;L Fields'!$C:$C,MATCH($C294,'DMW | F&amp;L Fields'!$L:$L, 0)), "Y") ="Y"),"No", "Yes")</f>
        <v>No</v>
      </c>
      <c r="G294" s="1" t="str">
        <f>IFERROR(VLOOKUP($C294,'DMW | F&amp;L Fields'!$L:$M, 2, FALSE),"(not found)")</f>
        <v>(not found)</v>
      </c>
      <c r="H294" s="2" t="str">
        <f t="shared" si="138"/>
        <v>Foreign</v>
      </c>
      <c r="I294" s="2" t="s">
        <v>97</v>
      </c>
      <c r="J294" s="1" t="s">
        <v>142</v>
      </c>
      <c r="K294" s="2">
        <v>18</v>
      </c>
      <c r="L294" s="2">
        <v>0</v>
      </c>
      <c r="M294" s="2">
        <v>0</v>
      </c>
      <c r="N294" s="2" t="str">
        <f t="shared" si="139"/>
        <v>reference(PartnerNetworkConnection)|18|0|0</v>
      </c>
      <c r="O294" t="str">
        <f>IFERROR(VLOOKUP('nCino | Field Mappings'!$A294,'nCino | Object Info'!$A:$H,5,FALSE),"(not found)")</f>
        <v>rskcsp_ds_facility</v>
      </c>
      <c r="P294" t="str">
        <f t="shared" si="140"/>
        <v>ConnectionSentId</v>
      </c>
      <c r="Q294" s="7">
        <f>IFERROR(VLOOKUP($N294,'nCino | BigQuery Type Lookup'!$A:$F,2,FALSE),"(not found)")</f>
        <v>18</v>
      </c>
    </row>
    <row r="295" spans="1:42">
      <c r="A295" s="1" t="s">
        <v>49</v>
      </c>
      <c r="B295" s="1" t="s">
        <v>374</v>
      </c>
      <c r="C295" s="1" t="s">
        <v>926</v>
      </c>
      <c r="D295" s="1" t="s">
        <v>147</v>
      </c>
      <c r="E295" s="1" t="s">
        <v>148</v>
      </c>
      <c r="F295" s="2" t="str">
        <f>IF(OR(ISERROR(VLOOKUP($C295,'DMW | F&amp;L Fields'!$L:$M, 1, FALSE)),IFERROR(INDEX('DMW | F&amp;L Fields'!$C:$C,MATCH($C295,'DMW | F&amp;L Fields'!$L:$L, 0)), "Y") ="Y"),"No", "Yes")</f>
        <v>Yes</v>
      </c>
      <c r="G295" s="1" t="str">
        <f>IFERROR(VLOOKUP($C295,'DMW | F&amp;L Fields'!$L:$M, 2, FALSE),"(not found)")</f>
        <v>Record created by user.</v>
      </c>
      <c r="H295" s="2" t="str">
        <f t="shared" si="138"/>
        <v>Foreign</v>
      </c>
      <c r="I295" s="2" t="s">
        <v>110</v>
      </c>
      <c r="J295" s="1" t="s">
        <v>149</v>
      </c>
      <c r="K295" s="2">
        <v>18</v>
      </c>
      <c r="L295" s="2">
        <v>0</v>
      </c>
      <c r="M295" s="2">
        <v>0</v>
      </c>
      <c r="N295" s="2" t="str">
        <f t="shared" si="139"/>
        <v>reference(User)|18|0|0</v>
      </c>
      <c r="O295" t="str">
        <f>IFERROR(VLOOKUP('nCino | Field Mappings'!$A295,'nCino | Object Info'!$A:$H,5,FALSE),"(not found)")</f>
        <v>rskcsp_ds_facility</v>
      </c>
      <c r="P295" t="str">
        <f t="shared" si="140"/>
        <v>CreatedById</v>
      </c>
      <c r="Q295" s="7">
        <f>IFERROR(VLOOKUP($N295,'nCino | BigQuery Type Lookup'!$A:$F,2,FALSE),"(not found)")</f>
        <v>18</v>
      </c>
      <c r="R295" t="str">
        <f>IFERROR(VLOOKUP('nCino | Field Mappings'!$A295,'nCino | Object Info'!$A:$H,6,FALSE),"(not found)")</f>
        <v>rskcsp_ds_facility_staging</v>
      </c>
      <c r="S295" t="str">
        <f t="shared" si="141"/>
        <v>CreatedById</v>
      </c>
      <c r="T295" s="7" t="str">
        <f t="shared" si="142"/>
        <v>Foreign</v>
      </c>
      <c r="U295" s="7" t="str">
        <f t="shared" ref="U295:U296" si="162">IF($T295="Primary", "yes", "no")</f>
        <v>no</v>
      </c>
      <c r="V295" s="2" t="str">
        <f>IFERROR(VLOOKUP($N295,'nCino | BigQuery Type Lookup'!$A:$F,3,FALSE),"(not found)")</f>
        <v>STRING</v>
      </c>
      <c r="W295" s="7">
        <f>IFERROR(VLOOKUP($N295,'nCino | BigQuery Type Lookup'!$A:$F,4,FALSE),"(not found)")</f>
        <v>18</v>
      </c>
      <c r="X295" s="7" t="str">
        <f>IFERROR(VLOOKUP($N295,'nCino | BigQuery Type Lookup'!$A:$F,5,FALSE),"(not found)")</f>
        <v>n/a</v>
      </c>
      <c r="Y295" s="7" t="str">
        <f>IFERROR(VLOOKUP($N295,'nCino | BigQuery Type Lookup'!$A:$F,6,FALSE),"(not found)")</f>
        <v>n/a</v>
      </c>
      <c r="Z295" t="str">
        <f>IFERROR(VLOOKUP('nCino | Field Mappings'!$A295,'nCino | Object Info'!$A:$H,7,FALSE),"(not found)")</f>
        <v>rskcsp_ds_facility_curated</v>
      </c>
      <c r="AA295" t="str">
        <f t="shared" si="143"/>
        <v>CreatedById</v>
      </c>
      <c r="AB295" s="7" t="str">
        <f t="shared" si="144"/>
        <v>Foreign</v>
      </c>
      <c r="AC295" s="7" t="str">
        <f t="shared" si="144"/>
        <v>no</v>
      </c>
      <c r="AD295" s="2" t="str">
        <f t="shared" si="145"/>
        <v>STRING</v>
      </c>
      <c r="AE295" s="7">
        <f t="shared" si="146"/>
        <v>18</v>
      </c>
      <c r="AF295" s="7" t="str">
        <f t="shared" si="147"/>
        <v>n/a</v>
      </c>
      <c r="AG295" s="7" t="str">
        <f t="shared" si="148"/>
        <v>n/a</v>
      </c>
      <c r="AH295" t="str">
        <f>IFERROR(VLOOKUP('nCino | Field Mappings'!$A295,'nCino | Object Info'!$A:$H,8,FALSE),"(not found)")</f>
        <v>facility</v>
      </c>
      <c r="AI295" t="str">
        <f t="shared" si="154"/>
        <v>CreatedById</v>
      </c>
      <c r="AJ295" s="7" t="str">
        <f t="shared" si="149"/>
        <v>Foreign</v>
      </c>
      <c r="AK295" s="7" t="str">
        <f t="shared" ref="AK295:AK296" si="163">AC295</f>
        <v>no</v>
      </c>
      <c r="AL295" s="2" t="str">
        <f t="shared" si="150"/>
        <v>STRING</v>
      </c>
      <c r="AM295" s="7">
        <f t="shared" si="151"/>
        <v>18</v>
      </c>
      <c r="AN295" s="7" t="str">
        <f t="shared" si="152"/>
        <v>n/a</v>
      </c>
      <c r="AO295" s="7" t="str">
        <f t="shared" si="153"/>
        <v>n/a</v>
      </c>
      <c r="AP295" s="7" t="str">
        <f t="shared" ref="AP295:AP296" si="164">IF(AL295="ARRAY", "CHECK MAX ELEMENTS", "n/a")</f>
        <v>n/a</v>
      </c>
    </row>
    <row r="296" spans="1:42">
      <c r="A296" s="1" t="s">
        <v>49</v>
      </c>
      <c r="B296" s="1" t="s">
        <v>374</v>
      </c>
      <c r="C296" s="1" t="s">
        <v>927</v>
      </c>
      <c r="D296" s="1" t="s">
        <v>151</v>
      </c>
      <c r="E296" s="1" t="s">
        <v>152</v>
      </c>
      <c r="F296" s="2" t="str">
        <f>IF(OR(ISERROR(VLOOKUP($C296,'DMW | F&amp;L Fields'!$L:$M, 1, FALSE)),IFERROR(INDEX('DMW | F&amp;L Fields'!$C:$C,MATCH($C296,'DMW | F&amp;L Fields'!$L:$L, 0)), "Y") ="Y"),"No", "Yes")</f>
        <v>Yes</v>
      </c>
      <c r="G296" s="1" t="str">
        <f>IFERROR(VLOOKUP($C296,'DMW | F&amp;L Fields'!$L:$M, 2, FALSE),"(not found)")</f>
        <v>Record created date.</v>
      </c>
      <c r="H296" s="2" t="str">
        <f t="shared" si="138"/>
        <v>n/a</v>
      </c>
      <c r="I296" s="2" t="s">
        <v>110</v>
      </c>
      <c r="J296" s="1" t="s">
        <v>153</v>
      </c>
      <c r="K296" s="2">
        <v>0</v>
      </c>
      <c r="L296" s="2">
        <v>0</v>
      </c>
      <c r="M296" s="2">
        <v>0</v>
      </c>
      <c r="N296" s="2" t="str">
        <f t="shared" si="139"/>
        <v>datetime|0|0|0</v>
      </c>
      <c r="O296" t="str">
        <f>IFERROR(VLOOKUP('nCino | Field Mappings'!$A296,'nCino | Object Info'!$A:$H,5,FALSE),"(not found)")</f>
        <v>rskcsp_ds_facility</v>
      </c>
      <c r="P296" t="str">
        <f t="shared" si="140"/>
        <v>CreatedDate</v>
      </c>
      <c r="Q296" s="7">
        <f>IFERROR(VLOOKUP($N296,'nCino | BigQuery Type Lookup'!$A:$F,2,FALSE),"(not found)")</f>
        <v>14</v>
      </c>
      <c r="R296" t="str">
        <f>IFERROR(VLOOKUP('nCino | Field Mappings'!$A296,'nCino | Object Info'!$A:$H,6,FALSE),"(not found)")</f>
        <v>rskcsp_ds_facility_staging</v>
      </c>
      <c r="S296" t="str">
        <f t="shared" si="141"/>
        <v>CreatedDate</v>
      </c>
      <c r="T296" s="7" t="str">
        <f t="shared" si="142"/>
        <v>n/a</v>
      </c>
      <c r="U296" s="7" t="str">
        <f t="shared" si="162"/>
        <v>no</v>
      </c>
      <c r="V296" s="2" t="str">
        <f>IFERROR(VLOOKUP($N296,'nCino | BigQuery Type Lookup'!$A:$F,3,FALSE),"(not found)")</f>
        <v>DATETIME</v>
      </c>
      <c r="W296" s="7" t="str">
        <f>IFERROR(VLOOKUP($N296,'nCino | BigQuery Type Lookup'!$A:$F,4,FALSE),"(not found)")</f>
        <v>n/a</v>
      </c>
      <c r="X296" s="7" t="str">
        <f>IFERROR(VLOOKUP($N296,'nCino | BigQuery Type Lookup'!$A:$F,5,FALSE),"(not found)")</f>
        <v>n/a</v>
      </c>
      <c r="Y296" s="7" t="str">
        <f>IFERROR(VLOOKUP($N296,'nCino | BigQuery Type Lookup'!$A:$F,6,FALSE),"(not found)")</f>
        <v>n/a</v>
      </c>
      <c r="Z296" t="str">
        <f>IFERROR(VLOOKUP('nCino | Field Mappings'!$A296,'nCino | Object Info'!$A:$H,7,FALSE),"(not found)")</f>
        <v>rskcsp_ds_facility_curated</v>
      </c>
      <c r="AA296" t="str">
        <f t="shared" si="143"/>
        <v>CreatedDate</v>
      </c>
      <c r="AB296" s="7" t="str">
        <f t="shared" si="144"/>
        <v>n/a</v>
      </c>
      <c r="AC296" s="7" t="str">
        <f t="shared" si="144"/>
        <v>no</v>
      </c>
      <c r="AD296" s="2" t="str">
        <f t="shared" si="145"/>
        <v>DATETIME</v>
      </c>
      <c r="AE296" s="7" t="str">
        <f t="shared" si="146"/>
        <v>n/a</v>
      </c>
      <c r="AF296" s="7" t="str">
        <f t="shared" si="147"/>
        <v>n/a</v>
      </c>
      <c r="AG296" s="7" t="str">
        <f t="shared" si="148"/>
        <v>n/a</v>
      </c>
      <c r="AH296" t="str">
        <f>IFERROR(VLOOKUP('nCino | Field Mappings'!$A296,'nCino | Object Info'!$A:$H,8,FALSE),"(not found)")</f>
        <v>facility</v>
      </c>
      <c r="AI296" t="str">
        <f t="shared" si="154"/>
        <v>CreatedDate</v>
      </c>
      <c r="AJ296" s="7" t="str">
        <f t="shared" si="149"/>
        <v>n/a</v>
      </c>
      <c r="AK296" s="7" t="str">
        <f t="shared" si="163"/>
        <v>no</v>
      </c>
      <c r="AL296" s="2" t="str">
        <f t="shared" si="150"/>
        <v>DATETIME</v>
      </c>
      <c r="AM296" s="7" t="str">
        <f t="shared" si="151"/>
        <v>n/a</v>
      </c>
      <c r="AN296" s="7" t="str">
        <f t="shared" si="152"/>
        <v>n/a</v>
      </c>
      <c r="AO296" s="7" t="str">
        <f t="shared" si="153"/>
        <v>n/a</v>
      </c>
      <c r="AP296" s="7" t="str">
        <f t="shared" si="164"/>
        <v>n/a</v>
      </c>
    </row>
    <row r="297" spans="1:42">
      <c r="A297" s="1" t="s">
        <v>49</v>
      </c>
      <c r="B297" s="1" t="s">
        <v>374</v>
      </c>
      <c r="C297" s="1" t="s">
        <v>928</v>
      </c>
      <c r="D297" s="1" t="s">
        <v>929</v>
      </c>
      <c r="E297" s="1" t="s">
        <v>930</v>
      </c>
      <c r="F297" s="2" t="str">
        <f>IF(OR(ISERROR(VLOOKUP($C297,'DMW | F&amp;L Fields'!$L:$M, 1, FALSE)),IFERROR(INDEX('DMW | F&amp;L Fields'!$C:$C,MATCH($C297,'DMW | F&amp;L Fields'!$L:$L, 0)), "Y") ="Y"),"No", "Yes")</f>
        <v>No</v>
      </c>
      <c r="G297" s="1" t="str">
        <f>IFERROR(VLOOKUP($C297,'DMW | F&amp;L Fields'!$L:$M, 2, FALSE),"(not found)")</f>
        <v>(not found)</v>
      </c>
      <c r="H297" s="2" t="str">
        <f t="shared" si="138"/>
        <v>n/a</v>
      </c>
      <c r="I297" s="2" t="s">
        <v>97</v>
      </c>
      <c r="J297" s="1" t="s">
        <v>115</v>
      </c>
      <c r="K297" s="2">
        <v>1300</v>
      </c>
      <c r="L297" s="2">
        <v>0</v>
      </c>
      <c r="M297" s="2">
        <v>0</v>
      </c>
      <c r="N297" s="2" t="str">
        <f t="shared" si="139"/>
        <v>string|1300|0|0</v>
      </c>
      <c r="O297" t="str">
        <f>IFERROR(VLOOKUP('nCino | Field Mappings'!$A297,'nCino | Object Info'!$A:$H,5,FALSE),"(not found)")</f>
        <v>rskcsp_ds_facility</v>
      </c>
      <c r="P297" t="str">
        <f t="shared" si="140"/>
        <v>CSS_Profile__c</v>
      </c>
      <c r="Q297" s="7">
        <f>IFERROR(VLOOKUP($N297,'nCino | BigQuery Type Lookup'!$A:$F,2,FALSE),"(not found)")</f>
        <v>1300</v>
      </c>
    </row>
    <row r="298" spans="1:42">
      <c r="A298" s="1" t="s">
        <v>49</v>
      </c>
      <c r="B298" s="1" t="s">
        <v>374</v>
      </c>
      <c r="C298" s="1" t="s">
        <v>931</v>
      </c>
      <c r="D298" s="1" t="s">
        <v>155</v>
      </c>
      <c r="E298" s="1" t="s">
        <v>156</v>
      </c>
      <c r="F298" s="2" t="str">
        <f>IF(OR(ISERROR(VLOOKUP($C298,'DMW | F&amp;L Fields'!$L:$M, 1, FALSE)),IFERROR(INDEX('DMW | F&amp;L Fields'!$C:$C,MATCH($C298,'DMW | F&amp;L Fields'!$L:$L, 0)), "Y") ="Y"),"No", "Yes")</f>
        <v>Yes</v>
      </c>
      <c r="G298" s="1" t="str">
        <f>IFERROR(VLOOKUP($C298,'DMW | F&amp;L Fields'!$L:$M, 2, FALSE),"(not found)")</f>
        <v>This is a picklist field that allows the user to select the applicable currency (e.g. GBP, EU, etc.)</v>
      </c>
      <c r="H298" s="2" t="str">
        <f t="shared" si="138"/>
        <v>n/a</v>
      </c>
      <c r="I298" s="2" t="s">
        <v>97</v>
      </c>
      <c r="J298" s="1" t="s">
        <v>119</v>
      </c>
      <c r="K298" s="2">
        <v>3</v>
      </c>
      <c r="L298" s="2">
        <v>0</v>
      </c>
      <c r="M298" s="2">
        <v>0</v>
      </c>
      <c r="N298" s="2" t="str">
        <f t="shared" si="139"/>
        <v>picklist|3|0|0</v>
      </c>
      <c r="O298" t="str">
        <f>IFERROR(VLOOKUP('nCino | Field Mappings'!$A298,'nCino | Object Info'!$A:$H,5,FALSE),"(not found)")</f>
        <v>rskcsp_ds_facility</v>
      </c>
      <c r="P298" t="str">
        <f t="shared" si="140"/>
        <v>CurrencyIsoCode</v>
      </c>
      <c r="Q298" s="7">
        <f>IFERROR(VLOOKUP($N298,'nCino | BigQuery Type Lookup'!$A:$F,2,FALSE),"(not found)")</f>
        <v>3</v>
      </c>
      <c r="R298" t="str">
        <f>IFERROR(VLOOKUP('nCino | Field Mappings'!$A298,'nCino | Object Info'!$A:$H,6,FALSE),"(not found)")</f>
        <v>rskcsp_ds_facility_staging</v>
      </c>
      <c r="S298" t="str">
        <f t="shared" si="141"/>
        <v>CurrencyIsoCode</v>
      </c>
      <c r="T298" s="7" t="str">
        <f t="shared" si="142"/>
        <v>n/a</v>
      </c>
      <c r="U298" s="7" t="str">
        <f t="shared" ref="U298" si="165">IF($T298="Primary", "yes", "no")</f>
        <v>no</v>
      </c>
      <c r="V298" s="2" t="str">
        <f>IFERROR(VLOOKUP($N298,'nCino | BigQuery Type Lookup'!$A:$F,3,FALSE),"(not found)")</f>
        <v>STRING</v>
      </c>
      <c r="W298" s="7">
        <f>IFERROR(VLOOKUP($N298,'nCino | BigQuery Type Lookup'!$A:$F,4,FALSE),"(not found)")</f>
        <v>3</v>
      </c>
      <c r="X298" s="7" t="str">
        <f>IFERROR(VLOOKUP($N298,'nCino | BigQuery Type Lookup'!$A:$F,5,FALSE),"(not found)")</f>
        <v>n/a</v>
      </c>
      <c r="Y298" s="7" t="str">
        <f>IFERROR(VLOOKUP($N298,'nCino | BigQuery Type Lookup'!$A:$F,6,FALSE),"(not found)")</f>
        <v>n/a</v>
      </c>
      <c r="Z298" t="str">
        <f>IFERROR(VLOOKUP('nCino | Field Mappings'!$A298,'nCino | Object Info'!$A:$H,7,FALSE),"(not found)")</f>
        <v>rskcsp_ds_facility_curated</v>
      </c>
      <c r="AA298" t="str">
        <f t="shared" si="143"/>
        <v>CurrencyIsoCode</v>
      </c>
      <c r="AB298" s="7" t="str">
        <f t="shared" si="144"/>
        <v>n/a</v>
      </c>
      <c r="AC298" s="7" t="str">
        <f t="shared" si="144"/>
        <v>yes</v>
      </c>
      <c r="AD298" s="2" t="str">
        <f t="shared" si="145"/>
        <v>STRING</v>
      </c>
      <c r="AE298" s="7">
        <f t="shared" si="146"/>
        <v>3</v>
      </c>
      <c r="AF298" s="7" t="str">
        <f t="shared" si="147"/>
        <v>n/a</v>
      </c>
      <c r="AG298" s="7" t="str">
        <f t="shared" si="148"/>
        <v>n/a</v>
      </c>
      <c r="AH298" t="str">
        <f>IFERROR(VLOOKUP('nCino | Field Mappings'!$A298,'nCino | Object Info'!$A:$H,8,FALSE),"(not found)")</f>
        <v>facility</v>
      </c>
      <c r="AI298" t="str">
        <f t="shared" si="154"/>
        <v>CurrencyIsoCode</v>
      </c>
      <c r="AJ298" s="7" t="str">
        <f t="shared" si="149"/>
        <v>n/a</v>
      </c>
      <c r="AK298" s="7" t="str">
        <f>AC298</f>
        <v>yes</v>
      </c>
      <c r="AL298" s="2" t="str">
        <f t="shared" si="150"/>
        <v>STRING</v>
      </c>
      <c r="AM298" s="7">
        <f t="shared" si="151"/>
        <v>3</v>
      </c>
      <c r="AN298" s="7" t="str">
        <f t="shared" si="152"/>
        <v>n/a</v>
      </c>
      <c r="AO298" s="7" t="str">
        <f t="shared" si="153"/>
        <v>n/a</v>
      </c>
      <c r="AP298" s="7" t="str">
        <f>IF(AL298="ARRAY", "CHECK MAX ELEMENTS", "n/a")</f>
        <v>n/a</v>
      </c>
    </row>
    <row r="299" spans="1:42">
      <c r="A299" s="1" t="s">
        <v>49</v>
      </c>
      <c r="B299" s="1" t="s">
        <v>374</v>
      </c>
      <c r="C299" s="1" t="s">
        <v>932</v>
      </c>
      <c r="D299" s="1" t="s">
        <v>933</v>
      </c>
      <c r="E299" s="1" t="s">
        <v>934</v>
      </c>
      <c r="F299" s="2" t="str">
        <f>IF(OR(ISERROR(VLOOKUP($C299,'DMW | F&amp;L Fields'!$L:$M, 1, FALSE)),IFERROR(INDEX('DMW | F&amp;L Fields'!$C:$C,MATCH($C299,'DMW | F&amp;L Fields'!$L:$L, 0)), "Y") ="Y"),"No", "Yes")</f>
        <v>No</v>
      </c>
      <c r="G299" s="1" t="str">
        <f>IFERROR(VLOOKUP($C299,'DMW | F&amp;L Fields'!$L:$M, 2, FALSE),"(not found)")</f>
        <v>(not found)</v>
      </c>
      <c r="H299" s="2" t="str">
        <f t="shared" si="138"/>
        <v>n/a</v>
      </c>
      <c r="I299" s="2" t="s">
        <v>97</v>
      </c>
      <c r="J299" s="1" t="s">
        <v>115</v>
      </c>
      <c r="K299" s="2">
        <v>1300</v>
      </c>
      <c r="L299" s="2">
        <v>0</v>
      </c>
      <c r="M299" s="2">
        <v>0</v>
      </c>
      <c r="N299" s="2" t="str">
        <f t="shared" si="139"/>
        <v>string|1300|0|0</v>
      </c>
      <c r="O299" t="str">
        <f>IFERROR(VLOOKUP('nCino | Field Mappings'!$A299,'nCino | Object Info'!$A:$H,5,FALSE),"(not found)")</f>
        <v>rskcsp_ds_facility</v>
      </c>
      <c r="P299" t="str">
        <f t="shared" si="140"/>
        <v>Full_Product_Name__c</v>
      </c>
      <c r="Q299" s="7">
        <f>IFERROR(VLOOKUP($N299,'nCino | BigQuery Type Lookup'!$A:$F,2,FALSE),"(not found)")</f>
        <v>1300</v>
      </c>
    </row>
    <row r="300" spans="1:42">
      <c r="A300" s="1" t="s">
        <v>49</v>
      </c>
      <c r="B300" s="1" t="s">
        <v>374</v>
      </c>
      <c r="C300" s="1" t="s">
        <v>935</v>
      </c>
      <c r="D300" s="1" t="s">
        <v>936</v>
      </c>
      <c r="E300" s="1" t="s">
        <v>937</v>
      </c>
      <c r="F300" s="2" t="str">
        <f>IF(OR(ISERROR(VLOOKUP($C300,'DMW | F&amp;L Fields'!$L:$M, 1, FALSE)),IFERROR(INDEX('DMW | F&amp;L Fields'!$C:$C,MATCH($C300,'DMW | F&amp;L Fields'!$L:$L, 0)), "Y") ="Y"),"No", "Yes")</f>
        <v>No</v>
      </c>
      <c r="G300" s="1" t="str">
        <f>IFERROR(VLOOKUP($C300,'DMW | F&amp;L Fields'!$L:$M, 2, FALSE),"(not found)")</f>
        <v>(not found)</v>
      </c>
      <c r="H300" s="2" t="str">
        <f t="shared" si="138"/>
        <v>n/a</v>
      </c>
      <c r="I300" s="2" t="s">
        <v>97</v>
      </c>
      <c r="J300" s="1" t="s">
        <v>102</v>
      </c>
      <c r="K300" s="2">
        <v>0</v>
      </c>
      <c r="L300" s="2">
        <v>0</v>
      </c>
      <c r="M300" s="2">
        <v>0</v>
      </c>
      <c r="N300" s="2" t="str">
        <f t="shared" si="139"/>
        <v>date|0|0|0</v>
      </c>
      <c r="O300" t="str">
        <f>IFERROR(VLOOKUP('nCino | Field Mappings'!$A300,'nCino | Object Info'!$A:$H,5,FALSE),"(not found)")</f>
        <v>rskcsp_ds_facility</v>
      </c>
      <c r="P300" t="str">
        <f t="shared" si="140"/>
        <v>Funding_Date__c</v>
      </c>
      <c r="Q300" s="7">
        <f>IFERROR(VLOOKUP($N300,'nCino | BigQuery Type Lookup'!$A:$F,2,FALSE),"(not found)")</f>
        <v>8</v>
      </c>
    </row>
    <row r="301" spans="1:42">
      <c r="A301" s="1" t="s">
        <v>49</v>
      </c>
      <c r="B301" s="1" t="s">
        <v>374</v>
      </c>
      <c r="C301" s="1" t="s">
        <v>938</v>
      </c>
      <c r="D301" s="1" t="s">
        <v>939</v>
      </c>
      <c r="E301" s="1" t="s">
        <v>940</v>
      </c>
      <c r="F301" s="2" t="str">
        <f>IF(OR(ISERROR(VLOOKUP($C301,'DMW | F&amp;L Fields'!$L:$M, 1, FALSE)),IFERROR(INDEX('DMW | F&amp;L Fields'!$C:$C,MATCH($C301,'DMW | F&amp;L Fields'!$L:$L, 0)), "Y") ="Y"),"No", "Yes")</f>
        <v>No</v>
      </c>
      <c r="G301" s="1" t="str">
        <f>IFERROR(VLOOKUP($C301,'DMW | F&amp;L Fields'!$L:$M, 2, FALSE),"(not found)")</f>
        <v>(not found)</v>
      </c>
      <c r="H301" s="2" t="str">
        <f t="shared" si="138"/>
        <v>n/a</v>
      </c>
      <c r="I301" s="2" t="s">
        <v>110</v>
      </c>
      <c r="J301" s="1" t="s">
        <v>164</v>
      </c>
      <c r="K301" s="2">
        <v>0</v>
      </c>
      <c r="L301" s="2">
        <v>0</v>
      </c>
      <c r="M301" s="2">
        <v>0</v>
      </c>
      <c r="N301" s="2" t="str">
        <f t="shared" si="139"/>
        <v>boolean|0|0|0</v>
      </c>
      <c r="O301" t="str">
        <f>IFERROR(VLOOKUP('nCino | Field Mappings'!$A301,'nCino | Object Info'!$A:$H,5,FALSE),"(not found)")</f>
        <v>rskcsp_ds_facility</v>
      </c>
      <c r="P301" t="str">
        <f t="shared" si="140"/>
        <v>HVCRE_Reportable__c</v>
      </c>
      <c r="Q301" s="7">
        <f>IFERROR(VLOOKUP($N301,'nCino | BigQuery Type Lookup'!$A:$F,2,FALSE),"(not found)")</f>
        <v>1</v>
      </c>
    </row>
    <row r="302" spans="1:42">
      <c r="A302" s="1" t="s">
        <v>49</v>
      </c>
      <c r="B302" s="1" t="s">
        <v>374</v>
      </c>
      <c r="C302" s="1" t="s">
        <v>941</v>
      </c>
      <c r="D302" s="1" t="s">
        <v>158</v>
      </c>
      <c r="E302" s="1" t="s">
        <v>159</v>
      </c>
      <c r="F302" s="2" t="str">
        <f>IF(OR(ISERROR(VLOOKUP($C302,'DMW | F&amp;L Fields'!$L:$M, 1, FALSE)),IFERROR(INDEX('DMW | F&amp;L Fields'!$C:$C,MATCH($C302,'DMW | F&amp;L Fields'!$L:$L, 0)), "Y") ="Y"),"No", "Yes")</f>
        <v>Yes</v>
      </c>
      <c r="G302" s="1" t="str">
        <f>IFERROR(VLOOKUP($C302,'DMW | F&amp;L Fields'!$L:$M, 2, FALSE),"(not found)")</f>
        <v>Id</v>
      </c>
      <c r="H302" s="2" t="str">
        <f t="shared" si="138"/>
        <v>Primary</v>
      </c>
      <c r="I302" s="2" t="s">
        <v>110</v>
      </c>
      <c r="J302" s="1" t="s">
        <v>160</v>
      </c>
      <c r="K302" s="2">
        <v>18</v>
      </c>
      <c r="L302" s="2">
        <v>0</v>
      </c>
      <c r="M302" s="2">
        <v>0</v>
      </c>
      <c r="N302" s="2" t="str">
        <f t="shared" si="139"/>
        <v>id|18|0|0</v>
      </c>
      <c r="O302" t="str">
        <f>IFERROR(VLOOKUP('nCino | Field Mappings'!$A302,'nCino | Object Info'!$A:$H,5,FALSE),"(not found)")</f>
        <v>rskcsp_ds_facility</v>
      </c>
      <c r="P302" t="str">
        <f t="shared" si="140"/>
        <v>Id</v>
      </c>
      <c r="Q302" s="7">
        <f>IFERROR(VLOOKUP($N302,'nCino | BigQuery Type Lookup'!$A:$F,2,FALSE),"(not found)")</f>
        <v>18</v>
      </c>
      <c r="R302" t="str">
        <f>IFERROR(VLOOKUP('nCino | Field Mappings'!$A302,'nCino | Object Info'!$A:$H,6,FALSE),"(not found)")</f>
        <v>rskcsp_ds_facility_staging</v>
      </c>
      <c r="S302" t="str">
        <f t="shared" si="141"/>
        <v>Id</v>
      </c>
      <c r="T302" s="7" t="str">
        <f t="shared" si="142"/>
        <v>Primary</v>
      </c>
      <c r="U302" s="7" t="str">
        <f t="shared" ref="U302" si="166">IF($T302="Primary", "yes", "no")</f>
        <v>yes</v>
      </c>
      <c r="V302" s="2" t="str">
        <f>IFERROR(VLOOKUP($N302,'nCino | BigQuery Type Lookup'!$A:$F,3,FALSE),"(not found)")</f>
        <v>STRING</v>
      </c>
      <c r="W302" s="7">
        <f>IFERROR(VLOOKUP($N302,'nCino | BigQuery Type Lookup'!$A:$F,4,FALSE),"(not found)")</f>
        <v>18</v>
      </c>
      <c r="X302" s="7" t="str">
        <f>IFERROR(VLOOKUP($N302,'nCino | BigQuery Type Lookup'!$A:$F,5,FALSE),"(not found)")</f>
        <v>n/a</v>
      </c>
      <c r="Y302" s="7" t="str">
        <f>IFERROR(VLOOKUP($N302,'nCino | BigQuery Type Lookup'!$A:$F,6,FALSE),"(not found)")</f>
        <v>n/a</v>
      </c>
      <c r="Z302" t="str">
        <f>IFERROR(VLOOKUP('nCino | Field Mappings'!$A302,'nCino | Object Info'!$A:$H,7,FALSE),"(not found)")</f>
        <v>rskcsp_ds_facility_curated</v>
      </c>
      <c r="AA302" t="str">
        <f t="shared" si="143"/>
        <v>Id</v>
      </c>
      <c r="AB302" s="7" t="str">
        <f t="shared" si="144"/>
        <v>Primary</v>
      </c>
      <c r="AC302" s="7" t="str">
        <f t="shared" si="144"/>
        <v>no</v>
      </c>
      <c r="AD302" s="2" t="str">
        <f t="shared" si="145"/>
        <v>STRING</v>
      </c>
      <c r="AE302" s="7">
        <f t="shared" si="146"/>
        <v>18</v>
      </c>
      <c r="AF302" s="7" t="str">
        <f t="shared" si="147"/>
        <v>n/a</v>
      </c>
      <c r="AG302" s="7" t="str">
        <f t="shared" si="148"/>
        <v>n/a</v>
      </c>
      <c r="AH302" t="str">
        <f>IFERROR(VLOOKUP('nCino | Field Mappings'!$A302,'nCino | Object Info'!$A:$H,8,FALSE),"(not found)")</f>
        <v>facility</v>
      </c>
      <c r="AI302" t="str">
        <f t="shared" si="154"/>
        <v>Id</v>
      </c>
      <c r="AJ302" s="7" t="str">
        <f t="shared" si="149"/>
        <v>Primary</v>
      </c>
      <c r="AK302" s="7" t="str">
        <f>AC302</f>
        <v>no</v>
      </c>
      <c r="AL302" s="2" t="str">
        <f t="shared" si="150"/>
        <v>STRING</v>
      </c>
      <c r="AM302" s="7">
        <f t="shared" si="151"/>
        <v>18</v>
      </c>
      <c r="AN302" s="7" t="str">
        <f t="shared" si="152"/>
        <v>n/a</v>
      </c>
      <c r="AO302" s="7" t="str">
        <f t="shared" si="153"/>
        <v>n/a</v>
      </c>
      <c r="AP302" s="7" t="str">
        <f>IF(AL302="ARRAY", "CHECK MAX ELEMENTS", "n/a")</f>
        <v>n/a</v>
      </c>
    </row>
    <row r="303" spans="1:42">
      <c r="A303" s="1" t="s">
        <v>49</v>
      </c>
      <c r="B303" s="1" t="s">
        <v>374</v>
      </c>
      <c r="C303" s="1" t="s">
        <v>942</v>
      </c>
      <c r="D303" s="1" t="s">
        <v>232</v>
      </c>
      <c r="E303" s="1" t="s">
        <v>233</v>
      </c>
      <c r="F303" s="2" t="str">
        <f>IF(OR(ISERROR(VLOOKUP($C303,'DMW | F&amp;L Fields'!$L:$M, 1, FALSE)),IFERROR(INDEX('DMW | F&amp;L Fields'!$C:$C,MATCH($C303,'DMW | F&amp;L Fields'!$L:$L, 0)), "Y") ="Y"),"No", "Yes")</f>
        <v>No</v>
      </c>
      <c r="G303" s="1" t="str">
        <f>IFERROR(VLOOKUP($C303,'DMW | F&amp;L Fields'!$L:$M, 2, FALSE),"(not found)")</f>
        <v>(not found)</v>
      </c>
      <c r="H303" s="2" t="str">
        <f t="shared" si="138"/>
        <v>n/a</v>
      </c>
      <c r="I303" s="2" t="s">
        <v>97</v>
      </c>
      <c r="J303" s="1" t="s">
        <v>115</v>
      </c>
      <c r="K303" s="2">
        <v>255</v>
      </c>
      <c r="L303" s="2">
        <v>0</v>
      </c>
      <c r="M303" s="2">
        <v>0</v>
      </c>
      <c r="N303" s="2" t="str">
        <f t="shared" si="139"/>
        <v>string|255|0|0</v>
      </c>
      <c r="O303" t="str">
        <f>IFERROR(VLOOKUP('nCino | Field Mappings'!$A303,'nCino | Object Info'!$A:$H,5,FALSE),"(not found)")</f>
        <v>rskcsp_ds_facility</v>
      </c>
      <c r="P303" t="str">
        <f t="shared" si="140"/>
        <v>Integration_Source__c</v>
      </c>
      <c r="Q303" s="7">
        <f>IFERROR(VLOOKUP($N303,'nCino | BigQuery Type Lookup'!$A:$F,2,FALSE),"(not found)")</f>
        <v>255</v>
      </c>
    </row>
    <row r="304" spans="1:42">
      <c r="A304" s="1" t="s">
        <v>49</v>
      </c>
      <c r="B304" s="1" t="s">
        <v>374</v>
      </c>
      <c r="C304" s="1" t="s">
        <v>943</v>
      </c>
      <c r="D304" s="1" t="s">
        <v>944</v>
      </c>
      <c r="E304" s="1" t="s">
        <v>945</v>
      </c>
      <c r="F304" s="2" t="str">
        <f>IF(OR(ISERROR(VLOOKUP($C304,'DMW | F&amp;L Fields'!$L:$M, 1, FALSE)),IFERROR(INDEX('DMW | F&amp;L Fields'!$C:$C,MATCH($C304,'DMW | F&amp;L Fields'!$L:$L, 0)), "Y") ="Y"),"No", "Yes")</f>
        <v>No</v>
      </c>
      <c r="G304" s="1" t="str">
        <f>IFERROR(VLOOKUP($C304,'DMW | F&amp;L Fields'!$L:$M, 2, FALSE),"(not found)")</f>
        <v>(not found)</v>
      </c>
      <c r="H304" s="2" t="str">
        <f t="shared" si="138"/>
        <v>n/a</v>
      </c>
      <c r="I304" s="2" t="s">
        <v>97</v>
      </c>
      <c r="J304" s="1" t="s">
        <v>119</v>
      </c>
      <c r="K304" s="2">
        <v>255</v>
      </c>
      <c r="L304" s="2">
        <v>0</v>
      </c>
      <c r="M304" s="2">
        <v>0</v>
      </c>
      <c r="N304" s="2" t="str">
        <f t="shared" si="139"/>
        <v>picklist|255|0|0</v>
      </c>
      <c r="O304" t="str">
        <f>IFERROR(VLOOKUP('nCino | Field Mappings'!$A304,'nCino | Object Info'!$A:$H,5,FALSE),"(not found)")</f>
        <v>rskcsp_ds_facility</v>
      </c>
      <c r="P304" t="str">
        <f t="shared" si="140"/>
        <v>Is_this_a_Test__c</v>
      </c>
      <c r="Q304" s="7">
        <f>IFERROR(VLOOKUP($N304,'nCino | BigQuery Type Lookup'!$A:$F,2,FALSE),"(not found)")</f>
        <v>255</v>
      </c>
    </row>
    <row r="305" spans="1:42">
      <c r="A305" s="1" t="s">
        <v>49</v>
      </c>
      <c r="B305" s="1" t="s">
        <v>374</v>
      </c>
      <c r="C305" s="1" t="s">
        <v>946</v>
      </c>
      <c r="D305" s="1" t="s">
        <v>162</v>
      </c>
      <c r="E305" s="1" t="s">
        <v>163</v>
      </c>
      <c r="F305" s="2" t="str">
        <f>IF(OR(ISERROR(VLOOKUP($C305,'DMW | F&amp;L Fields'!$L:$M, 1, FALSE)),IFERROR(INDEX('DMW | F&amp;L Fields'!$C:$C,MATCH($C305,'DMW | F&amp;L Fields'!$L:$L, 0)), "Y") ="Y"),"No", "Yes")</f>
        <v>No</v>
      </c>
      <c r="G305" s="1" t="str">
        <f>IFERROR(VLOOKUP($C305,'DMW | F&amp;L Fields'!$L:$M, 2, FALSE),"(not found)")</f>
        <v>(not found)</v>
      </c>
      <c r="H305" s="2" t="str">
        <f t="shared" si="138"/>
        <v>n/a</v>
      </c>
      <c r="I305" s="2" t="s">
        <v>110</v>
      </c>
      <c r="J305" s="1" t="s">
        <v>164</v>
      </c>
      <c r="K305" s="2">
        <v>0</v>
      </c>
      <c r="L305" s="2">
        <v>0</v>
      </c>
      <c r="M305" s="2">
        <v>0</v>
      </c>
      <c r="N305" s="2" t="str">
        <f t="shared" si="139"/>
        <v>boolean|0|0|0</v>
      </c>
      <c r="O305" t="str">
        <f>IFERROR(VLOOKUP('nCino | Field Mappings'!$A305,'nCino | Object Info'!$A:$H,5,FALSE),"(not found)")</f>
        <v>rskcsp_ds_facility</v>
      </c>
      <c r="P305" t="str">
        <f t="shared" si="140"/>
        <v>IsDeleted</v>
      </c>
      <c r="Q305" s="7">
        <f>IFERROR(VLOOKUP($N305,'nCino | BigQuery Type Lookup'!$A:$F,2,FALSE),"(not found)")</f>
        <v>1</v>
      </c>
    </row>
    <row r="306" spans="1:42">
      <c r="A306" s="1" t="s">
        <v>49</v>
      </c>
      <c r="B306" s="1" t="s">
        <v>374</v>
      </c>
      <c r="C306" s="1" t="s">
        <v>947</v>
      </c>
      <c r="D306" s="1" t="s">
        <v>948</v>
      </c>
      <c r="E306" s="1" t="s">
        <v>635</v>
      </c>
      <c r="F306" s="2" t="str">
        <f>IF(OR(ISERROR(VLOOKUP($C306,'DMW | F&amp;L Fields'!$L:$M, 1, FALSE)),IFERROR(INDEX('DMW | F&amp;L Fields'!$C:$C,MATCH($C306,'DMW | F&amp;L Fields'!$L:$L, 0)), "Y") ="Y"),"No", "Yes")</f>
        <v>No</v>
      </c>
      <c r="G306" s="1" t="str">
        <f>IFERROR(VLOOKUP($C306,'DMW | F&amp;L Fields'!$L:$M, 2, FALSE),"(not found)")</f>
        <v>(not found)</v>
      </c>
      <c r="H306" s="2" t="str">
        <f t="shared" si="138"/>
        <v>n/a</v>
      </c>
      <c r="I306" s="2" t="s">
        <v>97</v>
      </c>
      <c r="J306" s="1" t="s">
        <v>119</v>
      </c>
      <c r="K306" s="2">
        <v>255</v>
      </c>
      <c r="L306" s="2">
        <v>0</v>
      </c>
      <c r="M306" s="2">
        <v>0</v>
      </c>
      <c r="N306" s="2" t="str">
        <f t="shared" si="139"/>
        <v>picklist|255|0|0</v>
      </c>
      <c r="O306" t="str">
        <f>IFERROR(VLOOKUP('nCino | Field Mappings'!$A306,'nCino | Object Info'!$A:$H,5,FALSE),"(not found)")</f>
        <v>rskcsp_ds_facility</v>
      </c>
      <c r="P306" t="str">
        <f t="shared" si="140"/>
        <v>Journey__c</v>
      </c>
      <c r="Q306" s="7">
        <f>IFERROR(VLOOKUP($N306,'nCino | BigQuery Type Lookup'!$A:$F,2,FALSE),"(not found)")</f>
        <v>255</v>
      </c>
    </row>
    <row r="307" spans="1:42">
      <c r="A307" s="1" t="s">
        <v>49</v>
      </c>
      <c r="B307" s="1" t="s">
        <v>374</v>
      </c>
      <c r="C307" s="1" t="s">
        <v>949</v>
      </c>
      <c r="D307" s="1" t="s">
        <v>166</v>
      </c>
      <c r="E307" s="1" t="s">
        <v>167</v>
      </c>
      <c r="F307" s="2" t="str">
        <f>IF(OR(ISERROR(VLOOKUP($C307,'DMW | F&amp;L Fields'!$L:$M, 1, FALSE)),IFERROR(INDEX('DMW | F&amp;L Fields'!$C:$C,MATCH($C307,'DMW | F&amp;L Fields'!$L:$L, 0)), "Y") ="Y"),"No", "Yes")</f>
        <v>No</v>
      </c>
      <c r="G307" s="1" t="str">
        <f>IFERROR(VLOOKUP($C307,'DMW | F&amp;L Fields'!$L:$M, 2, FALSE),"(not found)")</f>
        <v>(not found)</v>
      </c>
      <c r="H307" s="2" t="str">
        <f t="shared" si="138"/>
        <v>n/a</v>
      </c>
      <c r="I307" s="2" t="s">
        <v>97</v>
      </c>
      <c r="J307" s="1" t="s">
        <v>102</v>
      </c>
      <c r="K307" s="2">
        <v>0</v>
      </c>
      <c r="L307" s="2">
        <v>0</v>
      </c>
      <c r="M307" s="2">
        <v>0</v>
      </c>
      <c r="N307" s="2" t="str">
        <f t="shared" si="139"/>
        <v>date|0|0|0</v>
      </c>
      <c r="O307" t="str">
        <f>IFERROR(VLOOKUP('nCino | Field Mappings'!$A307,'nCino | Object Info'!$A:$H,5,FALSE),"(not found)")</f>
        <v>rskcsp_ds_facility</v>
      </c>
      <c r="P307" t="str">
        <f t="shared" si="140"/>
        <v>LastActivityDate</v>
      </c>
      <c r="Q307" s="7">
        <f>IFERROR(VLOOKUP($N307,'nCino | BigQuery Type Lookup'!$A:$F,2,FALSE),"(not found)")</f>
        <v>8</v>
      </c>
    </row>
    <row r="308" spans="1:42">
      <c r="A308" s="1" t="s">
        <v>49</v>
      </c>
      <c r="B308" s="1" t="s">
        <v>374</v>
      </c>
      <c r="C308" s="1" t="s">
        <v>950</v>
      </c>
      <c r="D308" s="1" t="s">
        <v>169</v>
      </c>
      <c r="E308" s="1" t="s">
        <v>170</v>
      </c>
      <c r="F308" s="2" t="str">
        <f>IF(OR(ISERROR(VLOOKUP($C308,'DMW | F&amp;L Fields'!$L:$M, 1, FALSE)),IFERROR(INDEX('DMW | F&amp;L Fields'!$C:$C,MATCH($C308,'DMW | F&amp;L Fields'!$L:$L, 0)), "Y") ="Y"),"No", "Yes")</f>
        <v>Yes</v>
      </c>
      <c r="G308" s="1" t="str">
        <f>IFERROR(VLOOKUP($C308,'DMW | F&amp;L Fields'!$L:$M, 2, FALSE),"(not found)")</f>
        <v>Last modified by user.</v>
      </c>
      <c r="H308" s="2" t="str">
        <f t="shared" si="138"/>
        <v>Foreign</v>
      </c>
      <c r="I308" s="2" t="s">
        <v>110</v>
      </c>
      <c r="J308" s="1" t="s">
        <v>149</v>
      </c>
      <c r="K308" s="2">
        <v>18</v>
      </c>
      <c r="L308" s="2">
        <v>0</v>
      </c>
      <c r="M308" s="2">
        <v>0</v>
      </c>
      <c r="N308" s="2" t="str">
        <f t="shared" si="139"/>
        <v>reference(User)|18|0|0</v>
      </c>
      <c r="O308" t="str">
        <f>IFERROR(VLOOKUP('nCino | Field Mappings'!$A308,'nCino | Object Info'!$A:$H,5,FALSE),"(not found)")</f>
        <v>rskcsp_ds_facility</v>
      </c>
      <c r="P308" t="str">
        <f t="shared" si="140"/>
        <v>LastModifiedById</v>
      </c>
      <c r="Q308" s="7">
        <f>IFERROR(VLOOKUP($N308,'nCino | BigQuery Type Lookup'!$A:$F,2,FALSE),"(not found)")</f>
        <v>18</v>
      </c>
      <c r="R308" t="str">
        <f>IFERROR(VLOOKUP('nCino | Field Mappings'!$A308,'nCino | Object Info'!$A:$H,6,FALSE),"(not found)")</f>
        <v>rskcsp_ds_facility_staging</v>
      </c>
      <c r="S308" t="str">
        <f t="shared" si="141"/>
        <v>LastModifiedById</v>
      </c>
      <c r="T308" s="7" t="str">
        <f t="shared" si="142"/>
        <v>Foreign</v>
      </c>
      <c r="U308" s="7" t="str">
        <f t="shared" ref="U308:U309" si="167">IF($T308="Primary", "yes", "no")</f>
        <v>no</v>
      </c>
      <c r="V308" s="2" t="str">
        <f>IFERROR(VLOOKUP($N308,'nCino | BigQuery Type Lookup'!$A:$F,3,FALSE),"(not found)")</f>
        <v>STRING</v>
      </c>
      <c r="W308" s="7">
        <f>IFERROR(VLOOKUP($N308,'nCino | BigQuery Type Lookup'!$A:$F,4,FALSE),"(not found)")</f>
        <v>18</v>
      </c>
      <c r="X308" s="7" t="str">
        <f>IFERROR(VLOOKUP($N308,'nCino | BigQuery Type Lookup'!$A:$F,5,FALSE),"(not found)")</f>
        <v>n/a</v>
      </c>
      <c r="Y308" s="7" t="str">
        <f>IFERROR(VLOOKUP($N308,'nCino | BigQuery Type Lookup'!$A:$F,6,FALSE),"(not found)")</f>
        <v>n/a</v>
      </c>
      <c r="Z308" t="str">
        <f>IFERROR(VLOOKUP('nCino | Field Mappings'!$A308,'nCino | Object Info'!$A:$H,7,FALSE),"(not found)")</f>
        <v>rskcsp_ds_facility_curated</v>
      </c>
      <c r="AA308" t="str">
        <f t="shared" si="143"/>
        <v>LastModifiedById</v>
      </c>
      <c r="AB308" s="7" t="str">
        <f t="shared" si="144"/>
        <v>Foreign</v>
      </c>
      <c r="AC308" s="7" t="str">
        <f t="shared" si="144"/>
        <v>no</v>
      </c>
      <c r="AD308" s="2" t="str">
        <f t="shared" si="145"/>
        <v>STRING</v>
      </c>
      <c r="AE308" s="7">
        <f t="shared" si="146"/>
        <v>18</v>
      </c>
      <c r="AF308" s="7" t="str">
        <f t="shared" si="147"/>
        <v>n/a</v>
      </c>
      <c r="AG308" s="7" t="str">
        <f t="shared" si="148"/>
        <v>n/a</v>
      </c>
      <c r="AH308" t="str">
        <f>IFERROR(VLOOKUP('nCino | Field Mappings'!$A308,'nCino | Object Info'!$A:$H,8,FALSE),"(not found)")</f>
        <v>facility</v>
      </c>
      <c r="AI308" t="str">
        <f t="shared" si="154"/>
        <v>LastModifiedById</v>
      </c>
      <c r="AJ308" s="7" t="str">
        <f t="shared" si="149"/>
        <v>Foreign</v>
      </c>
      <c r="AK308" s="7" t="str">
        <f t="shared" ref="AK308:AK309" si="168">AC308</f>
        <v>no</v>
      </c>
      <c r="AL308" s="2" t="str">
        <f t="shared" si="150"/>
        <v>STRING</v>
      </c>
      <c r="AM308" s="7">
        <f t="shared" si="151"/>
        <v>18</v>
      </c>
      <c r="AN308" s="7" t="str">
        <f t="shared" si="152"/>
        <v>n/a</v>
      </c>
      <c r="AO308" s="7" t="str">
        <f t="shared" si="153"/>
        <v>n/a</v>
      </c>
      <c r="AP308" s="7" t="str">
        <f t="shared" ref="AP308:AP309" si="169">IF(AL308="ARRAY", "CHECK MAX ELEMENTS", "n/a")</f>
        <v>n/a</v>
      </c>
    </row>
    <row r="309" spans="1:42">
      <c r="A309" s="1" t="s">
        <v>49</v>
      </c>
      <c r="B309" s="1" t="s">
        <v>374</v>
      </c>
      <c r="C309" s="1" t="s">
        <v>951</v>
      </c>
      <c r="D309" s="1" t="s">
        <v>172</v>
      </c>
      <c r="E309" s="1" t="s">
        <v>173</v>
      </c>
      <c r="F309" s="2" t="str">
        <f>IF(OR(ISERROR(VLOOKUP($C309,'DMW | F&amp;L Fields'!$L:$M, 1, FALSE)),IFERROR(INDEX('DMW | F&amp;L Fields'!$C:$C,MATCH($C309,'DMW | F&amp;L Fields'!$L:$L, 0)), "Y") ="Y"),"No", "Yes")</f>
        <v>Yes</v>
      </c>
      <c r="G309" s="1" t="str">
        <f>IFERROR(VLOOKUP($C309,'DMW | F&amp;L Fields'!$L:$M, 2, FALSE),"(not found)")</f>
        <v>Last modified date.</v>
      </c>
      <c r="H309" s="2" t="str">
        <f t="shared" si="138"/>
        <v>n/a</v>
      </c>
      <c r="I309" s="2" t="s">
        <v>110</v>
      </c>
      <c r="J309" s="1" t="s">
        <v>153</v>
      </c>
      <c r="K309" s="2">
        <v>0</v>
      </c>
      <c r="L309" s="2">
        <v>0</v>
      </c>
      <c r="M309" s="2">
        <v>0</v>
      </c>
      <c r="N309" s="2" t="str">
        <f t="shared" si="139"/>
        <v>datetime|0|0|0</v>
      </c>
      <c r="O309" t="str">
        <f>IFERROR(VLOOKUP('nCino | Field Mappings'!$A309,'nCino | Object Info'!$A:$H,5,FALSE),"(not found)")</f>
        <v>rskcsp_ds_facility</v>
      </c>
      <c r="P309" t="str">
        <f t="shared" si="140"/>
        <v>LastModifiedDate</v>
      </c>
      <c r="Q309" s="7">
        <f>IFERROR(VLOOKUP($N309,'nCino | BigQuery Type Lookup'!$A:$F,2,FALSE),"(not found)")</f>
        <v>14</v>
      </c>
      <c r="R309" t="str">
        <f>IFERROR(VLOOKUP('nCino | Field Mappings'!$A309,'nCino | Object Info'!$A:$H,6,FALSE),"(not found)")</f>
        <v>rskcsp_ds_facility_staging</v>
      </c>
      <c r="S309" t="str">
        <f t="shared" si="141"/>
        <v>LastModifiedDate</v>
      </c>
      <c r="T309" s="7" t="str">
        <f t="shared" si="142"/>
        <v>n/a</v>
      </c>
      <c r="U309" s="7" t="str">
        <f t="shared" si="167"/>
        <v>no</v>
      </c>
      <c r="V309" s="2" t="str">
        <f>IFERROR(VLOOKUP($N309,'nCino | BigQuery Type Lookup'!$A:$F,3,FALSE),"(not found)")</f>
        <v>DATETIME</v>
      </c>
      <c r="W309" s="7" t="str">
        <f>IFERROR(VLOOKUP($N309,'nCino | BigQuery Type Lookup'!$A:$F,4,FALSE),"(not found)")</f>
        <v>n/a</v>
      </c>
      <c r="X309" s="7" t="str">
        <f>IFERROR(VLOOKUP($N309,'nCino | BigQuery Type Lookup'!$A:$F,5,FALSE),"(not found)")</f>
        <v>n/a</v>
      </c>
      <c r="Y309" s="7" t="str">
        <f>IFERROR(VLOOKUP($N309,'nCino | BigQuery Type Lookup'!$A:$F,6,FALSE),"(not found)")</f>
        <v>n/a</v>
      </c>
      <c r="Z309" t="str">
        <f>IFERROR(VLOOKUP('nCino | Field Mappings'!$A309,'nCino | Object Info'!$A:$H,7,FALSE),"(not found)")</f>
        <v>rskcsp_ds_facility_curated</v>
      </c>
      <c r="AA309" t="str">
        <f t="shared" si="143"/>
        <v>LastModifiedDate</v>
      </c>
      <c r="AB309" s="7" t="str">
        <f t="shared" si="144"/>
        <v>n/a</v>
      </c>
      <c r="AC309" s="7" t="str">
        <f t="shared" si="144"/>
        <v>no</v>
      </c>
      <c r="AD309" s="2" t="str">
        <f t="shared" si="145"/>
        <v>DATETIME</v>
      </c>
      <c r="AE309" s="7" t="str">
        <f t="shared" si="146"/>
        <v>n/a</v>
      </c>
      <c r="AF309" s="7" t="str">
        <f t="shared" si="147"/>
        <v>n/a</v>
      </c>
      <c r="AG309" s="7" t="str">
        <f t="shared" si="148"/>
        <v>n/a</v>
      </c>
      <c r="AH309" t="str">
        <f>IFERROR(VLOOKUP('nCino | Field Mappings'!$A309,'nCino | Object Info'!$A:$H,8,FALSE),"(not found)")</f>
        <v>facility</v>
      </c>
      <c r="AI309" t="str">
        <f t="shared" si="154"/>
        <v>LastModifiedDate</v>
      </c>
      <c r="AJ309" s="7" t="str">
        <f t="shared" si="149"/>
        <v>n/a</v>
      </c>
      <c r="AK309" s="7" t="str">
        <f t="shared" si="168"/>
        <v>no</v>
      </c>
      <c r="AL309" s="2" t="str">
        <f t="shared" si="150"/>
        <v>DATETIME</v>
      </c>
      <c r="AM309" s="7" t="str">
        <f t="shared" si="151"/>
        <v>n/a</v>
      </c>
      <c r="AN309" s="7" t="str">
        <f t="shared" si="152"/>
        <v>n/a</v>
      </c>
      <c r="AO309" s="7" t="str">
        <f t="shared" si="153"/>
        <v>n/a</v>
      </c>
      <c r="AP309" s="7" t="str">
        <f t="shared" si="169"/>
        <v>n/a</v>
      </c>
    </row>
    <row r="310" spans="1:42">
      <c r="A310" s="1" t="s">
        <v>49</v>
      </c>
      <c r="B310" s="1" t="s">
        <v>374</v>
      </c>
      <c r="C310" s="1" t="s">
        <v>952</v>
      </c>
      <c r="D310" s="1" t="s">
        <v>175</v>
      </c>
      <c r="E310" s="1" t="s">
        <v>176</v>
      </c>
      <c r="F310" s="2" t="str">
        <f>IF(OR(ISERROR(VLOOKUP($C310,'DMW | F&amp;L Fields'!$L:$M, 1, FALSE)),IFERROR(INDEX('DMW | F&amp;L Fields'!$C:$C,MATCH($C310,'DMW | F&amp;L Fields'!$L:$L, 0)), "Y") ="Y"),"No", "Yes")</f>
        <v>No</v>
      </c>
      <c r="G310" s="1" t="str">
        <f>IFERROR(VLOOKUP($C310,'DMW | F&amp;L Fields'!$L:$M, 2, FALSE),"(not found)")</f>
        <v>(not found)</v>
      </c>
      <c r="H310" s="2" t="str">
        <f t="shared" si="138"/>
        <v>n/a</v>
      </c>
      <c r="I310" s="2" t="s">
        <v>97</v>
      </c>
      <c r="J310" s="1" t="s">
        <v>153</v>
      </c>
      <c r="K310" s="2">
        <v>0</v>
      </c>
      <c r="L310" s="2">
        <v>0</v>
      </c>
      <c r="M310" s="2">
        <v>0</v>
      </c>
      <c r="N310" s="2" t="str">
        <f t="shared" si="139"/>
        <v>datetime|0|0|0</v>
      </c>
      <c r="O310" t="str">
        <f>IFERROR(VLOOKUP('nCino | Field Mappings'!$A310,'nCino | Object Info'!$A:$H,5,FALSE),"(not found)")</f>
        <v>rskcsp_ds_facility</v>
      </c>
      <c r="P310" t="str">
        <f t="shared" si="140"/>
        <v>LastReferencedDate</v>
      </c>
      <c r="Q310" s="7">
        <f>IFERROR(VLOOKUP($N310,'nCino | BigQuery Type Lookup'!$A:$F,2,FALSE),"(not found)")</f>
        <v>14</v>
      </c>
    </row>
    <row r="311" spans="1:42">
      <c r="A311" s="1" t="s">
        <v>49</v>
      </c>
      <c r="B311" s="1" t="s">
        <v>374</v>
      </c>
      <c r="C311" s="1" t="s">
        <v>953</v>
      </c>
      <c r="D311" s="1" t="s">
        <v>178</v>
      </c>
      <c r="E311" s="1" t="s">
        <v>179</v>
      </c>
      <c r="F311" s="2" t="str">
        <f>IF(OR(ISERROR(VLOOKUP($C311,'DMW | F&amp;L Fields'!$L:$M, 1, FALSE)),IFERROR(INDEX('DMW | F&amp;L Fields'!$C:$C,MATCH($C311,'DMW | F&amp;L Fields'!$L:$L, 0)), "Y") ="Y"),"No", "Yes")</f>
        <v>No</v>
      </c>
      <c r="G311" s="1" t="str">
        <f>IFERROR(VLOOKUP($C311,'DMW | F&amp;L Fields'!$L:$M, 2, FALSE),"(not found)")</f>
        <v>(not found)</v>
      </c>
      <c r="H311" s="2" t="str">
        <f t="shared" si="138"/>
        <v>n/a</v>
      </c>
      <c r="I311" s="2" t="s">
        <v>97</v>
      </c>
      <c r="J311" s="1" t="s">
        <v>153</v>
      </c>
      <c r="K311" s="2">
        <v>0</v>
      </c>
      <c r="L311" s="2">
        <v>0</v>
      </c>
      <c r="M311" s="2">
        <v>0</v>
      </c>
      <c r="N311" s="2" t="str">
        <f t="shared" si="139"/>
        <v>datetime|0|0|0</v>
      </c>
      <c r="O311" t="str">
        <f>IFERROR(VLOOKUP('nCino | Field Mappings'!$A311,'nCino | Object Info'!$A:$H,5,FALSE),"(not found)")</f>
        <v>rskcsp_ds_facility</v>
      </c>
      <c r="P311" t="str">
        <f t="shared" si="140"/>
        <v>LastViewedDate</v>
      </c>
      <c r="Q311" s="7">
        <f>IFERROR(VLOOKUP($N311,'nCino | BigQuery Type Lookup'!$A:$F,2,FALSE),"(not found)")</f>
        <v>14</v>
      </c>
    </row>
    <row r="312" spans="1:42">
      <c r="A312" s="1" t="s">
        <v>49</v>
      </c>
      <c r="B312" s="1" t="s">
        <v>374</v>
      </c>
      <c r="C312" s="1" t="s">
        <v>954</v>
      </c>
      <c r="D312" s="1" t="s">
        <v>955</v>
      </c>
      <c r="E312" s="1" t="s">
        <v>956</v>
      </c>
      <c r="F312" s="2" t="str">
        <f>IF(OR(ISERROR(VLOOKUP($C312,'DMW | F&amp;L Fields'!$L:$M, 1, FALSE)),IFERROR(INDEX('DMW | F&amp;L Fields'!$C:$C,MATCH($C312,'DMW | F&amp;L Fields'!$L:$L, 0)), "Y") ="Y"),"No", "Yes")</f>
        <v>No</v>
      </c>
      <c r="G312" s="1" t="str">
        <f>IFERROR(VLOOKUP($C312,'DMW | F&amp;L Fields'!$L:$M, 2, FALSE),"(not found)")</f>
        <v>(not found)</v>
      </c>
      <c r="H312" s="2" t="str">
        <f t="shared" si="138"/>
        <v>Foreign</v>
      </c>
      <c r="I312" s="2" t="s">
        <v>97</v>
      </c>
      <c r="J312" s="1" t="s">
        <v>240</v>
      </c>
      <c r="K312" s="2">
        <v>18</v>
      </c>
      <c r="L312" s="2">
        <v>0</v>
      </c>
      <c r="M312" s="2">
        <v>0</v>
      </c>
      <c r="N312" s="2" t="str">
        <f t="shared" si="139"/>
        <v>reference(Account)|18|0|0</v>
      </c>
      <c r="O312" t="str">
        <f>IFERROR(VLOOKUP('nCino | Field Mappings'!$A312,'nCino | Object Info'!$A:$H,5,FALSE),"(not found)")</f>
        <v>rskcsp_ds_facility</v>
      </c>
      <c r="P312" t="str">
        <f t="shared" si="140"/>
        <v>Legal_Firm_Customer__c</v>
      </c>
      <c r="Q312" s="7">
        <f>IFERROR(VLOOKUP($N312,'nCino | BigQuery Type Lookup'!$A:$F,2,FALSE),"(not found)")</f>
        <v>18</v>
      </c>
    </row>
    <row r="313" spans="1:42">
      <c r="A313" s="1" t="s">
        <v>49</v>
      </c>
      <c r="B313" s="1" t="s">
        <v>374</v>
      </c>
      <c r="C313" s="1" t="s">
        <v>957</v>
      </c>
      <c r="D313" s="1" t="s">
        <v>238</v>
      </c>
      <c r="E313" s="1" t="s">
        <v>958</v>
      </c>
      <c r="F313" s="2" t="str">
        <f>IF(OR(ISERROR(VLOOKUP($C313,'DMW | F&amp;L Fields'!$L:$M, 1, FALSE)),IFERROR(INDEX('DMW | F&amp;L Fields'!$C:$C,MATCH($C313,'DMW | F&amp;L Fields'!$L:$L, 0)), "Y") ="Y"),"No", "Yes")</f>
        <v>Yes</v>
      </c>
      <c r="G313" s="1" t="str">
        <f>IFERROR(VLOOKUP($C313,'DMW | F&amp;L Fields'!$L:$M, 2, FALSE),"(not found)")</f>
        <v>This is a lookup field to a relationship/account object that the loan is associated to and denotes the primary borrower for the loan</v>
      </c>
      <c r="H313" s="2" t="str">
        <f t="shared" si="138"/>
        <v>Foreign</v>
      </c>
      <c r="I313" s="2" t="s">
        <v>97</v>
      </c>
      <c r="J313" s="1" t="s">
        <v>240</v>
      </c>
      <c r="K313" s="2">
        <v>18</v>
      </c>
      <c r="L313" s="2">
        <v>0</v>
      </c>
      <c r="M313" s="2">
        <v>0</v>
      </c>
      <c r="N313" s="2" t="str">
        <f t="shared" si="139"/>
        <v>reference(Account)|18|0|0</v>
      </c>
      <c r="O313" t="str">
        <f>IFERROR(VLOOKUP('nCino | Field Mappings'!$A313,'nCino | Object Info'!$A:$H,5,FALSE),"(not found)")</f>
        <v>rskcsp_ds_facility</v>
      </c>
      <c r="P313" t="str">
        <f t="shared" si="140"/>
        <v>LLC_BI__Account__c</v>
      </c>
      <c r="Q313" s="7">
        <f>IFERROR(VLOOKUP($N313,'nCino | BigQuery Type Lookup'!$A:$F,2,FALSE),"(not found)")</f>
        <v>18</v>
      </c>
      <c r="R313" t="str">
        <f>IFERROR(VLOOKUP('nCino | Field Mappings'!$A313,'nCino | Object Info'!$A:$H,6,FALSE),"(not found)")</f>
        <v>rskcsp_ds_facility_staging</v>
      </c>
      <c r="S313" t="str">
        <f t="shared" si="141"/>
        <v>LLC_BI__Account__c</v>
      </c>
      <c r="T313" s="7" t="str">
        <f t="shared" si="142"/>
        <v>Foreign</v>
      </c>
      <c r="U313" s="7" t="str">
        <f t="shared" ref="U313" si="170">IF($T313="Primary", "yes", "no")</f>
        <v>no</v>
      </c>
      <c r="V313" s="2" t="str">
        <f>IFERROR(VLOOKUP($N313,'nCino | BigQuery Type Lookup'!$A:$F,3,FALSE),"(not found)")</f>
        <v>STRING</v>
      </c>
      <c r="W313" s="7">
        <f>IFERROR(VLOOKUP($N313,'nCino | BigQuery Type Lookup'!$A:$F,4,FALSE),"(not found)")</f>
        <v>18</v>
      </c>
      <c r="X313" s="7" t="str">
        <f>IFERROR(VLOOKUP($N313,'nCino | BigQuery Type Lookup'!$A:$F,5,FALSE),"(not found)")</f>
        <v>n/a</v>
      </c>
      <c r="Y313" s="7" t="str">
        <f>IFERROR(VLOOKUP($N313,'nCino | BigQuery Type Lookup'!$A:$F,6,FALSE),"(not found)")</f>
        <v>n/a</v>
      </c>
      <c r="Z313" t="str">
        <f>IFERROR(VLOOKUP('nCino | Field Mappings'!$A313,'nCino | Object Info'!$A:$H,7,FALSE),"(not found)")</f>
        <v>rskcsp_ds_facility_curated</v>
      </c>
      <c r="AA313" t="str">
        <f t="shared" si="143"/>
        <v>LLC_BI__Account__c</v>
      </c>
      <c r="AB313" s="7" t="str">
        <f t="shared" si="144"/>
        <v>Foreign</v>
      </c>
      <c r="AC313" s="7" t="str">
        <f t="shared" si="144"/>
        <v>yes</v>
      </c>
      <c r="AD313" s="2" t="str">
        <f t="shared" si="145"/>
        <v>STRING</v>
      </c>
      <c r="AE313" s="7">
        <f t="shared" si="146"/>
        <v>18</v>
      </c>
      <c r="AF313" s="7" t="str">
        <f t="shared" si="147"/>
        <v>n/a</v>
      </c>
      <c r="AG313" s="7" t="str">
        <f t="shared" si="148"/>
        <v>n/a</v>
      </c>
      <c r="AH313" t="str">
        <f>IFERROR(VLOOKUP('nCino | Field Mappings'!$A313,'nCino | Object Info'!$A:$H,8,FALSE),"(not found)")</f>
        <v>facility</v>
      </c>
      <c r="AI313" t="str">
        <f t="shared" si="154"/>
        <v>Account</v>
      </c>
      <c r="AJ313" s="7" t="str">
        <f t="shared" si="149"/>
        <v>Foreign</v>
      </c>
      <c r="AK313" s="7" t="str">
        <f>AC313</f>
        <v>yes</v>
      </c>
      <c r="AL313" s="2" t="str">
        <f t="shared" si="150"/>
        <v>STRING</v>
      </c>
      <c r="AM313" s="7">
        <f t="shared" si="151"/>
        <v>18</v>
      </c>
      <c r="AN313" s="7" t="str">
        <f t="shared" si="152"/>
        <v>n/a</v>
      </c>
      <c r="AO313" s="7" t="str">
        <f t="shared" si="153"/>
        <v>n/a</v>
      </c>
      <c r="AP313" s="7" t="str">
        <f>IF(AL313="ARRAY", "CHECK MAX ELEMENTS", "n/a")</f>
        <v>n/a</v>
      </c>
    </row>
    <row r="314" spans="1:42">
      <c r="A314" s="1" t="s">
        <v>49</v>
      </c>
      <c r="B314" s="1" t="s">
        <v>374</v>
      </c>
      <c r="C314" s="1" t="s">
        <v>959</v>
      </c>
      <c r="D314" s="1" t="s">
        <v>960</v>
      </c>
      <c r="E314" s="1" t="s">
        <v>961</v>
      </c>
      <c r="F314" s="2" t="str">
        <f>IF(OR(ISERROR(VLOOKUP($C314,'DMW | F&amp;L Fields'!$L:$M, 1, FALSE)),IFERROR(INDEX('DMW | F&amp;L Fields'!$C:$C,MATCH($C314,'DMW | F&amp;L Fields'!$L:$L, 0)), "Y") ="Y"),"No", "Yes")</f>
        <v>No</v>
      </c>
      <c r="G314" s="1" t="str">
        <f>IFERROR(VLOOKUP($C314,'DMW | F&amp;L Fields'!$L:$M, 2, FALSE),"(not found)")</f>
        <v>(not found)</v>
      </c>
      <c r="H314" s="2" t="str">
        <f t="shared" si="138"/>
        <v>n/a</v>
      </c>
      <c r="I314" s="2" t="s">
        <v>97</v>
      </c>
      <c r="J314" s="1" t="s">
        <v>115</v>
      </c>
      <c r="K314" s="2">
        <v>255</v>
      </c>
      <c r="L314" s="2">
        <v>0</v>
      </c>
      <c r="M314" s="2">
        <v>0</v>
      </c>
      <c r="N314" s="2" t="str">
        <f t="shared" si="139"/>
        <v>string|255|0|0</v>
      </c>
      <c r="O314" t="str">
        <f>IFERROR(VLOOKUP('nCino | Field Mappings'!$A314,'nCino | Object Info'!$A:$H,5,FALSE),"(not found)")</f>
        <v>rskcsp_ds_facility</v>
      </c>
      <c r="P314" t="str">
        <f t="shared" si="140"/>
        <v>LLC_BI__Account_Officer__c</v>
      </c>
      <c r="Q314" s="7">
        <f>IFERROR(VLOOKUP($N314,'nCino | BigQuery Type Lookup'!$A:$F,2,FALSE),"(not found)")</f>
        <v>255</v>
      </c>
    </row>
    <row r="315" spans="1:42">
      <c r="A315" s="1" t="s">
        <v>49</v>
      </c>
      <c r="B315" s="1" t="s">
        <v>374</v>
      </c>
      <c r="C315" s="1" t="s">
        <v>962</v>
      </c>
      <c r="D315" s="1" t="s">
        <v>963</v>
      </c>
      <c r="E315" s="1" t="s">
        <v>964</v>
      </c>
      <c r="F315" s="2" t="str">
        <f>IF(OR(ISERROR(VLOOKUP($C315,'DMW | F&amp;L Fields'!$L:$M, 1, FALSE)),IFERROR(INDEX('DMW | F&amp;L Fields'!$C:$C,MATCH($C315,'DMW | F&amp;L Fields'!$L:$L, 0)), "Y") ="Y"),"No", "Yes")</f>
        <v>No</v>
      </c>
      <c r="G315" s="1" t="str">
        <f>IFERROR(VLOOKUP($C315,'DMW | F&amp;L Fields'!$L:$M, 2, FALSE),"(not found)")</f>
        <v>(not found)</v>
      </c>
      <c r="H315" s="2" t="str">
        <f t="shared" si="138"/>
        <v>n/a</v>
      </c>
      <c r="I315" s="2" t="s">
        <v>97</v>
      </c>
      <c r="J315" s="1" t="s">
        <v>128</v>
      </c>
      <c r="K315" s="2">
        <v>0</v>
      </c>
      <c r="L315" s="2">
        <v>18</v>
      </c>
      <c r="M315" s="2">
        <v>2</v>
      </c>
      <c r="N315" s="2" t="str">
        <f t="shared" si="139"/>
        <v>currency|0|18|2</v>
      </c>
      <c r="O315" t="str">
        <f>IFERROR(VLOOKUP('nCino | Field Mappings'!$A315,'nCino | Object Info'!$A:$H,5,FALSE),"(not found)")</f>
        <v>rskcsp_ds_facility</v>
      </c>
      <c r="P315" t="str">
        <f t="shared" si="140"/>
        <v>LLC_BI__Accrued_Interest__c</v>
      </c>
      <c r="Q315" s="7">
        <f>IFERROR(VLOOKUP($N315,'nCino | BigQuery Type Lookup'!$A:$F,2,FALSE),"(not found)")</f>
        <v>21</v>
      </c>
    </row>
    <row r="316" spans="1:42">
      <c r="A316" s="1" t="s">
        <v>49</v>
      </c>
      <c r="B316" s="1" t="s">
        <v>374</v>
      </c>
      <c r="C316" s="1" t="s">
        <v>965</v>
      </c>
      <c r="D316" s="1" t="s">
        <v>966</v>
      </c>
      <c r="E316" s="1" t="s">
        <v>967</v>
      </c>
      <c r="F316" s="2" t="str">
        <f>IF(OR(ISERROR(VLOOKUP($C316,'DMW | F&amp;L Fields'!$L:$M, 1, FALSE)),IFERROR(INDEX('DMW | F&amp;L Fields'!$C:$C,MATCH($C316,'DMW | F&amp;L Fields'!$L:$L, 0)), "Y") ="Y"),"No", "Yes")</f>
        <v>No</v>
      </c>
      <c r="G316" s="1" t="str">
        <f>IFERROR(VLOOKUP($C316,'DMW | F&amp;L Fields'!$L:$M, 2, FALSE),"(not found)")</f>
        <v>(not found)</v>
      </c>
      <c r="H316" s="2" t="str">
        <f t="shared" si="138"/>
        <v>n/a</v>
      </c>
      <c r="I316" s="2" t="s">
        <v>97</v>
      </c>
      <c r="J316" s="1" t="s">
        <v>98</v>
      </c>
      <c r="K316" s="2">
        <v>0</v>
      </c>
      <c r="L316" s="2">
        <v>18</v>
      </c>
      <c r="M316" s="2">
        <v>0</v>
      </c>
      <c r="N316" s="2" t="str">
        <f t="shared" si="139"/>
        <v>double|0|18|0</v>
      </c>
      <c r="O316" t="str">
        <f>IFERROR(VLOOKUP('nCino | Field Mappings'!$A316,'nCino | Object Info'!$A:$H,5,FALSE),"(not found)")</f>
        <v>rskcsp_ds_facility</v>
      </c>
      <c r="P316" t="str">
        <f t="shared" si="140"/>
        <v>LLC_BI__Adverse_Action_Flag__c</v>
      </c>
      <c r="Q316" s="7">
        <f>IFERROR(VLOOKUP($N316,'nCino | BigQuery Type Lookup'!$A:$F,2,FALSE),"(not found)")</f>
        <v>18</v>
      </c>
    </row>
    <row r="317" spans="1:42">
      <c r="A317" s="1" t="s">
        <v>49</v>
      </c>
      <c r="B317" s="1" t="s">
        <v>374</v>
      </c>
      <c r="C317" s="1" t="s">
        <v>968</v>
      </c>
      <c r="D317" s="1" t="s">
        <v>969</v>
      </c>
      <c r="E317" s="1" t="s">
        <v>970</v>
      </c>
      <c r="F317" s="2" t="str">
        <f>IF(OR(ISERROR(VLOOKUP($C317,'DMW | F&amp;L Fields'!$L:$M, 1, FALSE)),IFERROR(INDEX('DMW | F&amp;L Fields'!$C:$C,MATCH($C317,'DMW | F&amp;L Fields'!$L:$L, 0)), "Y") ="Y"),"No", "Yes")</f>
        <v>No</v>
      </c>
      <c r="G317" s="1" t="str">
        <f>IFERROR(VLOOKUP($C317,'DMW | F&amp;L Fields'!$L:$M, 2, FALSE),"(not found)")</f>
        <v>(not found)</v>
      </c>
      <c r="H317" s="2" t="str">
        <f t="shared" si="138"/>
        <v>n/a</v>
      </c>
      <c r="I317" s="2" t="s">
        <v>97</v>
      </c>
      <c r="J317" s="1" t="s">
        <v>128</v>
      </c>
      <c r="K317" s="2">
        <v>0</v>
      </c>
      <c r="L317" s="2">
        <v>18</v>
      </c>
      <c r="M317" s="2">
        <v>2</v>
      </c>
      <c r="N317" s="2" t="str">
        <f t="shared" si="139"/>
        <v>currency|0|18|2</v>
      </c>
      <c r="O317" t="str">
        <f>IFERROR(VLOOKUP('nCino | Field Mappings'!$A317,'nCino | Object Info'!$A:$H,5,FALSE),"(not found)")</f>
        <v>rskcsp_ds_facility</v>
      </c>
      <c r="P317" t="str">
        <f t="shared" si="140"/>
        <v>LLC_BI__Allocated_Facility_Amount__c</v>
      </c>
      <c r="Q317" s="7">
        <f>IFERROR(VLOOKUP($N317,'nCino | BigQuery Type Lookup'!$A:$F,2,FALSE),"(not found)")</f>
        <v>21</v>
      </c>
    </row>
    <row r="318" spans="1:42">
      <c r="A318" s="1" t="s">
        <v>49</v>
      </c>
      <c r="B318" s="1" t="s">
        <v>374</v>
      </c>
      <c r="C318" s="1" t="s">
        <v>971</v>
      </c>
      <c r="D318" s="1" t="s">
        <v>972</v>
      </c>
      <c r="E318" s="1" t="s">
        <v>973</v>
      </c>
      <c r="F318" s="2" t="str">
        <f>IF(OR(ISERROR(VLOOKUP($C318,'DMW | F&amp;L Fields'!$L:$M, 1, FALSE)),IFERROR(INDEX('DMW | F&amp;L Fields'!$C:$C,MATCH($C318,'DMW | F&amp;L Fields'!$L:$L, 0)), "Y") ="Y"),"No", "Yes")</f>
        <v>No</v>
      </c>
      <c r="G318" s="1" t="str">
        <f>IFERROR(VLOOKUP($C318,'DMW | F&amp;L Fields'!$L:$M, 2, FALSE),"(not found)")</f>
        <v>(not found)</v>
      </c>
      <c r="H318" s="2" t="str">
        <f t="shared" si="138"/>
        <v>n/a</v>
      </c>
      <c r="I318" s="2" t="s">
        <v>97</v>
      </c>
      <c r="J318" s="1" t="s">
        <v>128</v>
      </c>
      <c r="K318" s="2">
        <v>0</v>
      </c>
      <c r="L318" s="2">
        <v>18</v>
      </c>
      <c r="M318" s="2">
        <v>2</v>
      </c>
      <c r="N318" s="2" t="str">
        <f t="shared" si="139"/>
        <v>currency|0|18|2</v>
      </c>
      <c r="O318" t="str">
        <f>IFERROR(VLOOKUP('nCino | Field Mappings'!$A318,'nCino | Object Info'!$A:$H,5,FALSE),"(not found)")</f>
        <v>rskcsp_ds_facility</v>
      </c>
      <c r="P318" t="str">
        <f t="shared" si="140"/>
        <v>LLC_BI__Amortized_Term__c</v>
      </c>
      <c r="Q318" s="7">
        <f>IFERROR(VLOOKUP($N318,'nCino | BigQuery Type Lookup'!$A:$F,2,FALSE),"(not found)")</f>
        <v>21</v>
      </c>
    </row>
    <row r="319" spans="1:42">
      <c r="A319" s="1" t="s">
        <v>49</v>
      </c>
      <c r="B319" s="1" t="s">
        <v>374</v>
      </c>
      <c r="C319" s="1" t="s">
        <v>974</v>
      </c>
      <c r="D319" s="1" t="s">
        <v>975</v>
      </c>
      <c r="E319" s="1" t="s">
        <v>976</v>
      </c>
      <c r="F319" s="2" t="str">
        <f>IF(OR(ISERROR(VLOOKUP($C319,'DMW | F&amp;L Fields'!$L:$M, 1, FALSE)),IFERROR(INDEX('DMW | F&amp;L Fields'!$C:$C,MATCH($C319,'DMW | F&amp;L Fields'!$L:$L, 0)), "Y") ="Y"),"No", "Yes")</f>
        <v>No</v>
      </c>
      <c r="G319" s="1" t="str">
        <f>IFERROR(VLOOKUP($C319,'DMW | F&amp;L Fields'!$L:$M, 2, FALSE),"(not found)")</f>
        <v>(not found)</v>
      </c>
      <c r="H319" s="2" t="str">
        <f t="shared" si="138"/>
        <v>n/a</v>
      </c>
      <c r="I319" s="2" t="s">
        <v>97</v>
      </c>
      <c r="J319" s="1" t="s">
        <v>98</v>
      </c>
      <c r="K319" s="2">
        <v>0</v>
      </c>
      <c r="L319" s="2">
        <v>18</v>
      </c>
      <c r="M319" s="2">
        <v>0</v>
      </c>
      <c r="N319" s="2" t="str">
        <f t="shared" si="139"/>
        <v>double|0|18|0</v>
      </c>
      <c r="O319" t="str">
        <f>IFERROR(VLOOKUP('nCino | Field Mappings'!$A319,'nCino | Object Info'!$A:$H,5,FALSE),"(not found)")</f>
        <v>rskcsp_ds_facility</v>
      </c>
      <c r="P319" t="str">
        <f t="shared" si="140"/>
        <v>LLC_BI__Amortized_Term_Months__c</v>
      </c>
      <c r="Q319" s="7">
        <f>IFERROR(VLOOKUP($N319,'nCino | BigQuery Type Lookup'!$A:$F,2,FALSE),"(not found)")</f>
        <v>18</v>
      </c>
    </row>
    <row r="320" spans="1:42">
      <c r="A320" s="1" t="s">
        <v>49</v>
      </c>
      <c r="B320" s="1" t="s">
        <v>374</v>
      </c>
      <c r="C320" s="1" t="s">
        <v>977</v>
      </c>
      <c r="D320" s="1" t="s">
        <v>978</v>
      </c>
      <c r="E320" s="1" t="s">
        <v>538</v>
      </c>
      <c r="F320" s="2" t="str">
        <f>IF(OR(ISERROR(VLOOKUP($C320,'DMW | F&amp;L Fields'!$L:$M, 1, FALSE)),IFERROR(INDEX('DMW | F&amp;L Fields'!$C:$C,MATCH($C320,'DMW | F&amp;L Fields'!$L:$L, 0)), "Y") ="Y"),"No", "Yes")</f>
        <v>Yes</v>
      </c>
      <c r="G320" s="1" t="str">
        <f>IFERROR(VLOOKUP($C320,'DMW | F&amp;L Fields'!$L:$M, 2, FALSE),"(not found)")</f>
        <v>This field contains the full original amount of the Loan; this is the amount of the Loan at the time it was booked. This value should not change over time and is consistent over installment and line of credit products. This is used to calculate exposure for Line of Credit Products.</v>
      </c>
      <c r="H320" s="2" t="str">
        <f t="shared" si="138"/>
        <v>n/a</v>
      </c>
      <c r="I320" s="2" t="s">
        <v>97</v>
      </c>
      <c r="J320" s="1" t="s">
        <v>128</v>
      </c>
      <c r="K320" s="2">
        <v>0</v>
      </c>
      <c r="L320" s="2">
        <v>18</v>
      </c>
      <c r="M320" s="2">
        <v>2</v>
      </c>
      <c r="N320" s="2" t="str">
        <f t="shared" si="139"/>
        <v>currency|0|18|2</v>
      </c>
      <c r="O320" t="str">
        <f>IFERROR(VLOOKUP('nCino | Field Mappings'!$A320,'nCino | Object Info'!$A:$H,5,FALSE),"(not found)")</f>
        <v>rskcsp_ds_facility</v>
      </c>
      <c r="P320" t="str">
        <f t="shared" si="140"/>
        <v>LLC_BI__Amount__c</v>
      </c>
      <c r="Q320" s="7">
        <f>IFERROR(VLOOKUP($N320,'nCino | BigQuery Type Lookup'!$A:$F,2,FALSE),"(not found)")</f>
        <v>21</v>
      </c>
      <c r="R320" t="str">
        <f>IFERROR(VLOOKUP('nCino | Field Mappings'!$A320,'nCino | Object Info'!$A:$H,6,FALSE),"(not found)")</f>
        <v>rskcsp_ds_facility_staging</v>
      </c>
      <c r="S320" t="str">
        <f t="shared" si="141"/>
        <v>LLC_BI__Amount__c</v>
      </c>
      <c r="T320" s="7" t="str">
        <f t="shared" si="142"/>
        <v>n/a</v>
      </c>
      <c r="U320" s="7" t="str">
        <f t="shared" ref="U320" si="171">IF($T320="Primary", "yes", "no")</f>
        <v>no</v>
      </c>
      <c r="V320" s="2" t="str">
        <f>IFERROR(VLOOKUP($N320,'nCino | BigQuery Type Lookup'!$A:$F,3,FALSE),"(not found)")</f>
        <v>NUMERIC</v>
      </c>
      <c r="W320" s="7" t="str">
        <f>IFERROR(VLOOKUP($N320,'nCino | BigQuery Type Lookup'!$A:$F,4,FALSE),"(not found)")</f>
        <v>n/a</v>
      </c>
      <c r="X320" s="7">
        <f>IFERROR(VLOOKUP($N320,'nCino | BigQuery Type Lookup'!$A:$F,5,FALSE),"(not found)")</f>
        <v>18</v>
      </c>
      <c r="Y320" s="7">
        <f>IFERROR(VLOOKUP($N320,'nCino | BigQuery Type Lookup'!$A:$F,6,FALSE),"(not found)")</f>
        <v>2</v>
      </c>
      <c r="Z320" t="str">
        <f>IFERROR(VLOOKUP('nCino | Field Mappings'!$A320,'nCino | Object Info'!$A:$H,7,FALSE),"(not found)")</f>
        <v>rskcsp_ds_facility_curated</v>
      </c>
      <c r="AA320" t="str">
        <f t="shared" si="143"/>
        <v>LLC_BI__Amount__c</v>
      </c>
      <c r="AB320" s="7" t="str">
        <f t="shared" si="144"/>
        <v>n/a</v>
      </c>
      <c r="AC320" s="7" t="str">
        <f t="shared" si="144"/>
        <v>yes</v>
      </c>
      <c r="AD320" s="2" t="str">
        <f t="shared" si="145"/>
        <v>NUMERIC</v>
      </c>
      <c r="AE320" s="7" t="str">
        <f t="shared" si="146"/>
        <v>n/a</v>
      </c>
      <c r="AF320" s="7">
        <f t="shared" si="147"/>
        <v>18</v>
      </c>
      <c r="AG320" s="7">
        <f t="shared" si="148"/>
        <v>2</v>
      </c>
      <c r="AH320" t="str">
        <f>IFERROR(VLOOKUP('nCino | Field Mappings'!$A320,'nCino | Object Info'!$A:$H,8,FALSE),"(not found)")</f>
        <v>facility</v>
      </c>
      <c r="AI320" t="str">
        <f t="shared" si="154"/>
        <v>Amount</v>
      </c>
      <c r="AJ320" s="7" t="str">
        <f t="shared" si="149"/>
        <v>n/a</v>
      </c>
      <c r="AK320" s="7" t="str">
        <f>AC320</f>
        <v>yes</v>
      </c>
      <c r="AL320" s="2" t="str">
        <f t="shared" si="150"/>
        <v>NUMERIC</v>
      </c>
      <c r="AM320" s="7" t="str">
        <f t="shared" si="151"/>
        <v>n/a</v>
      </c>
      <c r="AN320" s="7">
        <f t="shared" si="152"/>
        <v>18</v>
      </c>
      <c r="AO320" s="7">
        <f t="shared" si="153"/>
        <v>2</v>
      </c>
      <c r="AP320" s="7" t="str">
        <f>IF(AL320="ARRAY", "CHECK MAX ELEMENTS", "n/a")</f>
        <v>n/a</v>
      </c>
    </row>
    <row r="321" spans="1:17">
      <c r="A321" s="1" t="s">
        <v>49</v>
      </c>
      <c r="B321" s="1" t="s">
        <v>374</v>
      </c>
      <c r="C321" s="1" t="s">
        <v>979</v>
      </c>
      <c r="D321" s="1" t="s">
        <v>980</v>
      </c>
      <c r="E321" s="1" t="s">
        <v>981</v>
      </c>
      <c r="F321" s="2" t="str">
        <f>IF(OR(ISERROR(VLOOKUP($C321,'DMW | F&amp;L Fields'!$L:$M, 1, FALSE)),IFERROR(INDEX('DMW | F&amp;L Fields'!$C:$C,MATCH($C321,'DMW | F&amp;L Fields'!$L:$L, 0)), "Y") ="Y"),"No", "Yes")</f>
        <v>No</v>
      </c>
      <c r="G321" s="1" t="str">
        <f>IFERROR(VLOOKUP($C321,'DMW | F&amp;L Fields'!$L:$M, 2, FALSE),"(not found)")</f>
        <v>(not found)</v>
      </c>
      <c r="H321" s="2" t="str">
        <f t="shared" si="138"/>
        <v>n/a</v>
      </c>
      <c r="I321" s="2" t="s">
        <v>97</v>
      </c>
      <c r="J321" s="1" t="s">
        <v>128</v>
      </c>
      <c r="K321" s="2">
        <v>0</v>
      </c>
      <c r="L321" s="2">
        <v>18</v>
      </c>
      <c r="M321" s="2">
        <v>2</v>
      </c>
      <c r="N321" s="2" t="str">
        <f t="shared" si="139"/>
        <v>currency|0|18|2</v>
      </c>
      <c r="O321" t="str">
        <f>IFERROR(VLOOKUP('nCino | Field Mappings'!$A321,'nCino | Object Info'!$A:$H,5,FALSE),"(not found)")</f>
        <v>rskcsp_ds_facility</v>
      </c>
      <c r="P321" t="str">
        <f t="shared" si="140"/>
        <v>LLC_BI__Amount_Available__c</v>
      </c>
      <c r="Q321" s="7">
        <f>IFERROR(VLOOKUP($N321,'nCino | BigQuery Type Lookup'!$A:$F,2,FALSE),"(not found)")</f>
        <v>21</v>
      </c>
    </row>
    <row r="322" spans="1:17">
      <c r="A322" s="1" t="s">
        <v>49</v>
      </c>
      <c r="B322" s="1" t="s">
        <v>374</v>
      </c>
      <c r="C322" s="1" t="s">
        <v>982</v>
      </c>
      <c r="D322" s="1" t="s">
        <v>983</v>
      </c>
      <c r="E322" s="1" t="s">
        <v>984</v>
      </c>
      <c r="F322" s="2" t="str">
        <f>IF(OR(ISERROR(VLOOKUP($C322,'DMW | F&amp;L Fields'!$L:$M, 1, FALSE)),IFERROR(INDEX('DMW | F&amp;L Fields'!$C:$C,MATCH($C322,'DMW | F&amp;L Fields'!$L:$L, 0)), "Y") ="Y"),"No", "Yes")</f>
        <v>No</v>
      </c>
      <c r="G322" s="1" t="str">
        <f>IFERROR(VLOOKUP($C322,'DMW | F&amp;L Fields'!$L:$M, 2, FALSE),"(not found)")</f>
        <v>(not found)</v>
      </c>
      <c r="H322" s="2" t="str">
        <f t="shared" si="138"/>
        <v>n/a</v>
      </c>
      <c r="I322" s="2" t="s">
        <v>97</v>
      </c>
      <c r="J322" s="1" t="s">
        <v>128</v>
      </c>
      <c r="K322" s="2">
        <v>0</v>
      </c>
      <c r="L322" s="2">
        <v>18</v>
      </c>
      <c r="M322" s="2">
        <v>2</v>
      </c>
      <c r="N322" s="2" t="str">
        <f t="shared" si="139"/>
        <v>currency|0|18|2</v>
      </c>
      <c r="O322" t="str">
        <f>IFERROR(VLOOKUP('nCino | Field Mappings'!$A322,'nCino | Object Info'!$A:$H,5,FALSE),"(not found)")</f>
        <v>rskcsp_ds_facility</v>
      </c>
      <c r="P322" t="str">
        <f t="shared" si="140"/>
        <v>LLC_BI__Amount_New_Money__c</v>
      </c>
      <c r="Q322" s="7">
        <f>IFERROR(VLOOKUP($N322,'nCino | BigQuery Type Lookup'!$A:$F,2,FALSE),"(not found)")</f>
        <v>21</v>
      </c>
    </row>
    <row r="323" spans="1:17">
      <c r="A323" s="1" t="s">
        <v>49</v>
      </c>
      <c r="B323" s="1" t="s">
        <v>374</v>
      </c>
      <c r="C323" s="1" t="s">
        <v>985</v>
      </c>
      <c r="D323" s="1" t="s">
        <v>986</v>
      </c>
      <c r="E323" s="1" t="s">
        <v>987</v>
      </c>
      <c r="F323" s="2" t="str">
        <f>IF(OR(ISERROR(VLOOKUP($C323,'DMW | F&amp;L Fields'!$L:$M, 1, FALSE)),IFERROR(INDEX('DMW | F&amp;L Fields'!$C:$C,MATCH($C323,'DMW | F&amp;L Fields'!$L:$L, 0)), "Y") ="Y"),"No", "Yes")</f>
        <v>No</v>
      </c>
      <c r="G323" s="1" t="str">
        <f>IFERROR(VLOOKUP($C323,'DMW | F&amp;L Fields'!$L:$M, 2, FALSE),"(not found)")</f>
        <v>(not found)</v>
      </c>
      <c r="H323" s="2" t="str">
        <f t="shared" ref="H323:H386" si="172">IF(J323="Id", "Primary", IF(LEFT(J323, 9) ="reference", "Foreign", "n/a"))</f>
        <v>n/a</v>
      </c>
      <c r="I323" s="2" t="s">
        <v>97</v>
      </c>
      <c r="J323" s="1" t="s">
        <v>128</v>
      </c>
      <c r="K323" s="2">
        <v>0</v>
      </c>
      <c r="L323" s="2">
        <v>18</v>
      </c>
      <c r="M323" s="2">
        <v>2</v>
      </c>
      <c r="N323" s="2" t="str">
        <f t="shared" ref="N323:N386" si="173">_xlfn.CONCAT(J323,"|",K323,"|",L323,"|",M323)</f>
        <v>currency|0|18|2</v>
      </c>
      <c r="O323" t="str">
        <f>IFERROR(VLOOKUP('nCino | Field Mappings'!$A323,'nCino | Object Info'!$A:$H,5,FALSE),"(not found)")</f>
        <v>rskcsp_ds_facility</v>
      </c>
      <c r="P323" t="str">
        <f t="shared" ref="P323:P386" si="174">D323</f>
        <v>LLC_BI__Amount_Unused__c</v>
      </c>
      <c r="Q323" s="7">
        <f>IFERROR(VLOOKUP($N323,'nCino | BigQuery Type Lookup'!$A:$F,2,FALSE),"(not found)")</f>
        <v>21</v>
      </c>
    </row>
    <row r="324" spans="1:17">
      <c r="A324" s="1" t="s">
        <v>49</v>
      </c>
      <c r="B324" s="1" t="s">
        <v>374</v>
      </c>
      <c r="C324" s="1" t="s">
        <v>988</v>
      </c>
      <c r="D324" s="1" t="s">
        <v>989</v>
      </c>
      <c r="E324" s="1" t="s">
        <v>990</v>
      </c>
      <c r="F324" s="2" t="str">
        <f>IF(OR(ISERROR(VLOOKUP($C324,'DMW | F&amp;L Fields'!$L:$M, 1, FALSE)),IFERROR(INDEX('DMW | F&amp;L Fields'!$C:$C,MATCH($C324,'DMW | F&amp;L Fields'!$L:$L, 0)), "Y") ="Y"),"No", "Yes")</f>
        <v>No</v>
      </c>
      <c r="G324" s="1" t="str">
        <f>IFERROR(VLOOKUP($C324,'DMW | F&amp;L Fields'!$L:$M, 2, FALSE),"(not found)")</f>
        <v>(not found)</v>
      </c>
      <c r="H324" s="2" t="str">
        <f t="shared" si="172"/>
        <v>n/a</v>
      </c>
      <c r="I324" s="2" t="s">
        <v>97</v>
      </c>
      <c r="J324" s="1" t="s">
        <v>128</v>
      </c>
      <c r="K324" s="2">
        <v>0</v>
      </c>
      <c r="L324" s="2">
        <v>18</v>
      </c>
      <c r="M324" s="2">
        <v>2</v>
      </c>
      <c r="N324" s="2" t="str">
        <f t="shared" si="173"/>
        <v>currency|0|18|2</v>
      </c>
      <c r="O324" t="str">
        <f>IFERROR(VLOOKUP('nCino | Field Mappings'!$A324,'nCino | Object Info'!$A:$H,5,FALSE),"(not found)")</f>
        <v>rskcsp_ds_facility</v>
      </c>
      <c r="P324" t="str">
        <f t="shared" si="174"/>
        <v>LLC_BI__AmountOutstanding__c</v>
      </c>
      <c r="Q324" s="7">
        <f>IFERROR(VLOOKUP($N324,'nCino | BigQuery Type Lookup'!$A:$F,2,FALSE),"(not found)")</f>
        <v>21</v>
      </c>
    </row>
    <row r="325" spans="1:17">
      <c r="A325" s="1" t="s">
        <v>49</v>
      </c>
      <c r="B325" s="1" t="s">
        <v>374</v>
      </c>
      <c r="C325" s="1" t="s">
        <v>991</v>
      </c>
      <c r="D325" s="1" t="s">
        <v>992</v>
      </c>
      <c r="E325" s="1" t="s">
        <v>993</v>
      </c>
      <c r="F325" s="2" t="str">
        <f>IF(OR(ISERROR(VLOOKUP($C325,'DMW | F&amp;L Fields'!$L:$M, 1, FALSE)),IFERROR(INDEX('DMW | F&amp;L Fields'!$C:$C,MATCH($C325,'DMW | F&amp;L Fields'!$L:$L, 0)), "Y") ="Y"),"No", "Yes")</f>
        <v>No</v>
      </c>
      <c r="G325" s="1" t="str">
        <f>IFERROR(VLOOKUP($C325,'DMW | F&amp;L Fields'!$L:$M, 2, FALSE),"(not found)")</f>
        <v>(not found)</v>
      </c>
      <c r="H325" s="2" t="str">
        <f t="shared" si="172"/>
        <v>n/a</v>
      </c>
      <c r="I325" s="2" t="s">
        <v>97</v>
      </c>
      <c r="J325" s="1" t="s">
        <v>342</v>
      </c>
      <c r="K325" s="2">
        <v>0</v>
      </c>
      <c r="L325" s="2">
        <v>11</v>
      </c>
      <c r="M325" s="2">
        <v>8</v>
      </c>
      <c r="N325" s="2" t="str">
        <f t="shared" si="173"/>
        <v>percent|0|11|8</v>
      </c>
      <c r="O325" t="str">
        <f>IFERROR(VLOOKUP('nCino | Field Mappings'!$A325,'nCino | Object Info'!$A:$H,5,FALSE),"(not found)")</f>
        <v>rskcsp_ds_facility</v>
      </c>
      <c r="P325" t="str">
        <f t="shared" si="174"/>
        <v>LLC_BI__Annual_Rate_Increase__c</v>
      </c>
      <c r="Q325" s="7">
        <f>IFERROR(VLOOKUP($N325,'nCino | BigQuery Type Lookup'!$A:$F,2,FALSE),"(not found)")</f>
        <v>20</v>
      </c>
    </row>
    <row r="326" spans="1:17">
      <c r="A326" s="1" t="s">
        <v>49</v>
      </c>
      <c r="B326" s="1" t="s">
        <v>374</v>
      </c>
      <c r="C326" s="1" t="s">
        <v>994</v>
      </c>
      <c r="D326" s="1" t="s">
        <v>995</v>
      </c>
      <c r="E326" s="1" t="s">
        <v>996</v>
      </c>
      <c r="F326" s="2" t="str">
        <f>IF(OR(ISERROR(VLOOKUP($C326,'DMW | F&amp;L Fields'!$L:$M, 1, FALSE)),IFERROR(INDEX('DMW | F&amp;L Fields'!$C:$C,MATCH($C326,'DMW | F&amp;L Fields'!$L:$L, 0)), "Y") ="Y"),"No", "Yes")</f>
        <v>No</v>
      </c>
      <c r="G326" s="1" t="str">
        <f>IFERROR(VLOOKUP($C326,'DMW | F&amp;L Fields'!$L:$M, 2, FALSE),"(not found)")</f>
        <v>(not found)</v>
      </c>
      <c r="H326" s="2" t="str">
        <f t="shared" si="172"/>
        <v>Foreign</v>
      </c>
      <c r="I326" s="2" t="s">
        <v>97</v>
      </c>
      <c r="J326" s="1" t="s">
        <v>997</v>
      </c>
      <c r="K326" s="2">
        <v>18</v>
      </c>
      <c r="L326" s="2">
        <v>0</v>
      </c>
      <c r="M326" s="2">
        <v>0</v>
      </c>
      <c r="N326" s="2" t="str">
        <f t="shared" si="173"/>
        <v>reference(LLC_BI__Application__c)|18|0|0</v>
      </c>
      <c r="O326" t="str">
        <f>IFERROR(VLOOKUP('nCino | Field Mappings'!$A326,'nCino | Object Info'!$A:$H,5,FALSE),"(not found)")</f>
        <v>rskcsp_ds_facility</v>
      </c>
      <c r="P326" t="str">
        <f t="shared" si="174"/>
        <v>LLC_BI__Application__c</v>
      </c>
      <c r="Q326" s="7">
        <f>IFERROR(VLOOKUP($N326,'nCino | BigQuery Type Lookup'!$A:$F,2,FALSE),"(not found)")</f>
        <v>18</v>
      </c>
    </row>
    <row r="327" spans="1:17">
      <c r="A327" s="1" t="s">
        <v>49</v>
      </c>
      <c r="B327" s="1" t="s">
        <v>374</v>
      </c>
      <c r="C327" s="1" t="s">
        <v>998</v>
      </c>
      <c r="D327" s="1" t="s">
        <v>999</v>
      </c>
      <c r="E327" s="1" t="s">
        <v>1000</v>
      </c>
      <c r="F327" s="2" t="str">
        <f>IF(OR(ISERROR(VLOOKUP($C327,'DMW | F&amp;L Fields'!$L:$M, 1, FALSE)),IFERROR(INDEX('DMW | F&amp;L Fields'!$C:$C,MATCH($C327,'DMW | F&amp;L Fields'!$L:$L, 0)), "Y") ="Y"),"No", "Yes")</f>
        <v>No</v>
      </c>
      <c r="G327" s="1" t="str">
        <f>IFERROR(VLOOKUP($C327,'DMW | F&amp;L Fields'!$L:$M, 2, FALSE),"(not found)")</f>
        <v>(not found)</v>
      </c>
      <c r="H327" s="2" t="str">
        <f t="shared" si="172"/>
        <v>n/a</v>
      </c>
      <c r="I327" s="2" t="s">
        <v>97</v>
      </c>
      <c r="J327" s="1" t="s">
        <v>128</v>
      </c>
      <c r="K327" s="2">
        <v>0</v>
      </c>
      <c r="L327" s="2">
        <v>18</v>
      </c>
      <c r="M327" s="2">
        <v>2</v>
      </c>
      <c r="N327" s="2" t="str">
        <f t="shared" si="173"/>
        <v>currency|0|18|2</v>
      </c>
      <c r="O327" t="str">
        <f>IFERROR(VLOOKUP('nCino | Field Mappings'!$A327,'nCino | Object Info'!$A:$H,5,FALSE),"(not found)")</f>
        <v>rskcsp_ds_facility</v>
      </c>
      <c r="P327" t="str">
        <f t="shared" si="174"/>
        <v>LLC_BI__Approved_Loan_Amount__c</v>
      </c>
      <c r="Q327" s="7">
        <f>IFERROR(VLOOKUP($N327,'nCino | BigQuery Type Lookup'!$A:$F,2,FALSE),"(not found)")</f>
        <v>21</v>
      </c>
    </row>
    <row r="328" spans="1:17">
      <c r="A328" s="1" t="s">
        <v>49</v>
      </c>
      <c r="B328" s="1" t="s">
        <v>374</v>
      </c>
      <c r="C328" s="1" t="s">
        <v>1001</v>
      </c>
      <c r="D328" s="1" t="s">
        <v>1002</v>
      </c>
      <c r="E328" s="1" t="s">
        <v>420</v>
      </c>
      <c r="F328" s="2" t="str">
        <f>IF(OR(ISERROR(VLOOKUP($C328,'DMW | F&amp;L Fields'!$L:$M, 1, FALSE)),IFERROR(INDEX('DMW | F&amp;L Fields'!$C:$C,MATCH($C328,'DMW | F&amp;L Fields'!$L:$L, 0)), "Y") ="Y"),"No", "Yes")</f>
        <v>No</v>
      </c>
      <c r="G328" s="1" t="str">
        <f>IFERROR(VLOOKUP($C328,'DMW | F&amp;L Fields'!$L:$M, 2, FALSE),"(not found)")</f>
        <v>(not found)</v>
      </c>
      <c r="H328" s="2" t="str">
        <f t="shared" si="172"/>
        <v>n/a</v>
      </c>
      <c r="I328" s="2" t="s">
        <v>97</v>
      </c>
      <c r="J328" s="1" t="s">
        <v>342</v>
      </c>
      <c r="K328" s="2">
        <v>0</v>
      </c>
      <c r="L328" s="2">
        <v>6</v>
      </c>
      <c r="M328" s="2">
        <v>3</v>
      </c>
      <c r="N328" s="2" t="str">
        <f t="shared" si="173"/>
        <v>percent|0|6|3</v>
      </c>
      <c r="O328" t="str">
        <f>IFERROR(VLOOKUP('nCino | Field Mappings'!$A328,'nCino | Object Info'!$A:$H,5,FALSE),"(not found)")</f>
        <v>rskcsp_ds_facility</v>
      </c>
      <c r="P328" t="str">
        <f t="shared" si="174"/>
        <v>LLC_BI__APR__c</v>
      </c>
      <c r="Q328" s="7">
        <f>IFERROR(VLOOKUP($N328,'nCino | BigQuery Type Lookup'!$A:$F,2,FALSE),"(not found)")</f>
        <v>10</v>
      </c>
    </row>
    <row r="329" spans="1:17">
      <c r="A329" s="1" t="s">
        <v>49</v>
      </c>
      <c r="B329" s="1" t="s">
        <v>374</v>
      </c>
      <c r="C329" s="1" t="s">
        <v>1003</v>
      </c>
      <c r="D329" s="1" t="s">
        <v>1004</v>
      </c>
      <c r="E329" s="1" t="s">
        <v>1005</v>
      </c>
      <c r="F329" s="2" t="str">
        <f>IF(OR(ISERROR(VLOOKUP($C329,'DMW | F&amp;L Fields'!$L:$M, 1, FALSE)),IFERROR(INDEX('DMW | F&amp;L Fields'!$C:$C,MATCH($C329,'DMW | F&amp;L Fields'!$L:$L, 0)), "Y") ="Y"),"No", "Yes")</f>
        <v>No</v>
      </c>
      <c r="G329" s="1" t="str">
        <f>IFERROR(VLOOKUP($C329,'DMW | F&amp;L Fields'!$L:$M, 2, FALSE),"(not found)")</f>
        <v>(not found)</v>
      </c>
      <c r="H329" s="2" t="str">
        <f t="shared" si="172"/>
        <v>n/a</v>
      </c>
      <c r="I329" s="2" t="s">
        <v>97</v>
      </c>
      <c r="J329" s="1" t="s">
        <v>115</v>
      </c>
      <c r="K329" s="2">
        <v>80</v>
      </c>
      <c r="L329" s="2">
        <v>0</v>
      </c>
      <c r="M329" s="2">
        <v>0</v>
      </c>
      <c r="N329" s="2" t="str">
        <f t="shared" si="173"/>
        <v>string|80|0|0</v>
      </c>
      <c r="O329" t="str">
        <f>IFERROR(VLOOKUP('nCino | Field Mappings'!$A329,'nCino | Object Info'!$A:$H,5,FALSE),"(not found)")</f>
        <v>rskcsp_ds_facility</v>
      </c>
      <c r="P329" t="str">
        <f t="shared" si="174"/>
        <v>LLC_BI__Attorney__c</v>
      </c>
      <c r="Q329" s="7">
        <f>IFERROR(VLOOKUP($N329,'nCino | BigQuery Type Lookup'!$A:$F,2,FALSE),"(not found)")</f>
        <v>80</v>
      </c>
    </row>
    <row r="330" spans="1:17">
      <c r="A330" s="1" t="s">
        <v>49</v>
      </c>
      <c r="B330" s="1" t="s">
        <v>374</v>
      </c>
      <c r="C330" s="1" t="s">
        <v>1006</v>
      </c>
      <c r="D330" s="1" t="s">
        <v>1007</v>
      </c>
      <c r="E330" s="1" t="s">
        <v>1008</v>
      </c>
      <c r="F330" s="2" t="str">
        <f>IF(OR(ISERROR(VLOOKUP($C330,'DMW | F&amp;L Fields'!$L:$M, 1, FALSE)),IFERROR(INDEX('DMW | F&amp;L Fields'!$C:$C,MATCH($C330,'DMW | F&amp;L Fields'!$L:$L, 0)), "Y") ="Y"),"No", "Yes")</f>
        <v>No</v>
      </c>
      <c r="G330" s="1" t="str">
        <f>IFERROR(VLOOKUP($C330,'DMW | F&amp;L Fields'!$L:$M, 2, FALSE),"(not found)")</f>
        <v>(not found)</v>
      </c>
      <c r="H330" s="2" t="str">
        <f t="shared" si="172"/>
        <v>n/a</v>
      </c>
      <c r="I330" s="2" t="s">
        <v>97</v>
      </c>
      <c r="J330" s="1" t="s">
        <v>102</v>
      </c>
      <c r="K330" s="2">
        <v>0</v>
      </c>
      <c r="L330" s="2">
        <v>0</v>
      </c>
      <c r="M330" s="2">
        <v>0</v>
      </c>
      <c r="N330" s="2" t="str">
        <f t="shared" si="173"/>
        <v>date|0|0|0</v>
      </c>
      <c r="O330" t="str">
        <f>IFERROR(VLOOKUP('nCino | Field Mappings'!$A330,'nCino | Object Info'!$A:$H,5,FALSE),"(not found)")</f>
        <v>rskcsp_ds_facility</v>
      </c>
      <c r="P330" t="str">
        <f t="shared" si="174"/>
        <v>LLC_BI__Authorization_Date__c</v>
      </c>
      <c r="Q330" s="7">
        <f>IFERROR(VLOOKUP($N330,'nCino | BigQuery Type Lookup'!$A:$F,2,FALSE),"(not found)")</f>
        <v>8</v>
      </c>
    </row>
    <row r="331" spans="1:17">
      <c r="A331" s="1" t="s">
        <v>49</v>
      </c>
      <c r="B331" s="1" t="s">
        <v>374</v>
      </c>
      <c r="C331" s="1" t="s">
        <v>1009</v>
      </c>
      <c r="D331" s="1" t="s">
        <v>1010</v>
      </c>
      <c r="E331" s="1" t="s">
        <v>1011</v>
      </c>
      <c r="F331" s="2" t="str">
        <f>IF(OR(ISERROR(VLOOKUP($C331,'DMW | F&amp;L Fields'!$L:$M, 1, FALSE)),IFERROR(INDEX('DMW | F&amp;L Fields'!$C:$C,MATCH($C331,'DMW | F&amp;L Fields'!$L:$L, 0)), "Y") ="Y"),"No", "Yes")</f>
        <v>No</v>
      </c>
      <c r="G331" s="1" t="str">
        <f>IFERROR(VLOOKUP($C331,'DMW | F&amp;L Fields'!$L:$M, 2, FALSE),"(not found)")</f>
        <v>(not found)</v>
      </c>
      <c r="H331" s="2" t="str">
        <f t="shared" si="172"/>
        <v>n/a</v>
      </c>
      <c r="I331" s="2" t="s">
        <v>97</v>
      </c>
      <c r="J331" s="1" t="s">
        <v>115</v>
      </c>
      <c r="K331" s="2">
        <v>100</v>
      </c>
      <c r="L331" s="2">
        <v>0</v>
      </c>
      <c r="M331" s="2">
        <v>0</v>
      </c>
      <c r="N331" s="2" t="str">
        <f t="shared" si="173"/>
        <v>string|100|0|0</v>
      </c>
      <c r="O331" t="str">
        <f>IFERROR(VLOOKUP('nCino | Field Mappings'!$A331,'nCino | Object Info'!$A:$H,5,FALSE),"(not found)")</f>
        <v>rskcsp_ds_facility</v>
      </c>
      <c r="P331" t="str">
        <f t="shared" si="174"/>
        <v>LLC_BI__Auto_Decision_Status__c</v>
      </c>
      <c r="Q331" s="7">
        <f>IFERROR(VLOOKUP($N331,'nCino | BigQuery Type Lookup'!$A:$F,2,FALSE),"(not found)")</f>
        <v>100</v>
      </c>
    </row>
    <row r="332" spans="1:17">
      <c r="A332" s="1" t="s">
        <v>49</v>
      </c>
      <c r="B332" s="1" t="s">
        <v>374</v>
      </c>
      <c r="C332" s="1" t="s">
        <v>1012</v>
      </c>
      <c r="D332" s="1" t="s">
        <v>1013</v>
      </c>
      <c r="E332" s="1" t="s">
        <v>1014</v>
      </c>
      <c r="F332" s="2" t="str">
        <f>IF(OR(ISERROR(VLOOKUP($C332,'DMW | F&amp;L Fields'!$L:$M, 1, FALSE)),IFERROR(INDEX('DMW | F&amp;L Fields'!$C:$C,MATCH($C332,'DMW | F&amp;L Fields'!$L:$L, 0)), "Y") ="Y"),"No", "Yes")</f>
        <v>No</v>
      </c>
      <c r="G332" s="1" t="str">
        <f>IFERROR(VLOOKUP($C332,'DMW | F&amp;L Fields'!$L:$M, 2, FALSE),"(not found)")</f>
        <v>(not found)</v>
      </c>
      <c r="H332" s="2" t="str">
        <f t="shared" si="172"/>
        <v>n/a</v>
      </c>
      <c r="I332" s="2" t="s">
        <v>110</v>
      </c>
      <c r="J332" s="1" t="s">
        <v>164</v>
      </c>
      <c r="K332" s="2">
        <v>0</v>
      </c>
      <c r="L332" s="2">
        <v>0</v>
      </c>
      <c r="M332" s="2">
        <v>0</v>
      </c>
      <c r="N332" s="2" t="str">
        <f t="shared" si="173"/>
        <v>boolean|0|0|0</v>
      </c>
      <c r="O332" t="str">
        <f>IFERROR(VLOOKUP('nCino | Field Mappings'!$A332,'nCino | Object Info'!$A:$H,5,FALSE),"(not found)")</f>
        <v>rskcsp_ds_facility</v>
      </c>
      <c r="P332" t="str">
        <f t="shared" si="174"/>
        <v>LLC_BI__Auto_Pay__c</v>
      </c>
      <c r="Q332" s="7">
        <f>IFERROR(VLOOKUP($N332,'nCino | BigQuery Type Lookup'!$A:$F,2,FALSE),"(not found)")</f>
        <v>1</v>
      </c>
    </row>
    <row r="333" spans="1:17">
      <c r="A333" s="1" t="s">
        <v>49</v>
      </c>
      <c r="B333" s="1" t="s">
        <v>374</v>
      </c>
      <c r="C333" s="1" t="s">
        <v>1015</v>
      </c>
      <c r="D333" s="1" t="s">
        <v>1016</v>
      </c>
      <c r="E333" s="1" t="s">
        <v>1017</v>
      </c>
      <c r="F333" s="2" t="str">
        <f>IF(OR(ISERROR(VLOOKUP($C333,'DMW | F&amp;L Fields'!$L:$M, 1, FALSE)),IFERROR(INDEX('DMW | F&amp;L Fields'!$C:$C,MATCH($C333,'DMW | F&amp;L Fields'!$L:$L, 0)), "Y") ="Y"),"No", "Yes")</f>
        <v>No</v>
      </c>
      <c r="G333" s="1" t="str">
        <f>IFERROR(VLOOKUP($C333,'DMW | F&amp;L Fields'!$L:$M, 2, FALSE),"(not found)")</f>
        <v>(not found)</v>
      </c>
      <c r="H333" s="2" t="str">
        <f t="shared" si="172"/>
        <v>n/a</v>
      </c>
      <c r="I333" s="2" t="s">
        <v>97</v>
      </c>
      <c r="J333" s="1" t="s">
        <v>115</v>
      </c>
      <c r="K333" s="2">
        <v>80</v>
      </c>
      <c r="L333" s="2">
        <v>0</v>
      </c>
      <c r="M333" s="2">
        <v>0</v>
      </c>
      <c r="N333" s="2" t="str">
        <f t="shared" si="173"/>
        <v>string|80|0|0</v>
      </c>
      <c r="O333" t="str">
        <f>IFERROR(VLOOKUP('nCino | Field Mappings'!$A333,'nCino | Object Info'!$A:$H,5,FALSE),"(not found)")</f>
        <v>rskcsp_ds_facility</v>
      </c>
      <c r="P333" t="str">
        <f t="shared" si="174"/>
        <v>LLC_BI__Auto_Pay_Account__c</v>
      </c>
      <c r="Q333" s="7">
        <f>IFERROR(VLOOKUP($N333,'nCino | BigQuery Type Lookup'!$A:$F,2,FALSE),"(not found)")</f>
        <v>80</v>
      </c>
    </row>
    <row r="334" spans="1:17">
      <c r="A334" s="1" t="s">
        <v>49</v>
      </c>
      <c r="B334" s="1" t="s">
        <v>374</v>
      </c>
      <c r="C334" s="1" t="s">
        <v>1018</v>
      </c>
      <c r="D334" s="1" t="s">
        <v>1019</v>
      </c>
      <c r="E334" s="1" t="s">
        <v>1020</v>
      </c>
      <c r="F334" s="2" t="str">
        <f>IF(OR(ISERROR(VLOOKUP($C334,'DMW | F&amp;L Fields'!$L:$M, 1, FALSE)),IFERROR(INDEX('DMW | F&amp;L Fields'!$C:$C,MATCH($C334,'DMW | F&amp;L Fields'!$L:$L, 0)), "Y") ="Y"),"No", "Yes")</f>
        <v>No</v>
      </c>
      <c r="G334" s="1" t="str">
        <f>IFERROR(VLOOKUP($C334,'DMW | F&amp;L Fields'!$L:$M, 2, FALSE),"(not found)")</f>
        <v>(not found)</v>
      </c>
      <c r="H334" s="2" t="str">
        <f t="shared" si="172"/>
        <v>n/a</v>
      </c>
      <c r="I334" s="2" t="s">
        <v>97</v>
      </c>
      <c r="J334" s="1" t="s">
        <v>128</v>
      </c>
      <c r="K334" s="2">
        <v>0</v>
      </c>
      <c r="L334" s="2">
        <v>18</v>
      </c>
      <c r="M334" s="2">
        <v>2</v>
      </c>
      <c r="N334" s="2" t="str">
        <f t="shared" si="173"/>
        <v>currency|0|18|2</v>
      </c>
      <c r="O334" t="str">
        <f>IFERROR(VLOOKUP('nCino | Field Mappings'!$A334,'nCino | Object Info'!$A:$H,5,FALSE),"(not found)")</f>
        <v>rskcsp_ds_facility</v>
      </c>
      <c r="P334" t="str">
        <f t="shared" si="174"/>
        <v>LLC_BI__Availability_From_Core__c</v>
      </c>
      <c r="Q334" s="7">
        <f>IFERROR(VLOOKUP($N334,'nCino | BigQuery Type Lookup'!$A:$F,2,FALSE),"(not found)")</f>
        <v>21</v>
      </c>
    </row>
    <row r="335" spans="1:17">
      <c r="A335" s="1" t="s">
        <v>49</v>
      </c>
      <c r="B335" s="1" t="s">
        <v>374</v>
      </c>
      <c r="C335" s="1" t="s">
        <v>1021</v>
      </c>
      <c r="D335" s="1" t="s">
        <v>1022</v>
      </c>
      <c r="E335" s="1" t="s">
        <v>1023</v>
      </c>
      <c r="F335" s="2" t="str">
        <f>IF(OR(ISERROR(VLOOKUP($C335,'DMW | F&amp;L Fields'!$L:$M, 1, FALSE)),IFERROR(INDEX('DMW | F&amp;L Fields'!$C:$C,MATCH($C335,'DMW | F&amp;L Fields'!$L:$L, 0)), "Y") ="Y"),"No", "Yes")</f>
        <v>No</v>
      </c>
      <c r="G335" s="1" t="str">
        <f>IFERROR(VLOOKUP($C335,'DMW | F&amp;L Fields'!$L:$M, 2, FALSE),"(not found)")</f>
        <v>(not found)</v>
      </c>
      <c r="H335" s="2" t="str">
        <f t="shared" si="172"/>
        <v>n/a</v>
      </c>
      <c r="I335" s="2" t="s">
        <v>110</v>
      </c>
      <c r="J335" s="1" t="s">
        <v>164</v>
      </c>
      <c r="K335" s="2">
        <v>0</v>
      </c>
      <c r="L335" s="2">
        <v>0</v>
      </c>
      <c r="M335" s="2">
        <v>0</v>
      </c>
      <c r="N335" s="2" t="str">
        <f t="shared" si="173"/>
        <v>boolean|0|0|0</v>
      </c>
      <c r="O335" t="str">
        <f>IFERROR(VLOOKUP('nCino | Field Mappings'!$A335,'nCino | Object Info'!$A:$H,5,FALSE),"(not found)")</f>
        <v>rskcsp_ds_facility</v>
      </c>
      <c r="P335" t="str">
        <f t="shared" si="174"/>
        <v>LLC_BI__Balloon__c</v>
      </c>
      <c r="Q335" s="7">
        <f>IFERROR(VLOOKUP($N335,'nCino | BigQuery Type Lookup'!$A:$F,2,FALSE),"(not found)")</f>
        <v>1</v>
      </c>
    </row>
    <row r="336" spans="1:17">
      <c r="A336" s="1" t="s">
        <v>49</v>
      </c>
      <c r="B336" s="1" t="s">
        <v>374</v>
      </c>
      <c r="C336" s="1" t="s">
        <v>1024</v>
      </c>
      <c r="D336" s="1" t="s">
        <v>1025</v>
      </c>
      <c r="E336" s="1" t="s">
        <v>1026</v>
      </c>
      <c r="F336" s="2" t="str">
        <f>IF(OR(ISERROR(VLOOKUP($C336,'DMW | F&amp;L Fields'!$L:$M, 1, FALSE)),IFERROR(INDEX('DMW | F&amp;L Fields'!$C:$C,MATCH($C336,'DMW | F&amp;L Fields'!$L:$L, 0)), "Y") ="Y"),"No", "Yes")</f>
        <v>No</v>
      </c>
      <c r="G336" s="1" t="str">
        <f>IFERROR(VLOOKUP($C336,'DMW | F&amp;L Fields'!$L:$M, 2, FALSE),"(not found)")</f>
        <v>(not found)</v>
      </c>
      <c r="H336" s="2" t="str">
        <f t="shared" si="172"/>
        <v>n/a</v>
      </c>
      <c r="I336" s="2" t="s">
        <v>97</v>
      </c>
      <c r="J336" s="1" t="s">
        <v>128</v>
      </c>
      <c r="K336" s="2">
        <v>0</v>
      </c>
      <c r="L336" s="2">
        <v>18</v>
      </c>
      <c r="M336" s="2">
        <v>2</v>
      </c>
      <c r="N336" s="2" t="str">
        <f t="shared" si="173"/>
        <v>currency|0|18|2</v>
      </c>
      <c r="O336" t="str">
        <f>IFERROR(VLOOKUP('nCino | Field Mappings'!$A336,'nCino | Object Info'!$A:$H,5,FALSE),"(not found)")</f>
        <v>rskcsp_ds_facility</v>
      </c>
      <c r="P336" t="str">
        <f t="shared" si="174"/>
        <v>LLC_BI__Balloon_Payment__c</v>
      </c>
      <c r="Q336" s="7">
        <f>IFERROR(VLOOKUP($N336,'nCino | BigQuery Type Lookup'!$A:$F,2,FALSE),"(not found)")</f>
        <v>21</v>
      </c>
    </row>
    <row r="337" spans="1:17">
      <c r="A337" s="1" t="s">
        <v>49</v>
      </c>
      <c r="B337" s="1" t="s">
        <v>374</v>
      </c>
      <c r="C337" s="1" t="s">
        <v>1027</v>
      </c>
      <c r="D337" s="1" t="s">
        <v>1028</v>
      </c>
      <c r="E337" s="1" t="s">
        <v>1029</v>
      </c>
      <c r="F337" s="2" t="str">
        <f>IF(OR(ISERROR(VLOOKUP($C337,'DMW | F&amp;L Fields'!$L:$M, 1, FALSE)),IFERROR(INDEX('DMW | F&amp;L Fields'!$C:$C,MATCH($C337,'DMW | F&amp;L Fields'!$L:$L, 0)), "Y") ="Y"),"No", "Yes")</f>
        <v>No</v>
      </c>
      <c r="G337" s="1" t="str">
        <f>IFERROR(VLOOKUP($C337,'DMW | F&amp;L Fields'!$L:$M, 2, FALSE),"(not found)")</f>
        <v>(not found)</v>
      </c>
      <c r="H337" s="2" t="str">
        <f t="shared" si="172"/>
        <v>n/a</v>
      </c>
      <c r="I337" s="2" t="s">
        <v>97</v>
      </c>
      <c r="J337" s="1" t="s">
        <v>119</v>
      </c>
      <c r="K337" s="2">
        <v>255</v>
      </c>
      <c r="L337" s="2">
        <v>0</v>
      </c>
      <c r="M337" s="2">
        <v>0</v>
      </c>
      <c r="N337" s="2" t="str">
        <f t="shared" si="173"/>
        <v>picklist|255|0|0</v>
      </c>
      <c r="O337" t="str">
        <f>IFERROR(VLOOKUP('nCino | Field Mappings'!$A337,'nCino | Object Info'!$A:$H,5,FALSE),"(not found)")</f>
        <v>rskcsp_ds_facility</v>
      </c>
      <c r="P337" t="str">
        <f t="shared" si="174"/>
        <v>LLC_BI__Balloon_Product_Structure__c</v>
      </c>
      <c r="Q337" s="7">
        <f>IFERROR(VLOOKUP($N337,'nCino | BigQuery Type Lookup'!$A:$F,2,FALSE),"(not found)")</f>
        <v>255</v>
      </c>
    </row>
    <row r="338" spans="1:17">
      <c r="A338" s="1" t="s">
        <v>49</v>
      </c>
      <c r="B338" s="1" t="s">
        <v>374</v>
      </c>
      <c r="C338" s="1" t="s">
        <v>1030</v>
      </c>
      <c r="D338" s="1" t="s">
        <v>1031</v>
      </c>
      <c r="E338" s="1" t="s">
        <v>1032</v>
      </c>
      <c r="F338" s="2" t="str">
        <f>IF(OR(ISERROR(VLOOKUP($C338,'DMW | F&amp;L Fields'!$L:$M, 1, FALSE)),IFERROR(INDEX('DMW | F&amp;L Fields'!$C:$C,MATCH($C338,'DMW | F&amp;L Fields'!$L:$L, 0)), "Y") ="Y"),"No", "Yes")</f>
        <v>No</v>
      </c>
      <c r="G338" s="1" t="str">
        <f>IFERROR(VLOOKUP($C338,'DMW | F&amp;L Fields'!$L:$M, 2, FALSE),"(not found)")</f>
        <v>(not found)</v>
      </c>
      <c r="H338" s="2" t="str">
        <f t="shared" si="172"/>
        <v>n/a</v>
      </c>
      <c r="I338" s="2" t="s">
        <v>97</v>
      </c>
      <c r="J338" s="1" t="s">
        <v>115</v>
      </c>
      <c r="K338" s="2">
        <v>80</v>
      </c>
      <c r="L338" s="2">
        <v>0</v>
      </c>
      <c r="M338" s="2">
        <v>0</v>
      </c>
      <c r="N338" s="2" t="str">
        <f t="shared" si="173"/>
        <v>string|80|0|0</v>
      </c>
      <c r="O338" t="str">
        <f>IFERROR(VLOOKUP('nCino | Field Mappings'!$A338,'nCino | Object Info'!$A:$H,5,FALSE),"(not found)")</f>
        <v>rskcsp_ds_facility</v>
      </c>
      <c r="P338" t="str">
        <f t="shared" si="174"/>
        <v>LLC_BI__Billing_Address__c</v>
      </c>
      <c r="Q338" s="7">
        <f>IFERROR(VLOOKUP($N338,'nCino | BigQuery Type Lookup'!$A:$F,2,FALSE),"(not found)")</f>
        <v>80</v>
      </c>
    </row>
    <row r="339" spans="1:17">
      <c r="A339" s="1" t="s">
        <v>49</v>
      </c>
      <c r="B339" s="1" t="s">
        <v>374</v>
      </c>
      <c r="C339" s="1" t="s">
        <v>1033</v>
      </c>
      <c r="D339" s="1" t="s">
        <v>1034</v>
      </c>
      <c r="E339" s="1" t="s">
        <v>1035</v>
      </c>
      <c r="F339" s="2" t="str">
        <f>IF(OR(ISERROR(VLOOKUP($C339,'DMW | F&amp;L Fields'!$L:$M, 1, FALSE)),IFERROR(INDEX('DMW | F&amp;L Fields'!$C:$C,MATCH($C339,'DMW | F&amp;L Fields'!$L:$L, 0)), "Y") ="Y"),"No", "Yes")</f>
        <v>No</v>
      </c>
      <c r="G339" s="1" t="str">
        <f>IFERROR(VLOOKUP($C339,'DMW | F&amp;L Fields'!$L:$M, 2, FALSE),"(not found)")</f>
        <v>(not found)</v>
      </c>
      <c r="H339" s="2" t="str">
        <f t="shared" si="172"/>
        <v>n/a</v>
      </c>
      <c r="I339" s="2" t="s">
        <v>97</v>
      </c>
      <c r="J339" s="1" t="s">
        <v>115</v>
      </c>
      <c r="K339" s="2">
        <v>5</v>
      </c>
      <c r="L339" s="2">
        <v>0</v>
      </c>
      <c r="M339" s="2">
        <v>0</v>
      </c>
      <c r="N339" s="2" t="str">
        <f t="shared" si="173"/>
        <v>string|5|0|0</v>
      </c>
      <c r="O339" t="str">
        <f>IFERROR(VLOOKUP('nCino | Field Mappings'!$A339,'nCino | Object Info'!$A:$H,5,FALSE),"(not found)")</f>
        <v>rskcsp_ds_facility</v>
      </c>
      <c r="P339" t="str">
        <f t="shared" si="174"/>
        <v>LLC_BI__Billing_State__c</v>
      </c>
      <c r="Q339" s="7">
        <f>IFERROR(VLOOKUP($N339,'nCino | BigQuery Type Lookup'!$A:$F,2,FALSE),"(not found)")</f>
        <v>5</v>
      </c>
    </row>
    <row r="340" spans="1:17">
      <c r="A340" s="1" t="s">
        <v>49</v>
      </c>
      <c r="B340" s="1" t="s">
        <v>374</v>
      </c>
      <c r="C340" s="1" t="s">
        <v>1036</v>
      </c>
      <c r="D340" s="1" t="s">
        <v>1037</v>
      </c>
      <c r="E340" s="1" t="s">
        <v>1038</v>
      </c>
      <c r="F340" s="2" t="str">
        <f>IF(OR(ISERROR(VLOOKUP($C340,'DMW | F&amp;L Fields'!$L:$M, 1, FALSE)),IFERROR(INDEX('DMW | F&amp;L Fields'!$C:$C,MATCH($C340,'DMW | F&amp;L Fields'!$L:$L, 0)), "Y") ="Y"),"No", "Yes")</f>
        <v>No</v>
      </c>
      <c r="G340" s="1" t="str">
        <f>IFERROR(VLOOKUP($C340,'DMW | F&amp;L Fields'!$L:$M, 2, FALSE),"(not found)")</f>
        <v>(not found)</v>
      </c>
      <c r="H340" s="2" t="str">
        <f t="shared" si="172"/>
        <v>n/a</v>
      </c>
      <c r="I340" s="2" t="s">
        <v>97</v>
      </c>
      <c r="J340" s="1" t="s">
        <v>115</v>
      </c>
      <c r="K340" s="2">
        <v>80</v>
      </c>
      <c r="L340" s="2">
        <v>0</v>
      </c>
      <c r="M340" s="2">
        <v>0</v>
      </c>
      <c r="N340" s="2" t="str">
        <f t="shared" si="173"/>
        <v>string|80|0|0</v>
      </c>
      <c r="O340" t="str">
        <f>IFERROR(VLOOKUP('nCino | Field Mappings'!$A340,'nCino | Object Info'!$A:$H,5,FALSE),"(not found)")</f>
        <v>rskcsp_ds_facility</v>
      </c>
      <c r="P340" t="str">
        <f t="shared" si="174"/>
        <v>LLC_BI__Billing_Street__c</v>
      </c>
      <c r="Q340" s="7">
        <f>IFERROR(VLOOKUP($N340,'nCino | BigQuery Type Lookup'!$A:$F,2,FALSE),"(not found)")</f>
        <v>80</v>
      </c>
    </row>
    <row r="341" spans="1:17">
      <c r="A341" s="1" t="s">
        <v>49</v>
      </c>
      <c r="B341" s="1" t="s">
        <v>374</v>
      </c>
      <c r="C341" s="1" t="s">
        <v>1039</v>
      </c>
      <c r="D341" s="1" t="s">
        <v>1040</v>
      </c>
      <c r="E341" s="1" t="s">
        <v>1041</v>
      </c>
      <c r="F341" s="2" t="str">
        <f>IF(OR(ISERROR(VLOOKUP($C341,'DMW | F&amp;L Fields'!$L:$M, 1, FALSE)),IFERROR(INDEX('DMW | F&amp;L Fields'!$C:$C,MATCH($C341,'DMW | F&amp;L Fields'!$L:$L, 0)), "Y") ="Y"),"No", "Yes")</f>
        <v>No</v>
      </c>
      <c r="G341" s="1" t="str">
        <f>IFERROR(VLOOKUP($C341,'DMW | F&amp;L Fields'!$L:$M, 2, FALSE),"(not found)")</f>
        <v>(not found)</v>
      </c>
      <c r="H341" s="2" t="str">
        <f t="shared" si="172"/>
        <v>n/a</v>
      </c>
      <c r="I341" s="2" t="s">
        <v>97</v>
      </c>
      <c r="J341" s="1" t="s">
        <v>115</v>
      </c>
      <c r="K341" s="2">
        <v>10</v>
      </c>
      <c r="L341" s="2">
        <v>0</v>
      </c>
      <c r="M341" s="2">
        <v>0</v>
      </c>
      <c r="N341" s="2" t="str">
        <f t="shared" si="173"/>
        <v>string|10|0|0</v>
      </c>
      <c r="O341" t="str">
        <f>IFERROR(VLOOKUP('nCino | Field Mappings'!$A341,'nCino | Object Info'!$A:$H,5,FALSE),"(not found)")</f>
        <v>rskcsp_ds_facility</v>
      </c>
      <c r="P341" t="str">
        <f t="shared" si="174"/>
        <v>LLC_BI__Billing_Zipcode__c</v>
      </c>
      <c r="Q341" s="7">
        <f>IFERROR(VLOOKUP($N341,'nCino | BigQuery Type Lookup'!$A:$F,2,FALSE),"(not found)")</f>
        <v>10</v>
      </c>
    </row>
    <row r="342" spans="1:17">
      <c r="A342" s="1" t="s">
        <v>49</v>
      </c>
      <c r="B342" s="1" t="s">
        <v>374</v>
      </c>
      <c r="C342" s="1" t="s">
        <v>1042</v>
      </c>
      <c r="D342" s="1" t="s">
        <v>1043</v>
      </c>
      <c r="E342" s="1" t="s">
        <v>1044</v>
      </c>
      <c r="F342" s="2" t="str">
        <f>IF(OR(ISERROR(VLOOKUP($C342,'DMW | F&amp;L Fields'!$L:$M, 1, FALSE)),IFERROR(INDEX('DMW | F&amp;L Fields'!$C:$C,MATCH($C342,'DMW | F&amp;L Fields'!$L:$L, 0)), "Y") ="Y"),"No", "Yes")</f>
        <v>No</v>
      </c>
      <c r="G342" s="1" t="str">
        <f>IFERROR(VLOOKUP($C342,'DMW | F&amp;L Fields'!$L:$M, 2, FALSE),"(not found)")</f>
        <v>(not found)</v>
      </c>
      <c r="H342" s="2" t="str">
        <f t="shared" si="172"/>
        <v>n/a</v>
      </c>
      <c r="I342" s="2" t="s">
        <v>97</v>
      </c>
      <c r="J342" s="1" t="s">
        <v>102</v>
      </c>
      <c r="K342" s="2">
        <v>0</v>
      </c>
      <c r="L342" s="2">
        <v>0</v>
      </c>
      <c r="M342" s="2">
        <v>0</v>
      </c>
      <c r="N342" s="2" t="str">
        <f t="shared" si="173"/>
        <v>date|0|0|0</v>
      </c>
      <c r="O342" t="str">
        <f>IFERROR(VLOOKUP('nCino | Field Mappings'!$A342,'nCino | Object Info'!$A:$H,5,FALSE),"(not found)")</f>
        <v>rskcsp_ds_facility</v>
      </c>
      <c r="P342" t="str">
        <f t="shared" si="174"/>
        <v>LLC_BI__Booked_Date__c</v>
      </c>
      <c r="Q342" s="7">
        <f>IFERROR(VLOOKUP($N342,'nCino | BigQuery Type Lookup'!$A:$F,2,FALSE),"(not found)")</f>
        <v>8</v>
      </c>
    </row>
    <row r="343" spans="1:17">
      <c r="A343" s="1" t="s">
        <v>49</v>
      </c>
      <c r="B343" s="1" t="s">
        <v>374</v>
      </c>
      <c r="C343" s="1" t="s">
        <v>1045</v>
      </c>
      <c r="D343" s="1" t="s">
        <v>1046</v>
      </c>
      <c r="E343" s="1" t="s">
        <v>1047</v>
      </c>
      <c r="F343" s="2" t="str">
        <f>IF(OR(ISERROR(VLOOKUP($C343,'DMW | F&amp;L Fields'!$L:$M, 1, FALSE)),IFERROR(INDEX('DMW | F&amp;L Fields'!$C:$C,MATCH($C343,'DMW | F&amp;L Fields'!$L:$L, 0)), "Y") ="Y"),"No", "Yes")</f>
        <v>No</v>
      </c>
      <c r="G343" s="1" t="str">
        <f>IFERROR(VLOOKUP($C343,'DMW | F&amp;L Fields'!$L:$M, 2, FALSE),"(not found)")</f>
        <v>(not found)</v>
      </c>
      <c r="H343" s="2" t="str">
        <f t="shared" si="172"/>
        <v>n/a</v>
      </c>
      <c r="I343" s="2" t="s">
        <v>97</v>
      </c>
      <c r="J343" s="1" t="s">
        <v>153</v>
      </c>
      <c r="K343" s="2">
        <v>0</v>
      </c>
      <c r="L343" s="2">
        <v>0</v>
      </c>
      <c r="M343" s="2">
        <v>0</v>
      </c>
      <c r="N343" s="2" t="str">
        <f t="shared" si="173"/>
        <v>datetime|0|0|0</v>
      </c>
      <c r="O343" t="str">
        <f>IFERROR(VLOOKUP('nCino | Field Mappings'!$A343,'nCino | Object Info'!$A:$H,5,FALSE),"(not found)")</f>
        <v>rskcsp_ds_facility</v>
      </c>
      <c r="P343" t="str">
        <f t="shared" si="174"/>
        <v>LLC_BI__Booked_DateTime__c</v>
      </c>
      <c r="Q343" s="7">
        <f>IFERROR(VLOOKUP($N343,'nCino | BigQuery Type Lookup'!$A:$F,2,FALSE),"(not found)")</f>
        <v>14</v>
      </c>
    </row>
    <row r="344" spans="1:17">
      <c r="A344" s="1" t="s">
        <v>49</v>
      </c>
      <c r="B344" s="1" t="s">
        <v>374</v>
      </c>
      <c r="C344" s="1" t="s">
        <v>1048</v>
      </c>
      <c r="D344" s="1" t="s">
        <v>1049</v>
      </c>
      <c r="E344" s="1" t="s">
        <v>1050</v>
      </c>
      <c r="F344" s="2" t="str">
        <f>IF(OR(ISERROR(VLOOKUP($C344,'DMW | F&amp;L Fields'!$L:$M, 1, FALSE)),IFERROR(INDEX('DMW | F&amp;L Fields'!$C:$C,MATCH($C344,'DMW | F&amp;L Fields'!$L:$L, 0)), "Y") ="Y"),"No", "Yes")</f>
        <v>No</v>
      </c>
      <c r="G344" s="1" t="str">
        <f>IFERROR(VLOOKUP($C344,'DMW | F&amp;L Fields'!$L:$M, 2, FALSE),"(not found)")</f>
        <v>(not found)</v>
      </c>
      <c r="H344" s="2" t="str">
        <f t="shared" si="172"/>
        <v>n/a</v>
      </c>
      <c r="I344" s="2" t="s">
        <v>97</v>
      </c>
      <c r="J344" s="1" t="s">
        <v>115</v>
      </c>
      <c r="K344" s="2">
        <v>25</v>
      </c>
      <c r="L344" s="2">
        <v>0</v>
      </c>
      <c r="M344" s="2">
        <v>0</v>
      </c>
      <c r="N344" s="2" t="str">
        <f t="shared" si="173"/>
        <v>string|25|0|0</v>
      </c>
      <c r="O344" t="str">
        <f>IFERROR(VLOOKUP('nCino | Field Mappings'!$A344,'nCino | Object Info'!$A:$H,5,FALSE),"(not found)")</f>
        <v>rskcsp_ds_facility</v>
      </c>
      <c r="P344" t="str">
        <f t="shared" si="174"/>
        <v>LLC_BI__Borrower_City__c</v>
      </c>
      <c r="Q344" s="7">
        <f>IFERROR(VLOOKUP($N344,'nCino | BigQuery Type Lookup'!$A:$F,2,FALSE),"(not found)")</f>
        <v>25</v>
      </c>
    </row>
    <row r="345" spans="1:17">
      <c r="A345" s="1" t="s">
        <v>49</v>
      </c>
      <c r="B345" s="1" t="s">
        <v>374</v>
      </c>
      <c r="C345" s="1" t="s">
        <v>1051</v>
      </c>
      <c r="D345" s="1" t="s">
        <v>1052</v>
      </c>
      <c r="E345" s="1" t="s">
        <v>1053</v>
      </c>
      <c r="F345" s="2" t="str">
        <f>IF(OR(ISERROR(VLOOKUP($C345,'DMW | F&amp;L Fields'!$L:$M, 1, FALSE)),IFERROR(INDEX('DMW | F&amp;L Fields'!$C:$C,MATCH($C345,'DMW | F&amp;L Fields'!$L:$L, 0)), "Y") ="Y"),"No", "Yes")</f>
        <v>No</v>
      </c>
      <c r="G345" s="1" t="str">
        <f>IFERROR(VLOOKUP($C345,'DMW | F&amp;L Fields'!$L:$M, 2, FALSE),"(not found)")</f>
        <v>(not found)</v>
      </c>
      <c r="H345" s="2" t="str">
        <f t="shared" si="172"/>
        <v>n/a</v>
      </c>
      <c r="I345" s="2" t="s">
        <v>97</v>
      </c>
      <c r="J345" s="1" t="s">
        <v>128</v>
      </c>
      <c r="K345" s="2">
        <v>0</v>
      </c>
      <c r="L345" s="2">
        <v>18</v>
      </c>
      <c r="M345" s="2">
        <v>2</v>
      </c>
      <c r="N345" s="2" t="str">
        <f t="shared" si="173"/>
        <v>currency|0|18|2</v>
      </c>
      <c r="O345" t="str">
        <f>IFERROR(VLOOKUP('nCino | Field Mappings'!$A345,'nCino | Object Info'!$A:$H,5,FALSE),"(not found)")</f>
        <v>rskcsp_ds_facility</v>
      </c>
      <c r="P345" t="str">
        <f t="shared" si="174"/>
        <v>LLC_BI__Borrower_GL_Balance__c</v>
      </c>
      <c r="Q345" s="7">
        <f>IFERROR(VLOOKUP($N345,'nCino | BigQuery Type Lookup'!$A:$F,2,FALSE),"(not found)")</f>
        <v>21</v>
      </c>
    </row>
    <row r="346" spans="1:17">
      <c r="A346" s="1" t="s">
        <v>49</v>
      </c>
      <c r="B346" s="1" t="s">
        <v>374</v>
      </c>
      <c r="C346" s="1" t="s">
        <v>1054</v>
      </c>
      <c r="D346" s="1" t="s">
        <v>1055</v>
      </c>
      <c r="E346" s="1" t="s">
        <v>1056</v>
      </c>
      <c r="F346" s="2" t="str">
        <f>IF(OR(ISERROR(VLOOKUP($C346,'DMW | F&amp;L Fields'!$L:$M, 1, FALSE)),IFERROR(INDEX('DMW | F&amp;L Fields'!$C:$C,MATCH($C346,'DMW | F&amp;L Fields'!$L:$L, 0)), "Y") ="Y"),"No", "Yes")</f>
        <v>No</v>
      </c>
      <c r="G346" s="1" t="str">
        <f>IFERROR(VLOOKUP($C346,'DMW | F&amp;L Fields'!$L:$M, 2, FALSE),"(not found)")</f>
        <v>(not found)</v>
      </c>
      <c r="H346" s="2" t="str">
        <f t="shared" si="172"/>
        <v>n/a</v>
      </c>
      <c r="I346" s="2" t="s">
        <v>97</v>
      </c>
      <c r="J346" s="1" t="s">
        <v>119</v>
      </c>
      <c r="K346" s="2">
        <v>255</v>
      </c>
      <c r="L346" s="2">
        <v>0</v>
      </c>
      <c r="M346" s="2">
        <v>0</v>
      </c>
      <c r="N346" s="2" t="str">
        <f t="shared" si="173"/>
        <v>picklist|255|0|0</v>
      </c>
      <c r="O346" t="str">
        <f>IFERROR(VLOOKUP('nCino | Field Mappings'!$A346,'nCino | Object Info'!$A:$H,5,FALSE),"(not found)")</f>
        <v>rskcsp_ds_facility</v>
      </c>
      <c r="P346" t="str">
        <f t="shared" si="174"/>
        <v>LLC_BI__Borrower_State__c</v>
      </c>
      <c r="Q346" s="7">
        <f>IFERROR(VLOOKUP($N346,'nCino | BigQuery Type Lookup'!$A:$F,2,FALSE),"(not found)")</f>
        <v>255</v>
      </c>
    </row>
    <row r="347" spans="1:17">
      <c r="A347" s="1" t="s">
        <v>49</v>
      </c>
      <c r="B347" s="1" t="s">
        <v>374</v>
      </c>
      <c r="C347" s="1" t="s">
        <v>1057</v>
      </c>
      <c r="D347" s="1" t="s">
        <v>1058</v>
      </c>
      <c r="E347" s="1" t="s">
        <v>1059</v>
      </c>
      <c r="F347" s="2" t="str">
        <f>IF(OR(ISERROR(VLOOKUP($C347,'DMW | F&amp;L Fields'!$L:$M, 1, FALSE)),IFERROR(INDEX('DMW | F&amp;L Fields'!$C:$C,MATCH($C347,'DMW | F&amp;L Fields'!$L:$L, 0)), "Y") ="Y"),"No", "Yes")</f>
        <v>No</v>
      </c>
      <c r="G347" s="1" t="str">
        <f>IFERROR(VLOOKUP($C347,'DMW | F&amp;L Fields'!$L:$M, 2, FALSE),"(not found)")</f>
        <v>(not found)</v>
      </c>
      <c r="H347" s="2" t="str">
        <f t="shared" si="172"/>
        <v>Foreign</v>
      </c>
      <c r="I347" s="2" t="s">
        <v>97</v>
      </c>
      <c r="J347" s="1" t="s">
        <v>1060</v>
      </c>
      <c r="K347" s="2">
        <v>18</v>
      </c>
      <c r="L347" s="2">
        <v>0</v>
      </c>
      <c r="M347" s="2">
        <v>0</v>
      </c>
      <c r="N347" s="2" t="str">
        <f t="shared" si="173"/>
        <v>reference(LLC_BI__Branch__c)|18|0|0</v>
      </c>
      <c r="O347" t="str">
        <f>IFERROR(VLOOKUP('nCino | Field Mappings'!$A347,'nCino | Object Info'!$A:$H,5,FALSE),"(not found)")</f>
        <v>rskcsp_ds_facility</v>
      </c>
      <c r="P347" t="str">
        <f t="shared" si="174"/>
        <v>LLC_BI__Branch__c</v>
      </c>
      <c r="Q347" s="7">
        <f>IFERROR(VLOOKUP($N347,'nCino | BigQuery Type Lookup'!$A:$F,2,FALSE),"(not found)")</f>
        <v>18</v>
      </c>
    </row>
    <row r="348" spans="1:17">
      <c r="A348" s="1" t="s">
        <v>49</v>
      </c>
      <c r="B348" s="1" t="s">
        <v>374</v>
      </c>
      <c r="C348" s="1" t="s">
        <v>1061</v>
      </c>
      <c r="D348" s="1" t="s">
        <v>1062</v>
      </c>
      <c r="E348" s="1" t="s">
        <v>1063</v>
      </c>
      <c r="F348" s="2" t="str">
        <f>IF(OR(ISERROR(VLOOKUP($C348,'DMW | F&amp;L Fields'!$L:$M, 1, FALSE)),IFERROR(INDEX('DMW | F&amp;L Fields'!$C:$C,MATCH($C348,'DMW | F&amp;L Fields'!$L:$L, 0)), "Y") ="Y"),"No", "Yes")</f>
        <v>No</v>
      </c>
      <c r="G348" s="1" t="str">
        <f>IFERROR(VLOOKUP($C348,'DMW | F&amp;L Fields'!$L:$M, 2, FALSE),"(not found)")</f>
        <v>(not found)</v>
      </c>
      <c r="H348" s="2" t="str">
        <f t="shared" si="172"/>
        <v>n/a</v>
      </c>
      <c r="I348" s="2" t="s">
        <v>97</v>
      </c>
      <c r="J348" s="1" t="s">
        <v>98</v>
      </c>
      <c r="K348" s="2">
        <v>0</v>
      </c>
      <c r="L348" s="2">
        <v>17</v>
      </c>
      <c r="M348" s="2">
        <v>2</v>
      </c>
      <c r="N348" s="2" t="str">
        <f t="shared" si="173"/>
        <v>double|0|17|2</v>
      </c>
      <c r="O348" t="str">
        <f>IFERROR(VLOOKUP('nCino | Field Mappings'!$A348,'nCino | Object Info'!$A:$H,5,FALSE),"(not found)")</f>
        <v>rskcsp_ds_facility</v>
      </c>
      <c r="P348" t="str">
        <f t="shared" si="174"/>
        <v>LLC_BI__Broker_Fee__c</v>
      </c>
      <c r="Q348" s="7">
        <f>IFERROR(VLOOKUP($N348,'nCino | BigQuery Type Lookup'!$A:$F,2,FALSE),"(not found)")</f>
        <v>19</v>
      </c>
    </row>
    <row r="349" spans="1:17">
      <c r="A349" s="1" t="s">
        <v>49</v>
      </c>
      <c r="B349" s="1" t="s">
        <v>374</v>
      </c>
      <c r="C349" s="1" t="s">
        <v>1064</v>
      </c>
      <c r="D349" s="1" t="s">
        <v>1065</v>
      </c>
      <c r="E349" s="1" t="s">
        <v>1066</v>
      </c>
      <c r="F349" s="2" t="str">
        <f>IF(OR(ISERROR(VLOOKUP($C349,'DMW | F&amp;L Fields'!$L:$M, 1, FALSE)),IFERROR(INDEX('DMW | F&amp;L Fields'!$C:$C,MATCH($C349,'DMW | F&amp;L Fields'!$L:$L, 0)), "Y") ="Y"),"No", "Yes")</f>
        <v>No</v>
      </c>
      <c r="G349" s="1" t="str">
        <f>IFERROR(VLOOKUP($C349,'DMW | F&amp;L Fields'!$L:$M, 2, FALSE),"(not found)")</f>
        <v>(not found)</v>
      </c>
      <c r="H349" s="2" t="str">
        <f t="shared" si="172"/>
        <v>Foreign</v>
      </c>
      <c r="I349" s="2" t="s">
        <v>97</v>
      </c>
      <c r="J349" s="1" t="s">
        <v>1067</v>
      </c>
      <c r="K349" s="2">
        <v>18</v>
      </c>
      <c r="L349" s="2">
        <v>0</v>
      </c>
      <c r="M349" s="2">
        <v>0</v>
      </c>
      <c r="N349" s="2" t="str">
        <f t="shared" si="173"/>
        <v>reference(LLC_BI__Budget__c)|18|0|0</v>
      </c>
      <c r="O349" t="str">
        <f>IFERROR(VLOOKUP('nCino | Field Mappings'!$A349,'nCino | Object Info'!$A:$H,5,FALSE),"(not found)")</f>
        <v>rskcsp_ds_facility</v>
      </c>
      <c r="P349" t="str">
        <f t="shared" si="174"/>
        <v>LLC_BI__Budget__c</v>
      </c>
      <c r="Q349" s="7">
        <f>IFERROR(VLOOKUP($N349,'nCino | BigQuery Type Lookup'!$A:$F,2,FALSE),"(not found)")</f>
        <v>18</v>
      </c>
    </row>
    <row r="350" spans="1:17">
      <c r="A350" s="1" t="s">
        <v>49</v>
      </c>
      <c r="B350" s="1" t="s">
        <v>374</v>
      </c>
      <c r="C350" s="1" t="s">
        <v>1068</v>
      </c>
      <c r="D350" s="1" t="s">
        <v>1069</v>
      </c>
      <c r="E350" s="1" t="s">
        <v>1070</v>
      </c>
      <c r="F350" s="2" t="str">
        <f>IF(OR(ISERROR(VLOOKUP($C350,'DMW | F&amp;L Fields'!$L:$M, 1, FALSE)),IFERROR(INDEX('DMW | F&amp;L Fields'!$C:$C,MATCH($C350,'DMW | F&amp;L Fields'!$L:$L, 0)), "Y") ="Y"),"No", "Yes")</f>
        <v>No</v>
      </c>
      <c r="G350" s="1" t="str">
        <f>IFERROR(VLOOKUP($C350,'DMW | F&amp;L Fields'!$L:$M, 2, FALSE),"(not found)")</f>
        <v>(not found)</v>
      </c>
      <c r="H350" s="2" t="str">
        <f t="shared" si="172"/>
        <v>n/a</v>
      </c>
      <c r="I350" s="2" t="s">
        <v>97</v>
      </c>
      <c r="J350" s="1" t="s">
        <v>128</v>
      </c>
      <c r="K350" s="2">
        <v>0</v>
      </c>
      <c r="L350" s="2">
        <v>18</v>
      </c>
      <c r="M350" s="2">
        <v>2</v>
      </c>
      <c r="N350" s="2" t="str">
        <f t="shared" si="173"/>
        <v>currency|0|18|2</v>
      </c>
      <c r="O350" t="str">
        <f>IFERROR(VLOOKUP('nCino | Field Mappings'!$A350,'nCino | Object Info'!$A:$H,5,FALSE),"(not found)")</f>
        <v>rskcsp_ds_facility</v>
      </c>
      <c r="P350" t="str">
        <f t="shared" si="174"/>
        <v>LLC_BI__Calculated_Balloon_Amount__c</v>
      </c>
      <c r="Q350" s="7">
        <f>IFERROR(VLOOKUP($N350,'nCino | BigQuery Type Lookup'!$A:$F,2,FALSE),"(not found)")</f>
        <v>21</v>
      </c>
    </row>
    <row r="351" spans="1:17">
      <c r="A351" s="1" t="s">
        <v>49</v>
      </c>
      <c r="B351" s="1" t="s">
        <v>374</v>
      </c>
      <c r="C351" s="1" t="s">
        <v>1071</v>
      </c>
      <c r="D351" s="1" t="s">
        <v>1072</v>
      </c>
      <c r="E351" s="1" t="s">
        <v>1073</v>
      </c>
      <c r="F351" s="2" t="str">
        <f>IF(OR(ISERROR(VLOOKUP($C351,'DMW | F&amp;L Fields'!$L:$M, 1, FALSE)),IFERROR(INDEX('DMW | F&amp;L Fields'!$C:$C,MATCH($C351,'DMW | F&amp;L Fields'!$L:$L, 0)), "Y") ="Y"),"No", "Yes")</f>
        <v>No</v>
      </c>
      <c r="G351" s="1" t="str">
        <f>IFERROR(VLOOKUP($C351,'DMW | F&amp;L Fields'!$L:$M, 2, FALSE),"(not found)")</f>
        <v>(not found)</v>
      </c>
      <c r="H351" s="2" t="str">
        <f t="shared" si="172"/>
        <v>n/a</v>
      </c>
      <c r="I351" s="2" t="s">
        <v>97</v>
      </c>
      <c r="J351" s="1" t="s">
        <v>115</v>
      </c>
      <c r="K351" s="2">
        <v>80</v>
      </c>
      <c r="L351" s="2">
        <v>0</v>
      </c>
      <c r="M351" s="2">
        <v>0</v>
      </c>
      <c r="N351" s="2" t="str">
        <f t="shared" si="173"/>
        <v>string|80|0|0</v>
      </c>
      <c r="O351" t="str">
        <f>IFERROR(VLOOKUP('nCino | Field Mappings'!$A351,'nCino | Object Info'!$A:$H,5,FALSE),"(not found)")</f>
        <v>rskcsp_ds_facility</v>
      </c>
      <c r="P351" t="str">
        <f t="shared" si="174"/>
        <v>LLC_BI__Call_Report_Code__c</v>
      </c>
      <c r="Q351" s="7">
        <f>IFERROR(VLOOKUP($N351,'nCino | BigQuery Type Lookup'!$A:$F,2,FALSE),"(not found)")</f>
        <v>80</v>
      </c>
    </row>
    <row r="352" spans="1:17">
      <c r="A352" s="1" t="s">
        <v>49</v>
      </c>
      <c r="B352" s="1" t="s">
        <v>374</v>
      </c>
      <c r="C352" s="1" t="s">
        <v>1074</v>
      </c>
      <c r="D352" s="1" t="s">
        <v>1075</v>
      </c>
      <c r="E352" s="1" t="s">
        <v>1076</v>
      </c>
      <c r="F352" s="2" t="str">
        <f>IF(OR(ISERROR(VLOOKUP($C352,'DMW | F&amp;L Fields'!$L:$M, 1, FALSE)),IFERROR(INDEX('DMW | F&amp;L Fields'!$C:$C,MATCH($C352,'DMW | F&amp;L Fields'!$L:$L, 0)), "Y") ="Y"),"No", "Yes")</f>
        <v>No</v>
      </c>
      <c r="G352" s="1" t="str">
        <f>IFERROR(VLOOKUP($C352,'DMW | F&amp;L Fields'!$L:$M, 2, FALSE),"(not found)")</f>
        <v>(not found)</v>
      </c>
      <c r="H352" s="2" t="str">
        <f t="shared" si="172"/>
        <v>n/a</v>
      </c>
      <c r="I352" s="2" t="s">
        <v>97</v>
      </c>
      <c r="J352" s="1" t="s">
        <v>98</v>
      </c>
      <c r="K352" s="2">
        <v>0</v>
      </c>
      <c r="L352" s="2">
        <v>6</v>
      </c>
      <c r="M352" s="2">
        <v>2</v>
      </c>
      <c r="N352" s="2" t="str">
        <f t="shared" si="173"/>
        <v>double|0|6|2</v>
      </c>
      <c r="O352" t="str">
        <f>IFERROR(VLOOKUP('nCino | Field Mappings'!$A352,'nCino | Object Info'!$A:$H,5,FALSE),"(not found)")</f>
        <v>rskcsp_ds_facility</v>
      </c>
      <c r="P352" t="str">
        <f t="shared" si="174"/>
        <v>LLC_BI__Census_Tract__c</v>
      </c>
      <c r="Q352" s="7">
        <f>IFERROR(VLOOKUP($N352,'nCino | BigQuery Type Lookup'!$A:$F,2,FALSE),"(not found)")</f>
        <v>9</v>
      </c>
    </row>
    <row r="353" spans="1:17">
      <c r="A353" s="1" t="s">
        <v>49</v>
      </c>
      <c r="B353" s="1" t="s">
        <v>374</v>
      </c>
      <c r="C353" s="1" t="s">
        <v>1077</v>
      </c>
      <c r="D353" s="1" t="s">
        <v>1078</v>
      </c>
      <c r="E353" s="1" t="s">
        <v>1079</v>
      </c>
      <c r="F353" s="2" t="str">
        <f>IF(OR(ISERROR(VLOOKUP($C353,'DMW | F&amp;L Fields'!$L:$M, 1, FALSE)),IFERROR(INDEX('DMW | F&amp;L Fields'!$C:$C,MATCH($C353,'DMW | F&amp;L Fields'!$L:$L, 0)), "Y") ="Y"),"No", "Yes")</f>
        <v>No</v>
      </c>
      <c r="G353" s="1" t="str">
        <f>IFERROR(VLOOKUP($C353,'DMW | F&amp;L Fields'!$L:$M, 2, FALSE),"(not found)")</f>
        <v>(not found)</v>
      </c>
      <c r="H353" s="2" t="str">
        <f t="shared" si="172"/>
        <v>n/a</v>
      </c>
      <c r="I353" s="2" t="s">
        <v>97</v>
      </c>
      <c r="J353" s="1" t="s">
        <v>115</v>
      </c>
      <c r="K353" s="2">
        <v>80</v>
      </c>
      <c r="L353" s="2">
        <v>0</v>
      </c>
      <c r="M353" s="2">
        <v>0</v>
      </c>
      <c r="N353" s="2" t="str">
        <f t="shared" si="173"/>
        <v>string|80|0|0</v>
      </c>
      <c r="O353" t="str">
        <f>IFERROR(VLOOKUP('nCino | Field Mappings'!$A353,'nCino | Object Info'!$A:$H,5,FALSE),"(not found)")</f>
        <v>rskcsp_ds_facility</v>
      </c>
      <c r="P353" t="str">
        <f t="shared" si="174"/>
        <v>LLC_BI__Class_Code__c</v>
      </c>
      <c r="Q353" s="7">
        <f>IFERROR(VLOOKUP($N353,'nCino | BigQuery Type Lookup'!$A:$F,2,FALSE),"(not found)")</f>
        <v>80</v>
      </c>
    </row>
    <row r="354" spans="1:17">
      <c r="A354" s="1" t="s">
        <v>49</v>
      </c>
      <c r="B354" s="1" t="s">
        <v>374</v>
      </c>
      <c r="C354" s="1" t="s">
        <v>1080</v>
      </c>
      <c r="D354" s="1" t="s">
        <v>1081</v>
      </c>
      <c r="E354" s="1" t="s">
        <v>1082</v>
      </c>
      <c r="F354" s="2" t="str">
        <f>IF(OR(ISERROR(VLOOKUP($C354,'DMW | F&amp;L Fields'!$L:$M, 1, FALSE)),IFERROR(INDEX('DMW | F&amp;L Fields'!$C:$C,MATCH($C354,'DMW | F&amp;L Fields'!$L:$L, 0)), "Y") ="Y"),"No", "Yes")</f>
        <v>No</v>
      </c>
      <c r="G354" s="1" t="str">
        <f>IFERROR(VLOOKUP($C354,'DMW | F&amp;L Fields'!$L:$M, 2, FALSE),"(not found)")</f>
        <v>(not found)</v>
      </c>
      <c r="H354" s="2" t="str">
        <f t="shared" si="172"/>
        <v>n/a</v>
      </c>
      <c r="I354" s="2" t="s">
        <v>110</v>
      </c>
      <c r="J354" s="1" t="s">
        <v>164</v>
      </c>
      <c r="K354" s="2">
        <v>0</v>
      </c>
      <c r="L354" s="2">
        <v>0</v>
      </c>
      <c r="M354" s="2">
        <v>0</v>
      </c>
      <c r="N354" s="2" t="str">
        <f t="shared" si="173"/>
        <v>boolean|0|0|0</v>
      </c>
      <c r="O354" t="str">
        <f>IFERROR(VLOOKUP('nCino | Field Mappings'!$A354,'nCino | Object Info'!$A:$H,5,FALSE),"(not found)")</f>
        <v>rskcsp_ds_facility</v>
      </c>
      <c r="P354" t="str">
        <f t="shared" si="174"/>
        <v>LLC_BI__Close_Date_Hard__c</v>
      </c>
      <c r="Q354" s="7">
        <f>IFERROR(VLOOKUP($N354,'nCino | BigQuery Type Lookup'!$A:$F,2,FALSE),"(not found)")</f>
        <v>1</v>
      </c>
    </row>
    <row r="355" spans="1:17">
      <c r="A355" s="1" t="s">
        <v>49</v>
      </c>
      <c r="B355" s="1" t="s">
        <v>374</v>
      </c>
      <c r="C355" s="1" t="s">
        <v>1083</v>
      </c>
      <c r="D355" s="1" t="s">
        <v>1084</v>
      </c>
      <c r="E355" s="1" t="s">
        <v>1085</v>
      </c>
      <c r="F355" s="2" t="str">
        <f>IF(OR(ISERROR(VLOOKUP($C355,'DMW | F&amp;L Fields'!$L:$M, 1, FALSE)),IFERROR(INDEX('DMW | F&amp;L Fields'!$C:$C,MATCH($C355,'DMW | F&amp;L Fields'!$L:$L, 0)), "Y") ="Y"),"No", "Yes")</f>
        <v>No</v>
      </c>
      <c r="G355" s="1" t="str">
        <f>IFERROR(VLOOKUP($C355,'DMW | F&amp;L Fields'!$L:$M, 2, FALSE),"(not found)")</f>
        <v>(not found)</v>
      </c>
      <c r="H355" s="2" t="str">
        <f t="shared" si="172"/>
        <v>n/a</v>
      </c>
      <c r="I355" s="2" t="s">
        <v>97</v>
      </c>
      <c r="J355" s="1" t="s">
        <v>102</v>
      </c>
      <c r="K355" s="2">
        <v>0</v>
      </c>
      <c r="L355" s="2">
        <v>0</v>
      </c>
      <c r="M355" s="2">
        <v>0</v>
      </c>
      <c r="N355" s="2" t="str">
        <f t="shared" si="173"/>
        <v>date|0|0|0</v>
      </c>
      <c r="O355" t="str">
        <f>IFERROR(VLOOKUP('nCino | Field Mappings'!$A355,'nCino | Object Info'!$A:$H,5,FALSE),"(not found)")</f>
        <v>rskcsp_ds_facility</v>
      </c>
      <c r="P355" t="str">
        <f t="shared" si="174"/>
        <v>LLC_BI__Close_Month__c</v>
      </c>
      <c r="Q355" s="7">
        <f>IFERROR(VLOOKUP($N355,'nCino | BigQuery Type Lookup'!$A:$F,2,FALSE),"(not found)")</f>
        <v>8</v>
      </c>
    </row>
    <row r="356" spans="1:17">
      <c r="A356" s="1" t="s">
        <v>49</v>
      </c>
      <c r="B356" s="1" t="s">
        <v>374</v>
      </c>
      <c r="C356" s="1" t="s">
        <v>1086</v>
      </c>
      <c r="D356" s="1" t="s">
        <v>1087</v>
      </c>
      <c r="E356" s="1" t="s">
        <v>1088</v>
      </c>
      <c r="F356" s="2" t="str">
        <f>IF(OR(ISERROR(VLOOKUP($C356,'DMW | F&amp;L Fields'!$L:$M, 1, FALSE)),IFERROR(INDEX('DMW | F&amp;L Fields'!$C:$C,MATCH($C356,'DMW | F&amp;L Fields'!$L:$L, 0)), "Y") ="Y"),"No", "Yes")</f>
        <v>No</v>
      </c>
      <c r="G356" s="1" t="str">
        <f>IFERROR(VLOOKUP($C356,'DMW | F&amp;L Fields'!$L:$M, 2, FALSE),"(not found)")</f>
        <v>(not found)</v>
      </c>
      <c r="H356" s="2" t="str">
        <f t="shared" si="172"/>
        <v>n/a</v>
      </c>
      <c r="I356" s="2" t="s">
        <v>97</v>
      </c>
      <c r="J356" s="1" t="s">
        <v>102</v>
      </c>
      <c r="K356" s="2">
        <v>0</v>
      </c>
      <c r="L356" s="2">
        <v>0</v>
      </c>
      <c r="M356" s="2">
        <v>0</v>
      </c>
      <c r="N356" s="2" t="str">
        <f t="shared" si="173"/>
        <v>date|0|0|0</v>
      </c>
      <c r="O356" t="str">
        <f>IFERROR(VLOOKUP('nCino | Field Mappings'!$A356,'nCino | Object Info'!$A:$H,5,FALSE),"(not found)")</f>
        <v>rskcsp_ds_facility</v>
      </c>
      <c r="P356" t="str">
        <f t="shared" si="174"/>
        <v>LLC_BI__Closed_Date__c</v>
      </c>
      <c r="Q356" s="7">
        <f>IFERROR(VLOOKUP($N356,'nCino | BigQuery Type Lookup'!$A:$F,2,FALSE),"(not found)")</f>
        <v>8</v>
      </c>
    </row>
    <row r="357" spans="1:17">
      <c r="A357" s="1" t="s">
        <v>49</v>
      </c>
      <c r="B357" s="1" t="s">
        <v>374</v>
      </c>
      <c r="C357" s="1" t="s">
        <v>1089</v>
      </c>
      <c r="D357" s="1" t="s">
        <v>1090</v>
      </c>
      <c r="E357" s="1" t="s">
        <v>1091</v>
      </c>
      <c r="F357" s="2" t="str">
        <f>IF(OR(ISERROR(VLOOKUP($C357,'DMW | F&amp;L Fields'!$L:$M, 1, FALSE)),IFERROR(INDEX('DMW | F&amp;L Fields'!$C:$C,MATCH($C357,'DMW | F&amp;L Fields'!$L:$L, 0)), "Y") ="Y"),"No", "Yes")</f>
        <v>No</v>
      </c>
      <c r="G357" s="1" t="str">
        <f>IFERROR(VLOOKUP($C357,'DMW | F&amp;L Fields'!$L:$M, 2, FALSE),"(not found)")</f>
        <v>(not found)</v>
      </c>
      <c r="H357" s="2" t="str">
        <f t="shared" si="172"/>
        <v>n/a</v>
      </c>
      <c r="I357" s="2" t="s">
        <v>97</v>
      </c>
      <c r="J357" s="1" t="s">
        <v>102</v>
      </c>
      <c r="K357" s="2">
        <v>0</v>
      </c>
      <c r="L357" s="2">
        <v>0</v>
      </c>
      <c r="M357" s="2">
        <v>0</v>
      </c>
      <c r="N357" s="2" t="str">
        <f t="shared" si="173"/>
        <v>date|0|0|0</v>
      </c>
      <c r="O357" t="str">
        <f>IFERROR(VLOOKUP('nCino | Field Mappings'!$A357,'nCino | Object Info'!$A:$H,5,FALSE),"(not found)")</f>
        <v>rskcsp_ds_facility</v>
      </c>
      <c r="P357" t="str">
        <f t="shared" si="174"/>
        <v>LLC_BI__CloseDate__c</v>
      </c>
      <c r="Q357" s="7">
        <f>IFERROR(VLOOKUP($N357,'nCino | BigQuery Type Lookup'!$A:$F,2,FALSE),"(not found)")</f>
        <v>8</v>
      </c>
    </row>
    <row r="358" spans="1:17">
      <c r="A358" s="1" t="s">
        <v>49</v>
      </c>
      <c r="B358" s="1" t="s">
        <v>374</v>
      </c>
      <c r="C358" s="1" t="s">
        <v>1092</v>
      </c>
      <c r="D358" s="1" t="s">
        <v>1093</v>
      </c>
      <c r="E358" s="1" t="s">
        <v>1094</v>
      </c>
      <c r="F358" s="2" t="str">
        <f>IF(OR(ISERROR(VLOOKUP($C358,'DMW | F&amp;L Fields'!$L:$M, 1, FALSE)),IFERROR(INDEX('DMW | F&amp;L Fields'!$C:$C,MATCH($C358,'DMW | F&amp;L Fields'!$L:$L, 0)), "Y") ="Y"),"No", "Yes")</f>
        <v>No</v>
      </c>
      <c r="G358" s="1" t="str">
        <f>IFERROR(VLOOKUP($C358,'DMW | F&amp;L Fields'!$L:$M, 2, FALSE),"(not found)")</f>
        <v>(not found)</v>
      </c>
      <c r="H358" s="2" t="str">
        <f t="shared" si="172"/>
        <v>n/a</v>
      </c>
      <c r="I358" s="2" t="s">
        <v>97</v>
      </c>
      <c r="J358" s="1" t="s">
        <v>342</v>
      </c>
      <c r="K358" s="2">
        <v>0</v>
      </c>
      <c r="L358" s="2">
        <v>5</v>
      </c>
      <c r="M358" s="2">
        <v>2</v>
      </c>
      <c r="N358" s="2" t="str">
        <f t="shared" si="173"/>
        <v>percent|0|5|2</v>
      </c>
      <c r="O358" t="str">
        <f>IFERROR(VLOOKUP('nCino | Field Mappings'!$A358,'nCino | Object Info'!$A:$H,5,FALSE),"(not found)")</f>
        <v>rskcsp_ds_facility</v>
      </c>
      <c r="P358" t="str">
        <f t="shared" si="174"/>
        <v>LLC_BI__Complete__c</v>
      </c>
      <c r="Q358" s="7">
        <f>IFERROR(VLOOKUP($N358,'nCino | BigQuery Type Lookup'!$A:$F,2,FALSE),"(not found)")</f>
        <v>8</v>
      </c>
    </row>
    <row r="359" spans="1:17">
      <c r="A359" s="1" t="s">
        <v>49</v>
      </c>
      <c r="B359" s="1" t="s">
        <v>374</v>
      </c>
      <c r="C359" s="1" t="s">
        <v>1095</v>
      </c>
      <c r="D359" s="1" t="s">
        <v>1096</v>
      </c>
      <c r="E359" s="1" t="s">
        <v>1097</v>
      </c>
      <c r="F359" s="2" t="str">
        <f>IF(OR(ISERROR(VLOOKUP($C359,'DMW | F&amp;L Fields'!$L:$M, 1, FALSE)),IFERROR(INDEX('DMW | F&amp;L Fields'!$C:$C,MATCH($C359,'DMW | F&amp;L Fields'!$L:$L, 0)), "Y") ="Y"),"No", "Yes")</f>
        <v>No</v>
      </c>
      <c r="G359" s="1" t="str">
        <f>IFERROR(VLOOKUP($C359,'DMW | F&amp;L Fields'!$L:$M, 2, FALSE),"(not found)")</f>
        <v>(not found)</v>
      </c>
      <c r="H359" s="2" t="str">
        <f t="shared" si="172"/>
        <v>n/a</v>
      </c>
      <c r="I359" s="2" t="s">
        <v>97</v>
      </c>
      <c r="J359" s="1" t="s">
        <v>115</v>
      </c>
      <c r="K359" s="2">
        <v>255</v>
      </c>
      <c r="L359" s="2">
        <v>0</v>
      </c>
      <c r="M359" s="2">
        <v>0</v>
      </c>
      <c r="N359" s="2" t="str">
        <f t="shared" si="173"/>
        <v>string|255|0|0</v>
      </c>
      <c r="O359" t="str">
        <f>IFERROR(VLOOKUP('nCino | Field Mappings'!$A359,'nCino | Object Info'!$A:$H,5,FALSE),"(not found)")</f>
        <v>rskcsp_ds_facility</v>
      </c>
      <c r="P359" t="str">
        <f t="shared" si="174"/>
        <v>LLC_BI__Compliance_Officer__c</v>
      </c>
      <c r="Q359" s="7">
        <f>IFERROR(VLOOKUP($N359,'nCino | BigQuery Type Lookup'!$A:$F,2,FALSE),"(not found)")</f>
        <v>255</v>
      </c>
    </row>
    <row r="360" spans="1:17">
      <c r="A360" s="1" t="s">
        <v>49</v>
      </c>
      <c r="B360" s="1" t="s">
        <v>374</v>
      </c>
      <c r="C360" s="1" t="s">
        <v>1098</v>
      </c>
      <c r="D360" s="1" t="s">
        <v>1099</v>
      </c>
      <c r="E360" s="1" t="s">
        <v>1100</v>
      </c>
      <c r="F360" s="2" t="str">
        <f>IF(OR(ISERROR(VLOOKUP($C360,'DMW | F&amp;L Fields'!$L:$M, 1, FALSE)),IFERROR(INDEX('DMW | F&amp;L Fields'!$C:$C,MATCH($C360,'DMW | F&amp;L Fields'!$L:$L, 0)), "Y") ="Y"),"No", "Yes")</f>
        <v>No</v>
      </c>
      <c r="G360" s="1" t="str">
        <f>IFERROR(VLOOKUP($C360,'DMW | F&amp;L Fields'!$L:$M, 2, FALSE),"(not found)")</f>
        <v>(not found)</v>
      </c>
      <c r="H360" s="2" t="str">
        <f t="shared" si="172"/>
        <v>n/a</v>
      </c>
      <c r="I360" s="2" t="s">
        <v>110</v>
      </c>
      <c r="J360" s="1" t="s">
        <v>164</v>
      </c>
      <c r="K360" s="2">
        <v>0</v>
      </c>
      <c r="L360" s="2">
        <v>0</v>
      </c>
      <c r="M360" s="2">
        <v>0</v>
      </c>
      <c r="N360" s="2" t="str">
        <f t="shared" si="173"/>
        <v>boolean|0|0|0</v>
      </c>
      <c r="O360" t="str">
        <f>IFERROR(VLOOKUP('nCino | Field Mappings'!$A360,'nCino | Object Info'!$A:$H,5,FALSE),"(not found)")</f>
        <v>rskcsp_ds_facility</v>
      </c>
      <c r="P360" t="str">
        <f t="shared" si="174"/>
        <v>LLC_BI__Consortium_Third_Party_Reportable__c</v>
      </c>
      <c r="Q360" s="7">
        <f>IFERROR(VLOOKUP($N360,'nCino | BigQuery Type Lookup'!$A:$F,2,FALSE),"(not found)")</f>
        <v>1</v>
      </c>
    </row>
    <row r="361" spans="1:17">
      <c r="A361" s="1" t="s">
        <v>49</v>
      </c>
      <c r="B361" s="1" t="s">
        <v>374</v>
      </c>
      <c r="C361" s="1" t="s">
        <v>1101</v>
      </c>
      <c r="D361" s="1" t="s">
        <v>1102</v>
      </c>
      <c r="E361" s="1" t="s">
        <v>1103</v>
      </c>
      <c r="F361" s="2" t="str">
        <f>IF(OR(ISERROR(VLOOKUP($C361,'DMW | F&amp;L Fields'!$L:$M, 1, FALSE)),IFERROR(INDEX('DMW | F&amp;L Fields'!$C:$C,MATCH($C361,'DMW | F&amp;L Fields'!$L:$L, 0)), "Y") ="Y"),"No", "Yes")</f>
        <v>No</v>
      </c>
      <c r="G361" s="1" t="str">
        <f>IFERROR(VLOOKUP($C361,'DMW | F&amp;L Fields'!$L:$M, 2, FALSE),"(not found)")</f>
        <v>(not found)</v>
      </c>
      <c r="H361" s="2" t="str">
        <f t="shared" si="172"/>
        <v>n/a</v>
      </c>
      <c r="I361" s="2" t="s">
        <v>97</v>
      </c>
      <c r="J361" s="1" t="s">
        <v>102</v>
      </c>
      <c r="K361" s="2">
        <v>0</v>
      </c>
      <c r="L361" s="2">
        <v>0</v>
      </c>
      <c r="M361" s="2">
        <v>0</v>
      </c>
      <c r="N361" s="2" t="str">
        <f t="shared" si="173"/>
        <v>date|0|0|0</v>
      </c>
      <c r="O361" t="str">
        <f>IFERROR(VLOOKUP('nCino | Field Mappings'!$A361,'nCino | Object Info'!$A:$H,5,FALSE),"(not found)")</f>
        <v>rskcsp_ds_facility</v>
      </c>
      <c r="P361" t="str">
        <f t="shared" si="174"/>
        <v>LLC_BI__Construction_CO_Date__c</v>
      </c>
      <c r="Q361" s="7">
        <f>IFERROR(VLOOKUP($N361,'nCino | BigQuery Type Lookup'!$A:$F,2,FALSE),"(not found)")</f>
        <v>8</v>
      </c>
    </row>
    <row r="362" spans="1:17">
      <c r="A362" s="1" t="s">
        <v>49</v>
      </c>
      <c r="B362" s="1" t="s">
        <v>374</v>
      </c>
      <c r="C362" s="1" t="s">
        <v>1104</v>
      </c>
      <c r="D362" s="1" t="s">
        <v>1105</v>
      </c>
      <c r="E362" s="1" t="s">
        <v>1106</v>
      </c>
      <c r="F362" s="2" t="str">
        <f>IF(OR(ISERROR(VLOOKUP($C362,'DMW | F&amp;L Fields'!$L:$M, 1, FALSE)),IFERROR(INDEX('DMW | F&amp;L Fields'!$C:$C,MATCH($C362,'DMW | F&amp;L Fields'!$L:$L, 0)), "Y") ="Y"),"No", "Yes")</f>
        <v>No</v>
      </c>
      <c r="G362" s="1" t="str">
        <f>IFERROR(VLOOKUP($C362,'DMW | F&amp;L Fields'!$L:$M, 2, FALSE),"(not found)")</f>
        <v>(not found)</v>
      </c>
      <c r="H362" s="2" t="str">
        <f t="shared" si="172"/>
        <v>n/a</v>
      </c>
      <c r="I362" s="2" t="s">
        <v>97</v>
      </c>
      <c r="J362" s="1" t="s">
        <v>119</v>
      </c>
      <c r="K362" s="2">
        <v>255</v>
      </c>
      <c r="L362" s="2">
        <v>0</v>
      </c>
      <c r="M362" s="2">
        <v>0</v>
      </c>
      <c r="N362" s="2" t="str">
        <f t="shared" si="173"/>
        <v>picklist|255|0|0</v>
      </c>
      <c r="O362" t="str">
        <f>IFERROR(VLOOKUP('nCino | Field Mappings'!$A362,'nCino | Object Info'!$A:$H,5,FALSE),"(not found)")</f>
        <v>rskcsp_ds_facility</v>
      </c>
      <c r="P362" t="str">
        <f t="shared" si="174"/>
        <v>LLC_BI__CRA_Action_Taken__c</v>
      </c>
      <c r="Q362" s="7">
        <f>IFERROR(VLOOKUP($N362,'nCino | BigQuery Type Lookup'!$A:$F,2,FALSE),"(not found)")</f>
        <v>255</v>
      </c>
    </row>
    <row r="363" spans="1:17">
      <c r="A363" s="1" t="s">
        <v>49</v>
      </c>
      <c r="B363" s="1" t="s">
        <v>374</v>
      </c>
      <c r="C363" s="1" t="s">
        <v>1107</v>
      </c>
      <c r="D363" s="1" t="s">
        <v>1108</v>
      </c>
      <c r="E363" s="1" t="s">
        <v>1109</v>
      </c>
      <c r="F363" s="2" t="str">
        <f>IF(OR(ISERROR(VLOOKUP($C363,'DMW | F&amp;L Fields'!$L:$M, 1, FALSE)),IFERROR(INDEX('DMW | F&amp;L Fields'!$C:$C,MATCH($C363,'DMW | F&amp;L Fields'!$L:$L, 0)), "Y") ="Y"),"No", "Yes")</f>
        <v>No</v>
      </c>
      <c r="G363" s="1" t="str">
        <f>IFERROR(VLOOKUP($C363,'DMW | F&amp;L Fields'!$L:$M, 2, FALSE),"(not found)")</f>
        <v>(not found)</v>
      </c>
      <c r="H363" s="2" t="str">
        <f t="shared" si="172"/>
        <v>n/a</v>
      </c>
      <c r="I363" s="2" t="s">
        <v>97</v>
      </c>
      <c r="J363" s="1" t="s">
        <v>119</v>
      </c>
      <c r="K363" s="2">
        <v>255</v>
      </c>
      <c r="L363" s="2">
        <v>0</v>
      </c>
      <c r="M363" s="2">
        <v>0</v>
      </c>
      <c r="N363" s="2" t="str">
        <f t="shared" si="173"/>
        <v>picklist|255|0|0</v>
      </c>
      <c r="O363" t="str">
        <f>IFERROR(VLOOKUP('nCino | Field Mappings'!$A363,'nCino | Object Info'!$A:$H,5,FALSE),"(not found)")</f>
        <v>rskcsp_ds_facility</v>
      </c>
      <c r="P363" t="str">
        <f t="shared" si="174"/>
        <v>LLC_BI__CRA_Affiliate__c</v>
      </c>
      <c r="Q363" s="7">
        <f>IFERROR(VLOOKUP($N363,'nCino | BigQuery Type Lookup'!$A:$F,2,FALSE),"(not found)")</f>
        <v>255</v>
      </c>
    </row>
    <row r="364" spans="1:17">
      <c r="A364" s="1" t="s">
        <v>49</v>
      </c>
      <c r="B364" s="1" t="s">
        <v>374</v>
      </c>
      <c r="C364" s="1" t="s">
        <v>1110</v>
      </c>
      <c r="D364" s="1" t="s">
        <v>1111</v>
      </c>
      <c r="E364" s="1" t="s">
        <v>1112</v>
      </c>
      <c r="F364" s="2" t="str">
        <f>IF(OR(ISERROR(VLOOKUP($C364,'DMW | F&amp;L Fields'!$L:$M, 1, FALSE)),IFERROR(INDEX('DMW | F&amp;L Fields'!$C:$C,MATCH($C364,'DMW | F&amp;L Fields'!$L:$L, 0)), "Y") ="Y"),"No", "Yes")</f>
        <v>No</v>
      </c>
      <c r="G364" s="1" t="str">
        <f>IFERROR(VLOOKUP($C364,'DMW | F&amp;L Fields'!$L:$M, 2, FALSE),"(not found)")</f>
        <v>(not found)</v>
      </c>
      <c r="H364" s="2" t="str">
        <f t="shared" si="172"/>
        <v>n/a</v>
      </c>
      <c r="I364" s="2" t="s">
        <v>97</v>
      </c>
      <c r="J364" s="1" t="s">
        <v>128</v>
      </c>
      <c r="K364" s="2">
        <v>0</v>
      </c>
      <c r="L364" s="2">
        <v>18</v>
      </c>
      <c r="M364" s="2">
        <v>0</v>
      </c>
      <c r="N364" s="2" t="str">
        <f t="shared" si="173"/>
        <v>currency|0|18|0</v>
      </c>
      <c r="O364" t="str">
        <f>IFERROR(VLOOKUP('nCino | Field Mappings'!$A364,'nCino | Object Info'!$A:$H,5,FALSE),"(not found)")</f>
        <v>rskcsp_ds_facility</v>
      </c>
      <c r="P364" t="str">
        <f t="shared" si="174"/>
        <v>LLC_BI__CRA_Amount__c</v>
      </c>
      <c r="Q364" s="7">
        <f>IFERROR(VLOOKUP($N364,'nCino | BigQuery Type Lookup'!$A:$F,2,FALSE),"(not found)")</f>
        <v>18</v>
      </c>
    </row>
    <row r="365" spans="1:17">
      <c r="A365" s="1" t="s">
        <v>49</v>
      </c>
      <c r="B365" s="1" t="s">
        <v>374</v>
      </c>
      <c r="C365" s="1" t="s">
        <v>1113</v>
      </c>
      <c r="D365" s="1" t="s">
        <v>1114</v>
      </c>
      <c r="E365" s="1" t="s">
        <v>1115</v>
      </c>
      <c r="F365" s="2" t="str">
        <f>IF(OR(ISERROR(VLOOKUP($C365,'DMW | F&amp;L Fields'!$L:$M, 1, FALSE)),IFERROR(INDEX('DMW | F&amp;L Fields'!$C:$C,MATCH($C365,'DMW | F&amp;L Fields'!$L:$L, 0)), "Y") ="Y"),"No", "Yes")</f>
        <v>No</v>
      </c>
      <c r="G365" s="1" t="str">
        <f>IFERROR(VLOOKUP($C365,'DMW | F&amp;L Fields'!$L:$M, 2, FALSE),"(not found)")</f>
        <v>(not found)</v>
      </c>
      <c r="H365" s="2" t="str">
        <f t="shared" si="172"/>
        <v>n/a</v>
      </c>
      <c r="I365" s="2" t="s">
        <v>97</v>
      </c>
      <c r="J365" s="1" t="s">
        <v>115</v>
      </c>
      <c r="K365" s="2">
        <v>7</v>
      </c>
      <c r="L365" s="2">
        <v>0</v>
      </c>
      <c r="M365" s="2">
        <v>0</v>
      </c>
      <c r="N365" s="2" t="str">
        <f t="shared" si="173"/>
        <v>string|7|0|0</v>
      </c>
      <c r="O365" t="str">
        <f>IFERROR(VLOOKUP('nCino | Field Mappings'!$A365,'nCino | Object Info'!$A:$H,5,FALSE),"(not found)")</f>
        <v>rskcsp_ds_facility</v>
      </c>
      <c r="P365" t="str">
        <f t="shared" si="174"/>
        <v>LLC_BI__CRA_Census_Tract_Text__c</v>
      </c>
      <c r="Q365" s="7">
        <f>IFERROR(VLOOKUP($N365,'nCino | BigQuery Type Lookup'!$A:$F,2,FALSE),"(not found)")</f>
        <v>7</v>
      </c>
    </row>
    <row r="366" spans="1:17">
      <c r="A366" s="1" t="s">
        <v>49</v>
      </c>
      <c r="B366" s="1" t="s">
        <v>374</v>
      </c>
      <c r="C366" s="1" t="s">
        <v>1116</v>
      </c>
      <c r="D366" s="1" t="s">
        <v>1117</v>
      </c>
      <c r="E366" s="1" t="s">
        <v>1118</v>
      </c>
      <c r="F366" s="2" t="str">
        <f>IF(OR(ISERROR(VLOOKUP($C366,'DMW | F&amp;L Fields'!$L:$M, 1, FALSE)),IFERROR(INDEX('DMW | F&amp;L Fields'!$C:$C,MATCH($C366,'DMW | F&amp;L Fields'!$L:$L, 0)), "Y") ="Y"),"No", "Yes")</f>
        <v>No</v>
      </c>
      <c r="G366" s="1" t="str">
        <f>IFERROR(VLOOKUP($C366,'DMW | F&amp;L Fields'!$L:$M, 2, FALSE),"(not found)")</f>
        <v>(not found)</v>
      </c>
      <c r="H366" s="2" t="str">
        <f t="shared" si="172"/>
        <v>n/a</v>
      </c>
      <c r="I366" s="2" t="s">
        <v>110</v>
      </c>
      <c r="J366" s="1" t="s">
        <v>164</v>
      </c>
      <c r="K366" s="2">
        <v>0</v>
      </c>
      <c r="L366" s="2">
        <v>0</v>
      </c>
      <c r="M366" s="2">
        <v>0</v>
      </c>
      <c r="N366" s="2" t="str">
        <f t="shared" si="173"/>
        <v>boolean|0|0|0</v>
      </c>
      <c r="O366" t="str">
        <f>IFERROR(VLOOKUP('nCino | Field Mappings'!$A366,'nCino | Object Info'!$A:$H,5,FALSE),"(not found)")</f>
        <v>rskcsp_ds_facility</v>
      </c>
      <c r="P366" t="str">
        <f t="shared" si="174"/>
        <v>LLC_BI__CRA_Community_Development_Reportable__c</v>
      </c>
      <c r="Q366" s="7">
        <f>IFERROR(VLOOKUP($N366,'nCino | BigQuery Type Lookup'!$A:$F,2,FALSE),"(not found)")</f>
        <v>1</v>
      </c>
    </row>
    <row r="367" spans="1:17">
      <c r="A367" s="1" t="s">
        <v>49</v>
      </c>
      <c r="B367" s="1" t="s">
        <v>374</v>
      </c>
      <c r="C367" s="1" t="s">
        <v>1119</v>
      </c>
      <c r="D367" s="1" t="s">
        <v>1120</v>
      </c>
      <c r="E367" s="1" t="s">
        <v>1100</v>
      </c>
      <c r="F367" s="2" t="str">
        <f>IF(OR(ISERROR(VLOOKUP($C367,'DMW | F&amp;L Fields'!$L:$M, 1, FALSE)),IFERROR(INDEX('DMW | F&amp;L Fields'!$C:$C,MATCH($C367,'DMW | F&amp;L Fields'!$L:$L, 0)), "Y") ="Y"),"No", "Yes")</f>
        <v>No</v>
      </c>
      <c r="G367" s="1" t="str">
        <f>IFERROR(VLOOKUP($C367,'DMW | F&amp;L Fields'!$L:$M, 2, FALSE),"(not found)")</f>
        <v>(not found)</v>
      </c>
      <c r="H367" s="2" t="str">
        <f t="shared" si="172"/>
        <v>n/a</v>
      </c>
      <c r="I367" s="2" t="s">
        <v>110</v>
      </c>
      <c r="J367" s="1" t="s">
        <v>164</v>
      </c>
      <c r="K367" s="2">
        <v>0</v>
      </c>
      <c r="L367" s="2">
        <v>0</v>
      </c>
      <c r="M367" s="2">
        <v>0</v>
      </c>
      <c r="N367" s="2" t="str">
        <f t="shared" si="173"/>
        <v>boolean|0|0|0</v>
      </c>
      <c r="O367" t="str">
        <f>IFERROR(VLOOKUP('nCino | Field Mappings'!$A367,'nCino | Object Info'!$A:$H,5,FALSE),"(not found)")</f>
        <v>rskcsp_ds_facility</v>
      </c>
      <c r="P367" t="str">
        <f t="shared" si="174"/>
        <v>LLC_BI__CRA_Consortium_Third_Party_Reportable__c</v>
      </c>
      <c r="Q367" s="7">
        <f>IFERROR(VLOOKUP($N367,'nCino | BigQuery Type Lookup'!$A:$F,2,FALSE),"(not found)")</f>
        <v>1</v>
      </c>
    </row>
    <row r="368" spans="1:17">
      <c r="A368" s="1" t="s">
        <v>49</v>
      </c>
      <c r="B368" s="1" t="s">
        <v>374</v>
      </c>
      <c r="C368" s="1" t="s">
        <v>1121</v>
      </c>
      <c r="D368" s="1" t="s">
        <v>1122</v>
      </c>
      <c r="E368" s="1" t="s">
        <v>1123</v>
      </c>
      <c r="F368" s="2" t="str">
        <f>IF(OR(ISERROR(VLOOKUP($C368,'DMW | F&amp;L Fields'!$L:$M, 1, FALSE)),IFERROR(INDEX('DMW | F&amp;L Fields'!$C:$C,MATCH($C368,'DMW | F&amp;L Fields'!$L:$L, 0)), "Y") ="Y"),"No", "Yes")</f>
        <v>No</v>
      </c>
      <c r="G368" s="1" t="str">
        <f>IFERROR(VLOOKUP($C368,'DMW | F&amp;L Fields'!$L:$M, 2, FALSE),"(not found)")</f>
        <v>(not found)</v>
      </c>
      <c r="H368" s="2" t="str">
        <f t="shared" si="172"/>
        <v>n/a</v>
      </c>
      <c r="I368" s="2" t="s">
        <v>97</v>
      </c>
      <c r="J368" s="1" t="s">
        <v>102</v>
      </c>
      <c r="K368" s="2">
        <v>0</v>
      </c>
      <c r="L368" s="2">
        <v>0</v>
      </c>
      <c r="M368" s="2">
        <v>0</v>
      </c>
      <c r="N368" s="2" t="str">
        <f t="shared" si="173"/>
        <v>date|0|0|0</v>
      </c>
      <c r="O368" t="str">
        <f>IFERROR(VLOOKUP('nCino | Field Mappings'!$A368,'nCino | Object Info'!$A:$H,5,FALSE),"(not found)")</f>
        <v>rskcsp_ds_facility</v>
      </c>
      <c r="P368" t="str">
        <f t="shared" si="174"/>
        <v>LLC_BI__CRA_Date_Action_Taken__c</v>
      </c>
      <c r="Q368" s="7">
        <f>IFERROR(VLOOKUP($N368,'nCino | BigQuery Type Lookup'!$A:$F,2,FALSE),"(not found)")</f>
        <v>8</v>
      </c>
    </row>
    <row r="369" spans="1:42">
      <c r="A369" s="1" t="s">
        <v>49</v>
      </c>
      <c r="B369" s="1" t="s">
        <v>374</v>
      </c>
      <c r="C369" s="1" t="s">
        <v>1124</v>
      </c>
      <c r="D369" s="1" t="s">
        <v>1125</v>
      </c>
      <c r="E369" s="1" t="s">
        <v>1126</v>
      </c>
      <c r="F369" s="2" t="str">
        <f>IF(OR(ISERROR(VLOOKUP($C369,'DMW | F&amp;L Fields'!$L:$M, 1, FALSE)),IFERROR(INDEX('DMW | F&amp;L Fields'!$C:$C,MATCH($C369,'DMW | F&amp;L Fields'!$L:$L, 0)), "Y") ="Y"),"No", "Yes")</f>
        <v>No</v>
      </c>
      <c r="G369" s="1" t="str">
        <f>IFERROR(VLOOKUP($C369,'DMW | F&amp;L Fields'!$L:$M, 2, FALSE),"(not found)")</f>
        <v>(not found)</v>
      </c>
      <c r="H369" s="2" t="str">
        <f t="shared" si="172"/>
        <v>n/a</v>
      </c>
      <c r="I369" s="2" t="s">
        <v>97</v>
      </c>
      <c r="J369" s="1" t="s">
        <v>98</v>
      </c>
      <c r="K369" s="2">
        <v>0</v>
      </c>
      <c r="L369" s="2">
        <v>3</v>
      </c>
      <c r="M369" s="2">
        <v>0</v>
      </c>
      <c r="N369" s="2" t="str">
        <f t="shared" si="173"/>
        <v>double|0|3|0</v>
      </c>
      <c r="O369" t="str">
        <f>IFERROR(VLOOKUP('nCino | Field Mappings'!$A369,'nCino | Object Info'!$A:$H,5,FALSE),"(not found)")</f>
        <v>rskcsp_ds_facility</v>
      </c>
      <c r="P369" t="str">
        <f t="shared" si="174"/>
        <v>LLC_BI__CRA_FIPS_County_Code__c</v>
      </c>
      <c r="Q369" s="7">
        <f>IFERROR(VLOOKUP($N369,'nCino | BigQuery Type Lookup'!$A:$F,2,FALSE),"(not found)")</f>
        <v>3</v>
      </c>
    </row>
    <row r="370" spans="1:42">
      <c r="A370" s="1" t="s">
        <v>49</v>
      </c>
      <c r="B370" s="1" t="s">
        <v>374</v>
      </c>
      <c r="C370" s="1" t="s">
        <v>1127</v>
      </c>
      <c r="D370" s="1" t="s">
        <v>1128</v>
      </c>
      <c r="E370" s="1" t="s">
        <v>1129</v>
      </c>
      <c r="F370" s="2" t="str">
        <f>IF(OR(ISERROR(VLOOKUP($C370,'DMW | F&amp;L Fields'!$L:$M, 1, FALSE)),IFERROR(INDEX('DMW | F&amp;L Fields'!$C:$C,MATCH($C370,'DMW | F&amp;L Fields'!$L:$L, 0)), "Y") ="Y"),"No", "Yes")</f>
        <v>No</v>
      </c>
      <c r="G370" s="1" t="str">
        <f>IFERROR(VLOOKUP($C370,'DMW | F&amp;L Fields'!$L:$M, 2, FALSE),"(not found)")</f>
        <v>(not found)</v>
      </c>
      <c r="H370" s="2" t="str">
        <f t="shared" si="172"/>
        <v>n/a</v>
      </c>
      <c r="I370" s="2" t="s">
        <v>97</v>
      </c>
      <c r="J370" s="1" t="s">
        <v>115</v>
      </c>
      <c r="K370" s="2">
        <v>3</v>
      </c>
      <c r="L370" s="2">
        <v>0</v>
      </c>
      <c r="M370" s="2">
        <v>0</v>
      </c>
      <c r="N370" s="2" t="str">
        <f t="shared" si="173"/>
        <v>string|3|0|0</v>
      </c>
      <c r="O370" t="str">
        <f>IFERROR(VLOOKUP('nCino | Field Mappings'!$A370,'nCino | Object Info'!$A:$H,5,FALSE),"(not found)")</f>
        <v>rskcsp_ds_facility</v>
      </c>
      <c r="P370" t="str">
        <f t="shared" si="174"/>
        <v>LLC_BI__CRA_FIPS_County_Code_Text__c</v>
      </c>
      <c r="Q370" s="7">
        <f>IFERROR(VLOOKUP($N370,'nCino | BigQuery Type Lookup'!$A:$F,2,FALSE),"(not found)")</f>
        <v>3</v>
      </c>
    </row>
    <row r="371" spans="1:42">
      <c r="A371" s="1" t="s">
        <v>49</v>
      </c>
      <c r="B371" s="1" t="s">
        <v>374</v>
      </c>
      <c r="C371" s="1" t="s">
        <v>1130</v>
      </c>
      <c r="D371" s="1" t="s">
        <v>1131</v>
      </c>
      <c r="E371" s="1" t="s">
        <v>1132</v>
      </c>
      <c r="F371" s="2" t="str">
        <f>IF(OR(ISERROR(VLOOKUP($C371,'DMW | F&amp;L Fields'!$L:$M, 1, FALSE)),IFERROR(INDEX('DMW | F&amp;L Fields'!$C:$C,MATCH($C371,'DMW | F&amp;L Fields'!$L:$L, 0)), "Y") ="Y"),"No", "Yes")</f>
        <v>No</v>
      </c>
      <c r="G371" s="1" t="str">
        <f>IFERROR(VLOOKUP($C371,'DMW | F&amp;L Fields'!$L:$M, 2, FALSE),"(not found)")</f>
        <v>(not found)</v>
      </c>
      <c r="H371" s="2" t="str">
        <f t="shared" si="172"/>
        <v>n/a</v>
      </c>
      <c r="I371" s="2" t="s">
        <v>97</v>
      </c>
      <c r="J371" s="1" t="s">
        <v>98</v>
      </c>
      <c r="K371" s="2">
        <v>0</v>
      </c>
      <c r="L371" s="2">
        <v>2</v>
      </c>
      <c r="M371" s="2">
        <v>0</v>
      </c>
      <c r="N371" s="2" t="str">
        <f t="shared" si="173"/>
        <v>double|0|2|0</v>
      </c>
      <c r="O371" t="str">
        <f>IFERROR(VLOOKUP('nCino | Field Mappings'!$A371,'nCino | Object Info'!$A:$H,5,FALSE),"(not found)")</f>
        <v>rskcsp_ds_facility</v>
      </c>
      <c r="P371" t="str">
        <f t="shared" si="174"/>
        <v>LLC_BI__CRA_FIPS_State_Code__c</v>
      </c>
      <c r="Q371" s="7">
        <f>IFERROR(VLOOKUP($N371,'nCino | BigQuery Type Lookup'!$A:$F,2,FALSE),"(not found)")</f>
        <v>2</v>
      </c>
    </row>
    <row r="372" spans="1:42">
      <c r="A372" s="1" t="s">
        <v>49</v>
      </c>
      <c r="B372" s="1" t="s">
        <v>374</v>
      </c>
      <c r="C372" s="1" t="s">
        <v>1133</v>
      </c>
      <c r="D372" s="1" t="s">
        <v>1134</v>
      </c>
      <c r="E372" s="1" t="s">
        <v>1135</v>
      </c>
      <c r="F372" s="2" t="str">
        <f>IF(OR(ISERROR(VLOOKUP($C372,'DMW | F&amp;L Fields'!$L:$M, 1, FALSE)),IFERROR(INDEX('DMW | F&amp;L Fields'!$C:$C,MATCH($C372,'DMW | F&amp;L Fields'!$L:$L, 0)), "Y") ="Y"),"No", "Yes")</f>
        <v>No</v>
      </c>
      <c r="G372" s="1" t="str">
        <f>IFERROR(VLOOKUP($C372,'DMW | F&amp;L Fields'!$L:$M, 2, FALSE),"(not found)")</f>
        <v>(not found)</v>
      </c>
      <c r="H372" s="2" t="str">
        <f t="shared" si="172"/>
        <v>n/a</v>
      </c>
      <c r="I372" s="2" t="s">
        <v>97</v>
      </c>
      <c r="J372" s="1" t="s">
        <v>115</v>
      </c>
      <c r="K372" s="2">
        <v>2</v>
      </c>
      <c r="L372" s="2">
        <v>0</v>
      </c>
      <c r="M372" s="2">
        <v>0</v>
      </c>
      <c r="N372" s="2" t="str">
        <f t="shared" si="173"/>
        <v>string|2|0|0</v>
      </c>
      <c r="O372" t="str">
        <f>IFERROR(VLOOKUP('nCino | Field Mappings'!$A372,'nCino | Object Info'!$A:$H,5,FALSE),"(not found)")</f>
        <v>rskcsp_ds_facility</v>
      </c>
      <c r="P372" t="str">
        <f t="shared" si="174"/>
        <v>LLC_BI__CRA_FIPS_State_Code_Text__c</v>
      </c>
      <c r="Q372" s="7">
        <f>IFERROR(VLOOKUP($N372,'nCino | BigQuery Type Lookup'!$A:$F,2,FALSE),"(not found)")</f>
        <v>2</v>
      </c>
    </row>
    <row r="373" spans="1:42">
      <c r="A373" s="1" t="s">
        <v>49</v>
      </c>
      <c r="B373" s="1" t="s">
        <v>374</v>
      </c>
      <c r="C373" s="1" t="s">
        <v>1136</v>
      </c>
      <c r="D373" s="1" t="s">
        <v>1137</v>
      </c>
      <c r="E373" s="1" t="s">
        <v>1138</v>
      </c>
      <c r="F373" s="2" t="str">
        <f>IF(OR(ISERROR(VLOOKUP($C373,'DMW | F&amp;L Fields'!$L:$M, 1, FALSE)),IFERROR(INDEX('DMW | F&amp;L Fields'!$C:$C,MATCH($C373,'DMW | F&amp;L Fields'!$L:$L, 0)), "Y") ="Y"),"No", "Yes")</f>
        <v>No</v>
      </c>
      <c r="G373" s="1" t="str">
        <f>IFERROR(VLOOKUP($C373,'DMW | F&amp;L Fields'!$L:$M, 2, FALSE),"(not found)")</f>
        <v>(not found)</v>
      </c>
      <c r="H373" s="2" t="str">
        <f t="shared" si="172"/>
        <v>n/a</v>
      </c>
      <c r="I373" s="2" t="s">
        <v>97</v>
      </c>
      <c r="J373" s="1" t="s">
        <v>115</v>
      </c>
      <c r="K373" s="2">
        <v>1300</v>
      </c>
      <c r="L373" s="2">
        <v>0</v>
      </c>
      <c r="M373" s="2">
        <v>0</v>
      </c>
      <c r="N373" s="2" t="str">
        <f t="shared" si="173"/>
        <v>string|1300|0|0</v>
      </c>
      <c r="O373" t="str">
        <f>IFERROR(VLOOKUP('nCino | Field Mappings'!$A373,'nCino | Object Info'!$A:$H,5,FALSE),"(not found)")</f>
        <v>rskcsp_ds_facility</v>
      </c>
      <c r="P373" t="str">
        <f t="shared" si="174"/>
        <v>LLC_BI__CRA_Loan_ID__c</v>
      </c>
      <c r="Q373" s="7">
        <f>IFERROR(VLOOKUP($N373,'nCino | BigQuery Type Lookup'!$A:$F,2,FALSE),"(not found)")</f>
        <v>1300</v>
      </c>
    </row>
    <row r="374" spans="1:42">
      <c r="A374" s="1" t="s">
        <v>49</v>
      </c>
      <c r="B374" s="1" t="s">
        <v>374</v>
      </c>
      <c r="C374" s="1" t="s">
        <v>1139</v>
      </c>
      <c r="D374" s="1" t="s">
        <v>1140</v>
      </c>
      <c r="E374" s="1" t="s">
        <v>1141</v>
      </c>
      <c r="F374" s="2" t="str">
        <f>IF(OR(ISERROR(VLOOKUP($C374,'DMW | F&amp;L Fields'!$L:$M, 1, FALSE)),IFERROR(INDEX('DMW | F&amp;L Fields'!$C:$C,MATCH($C374,'DMW | F&amp;L Fields'!$L:$L, 0)), "Y") ="Y"),"No", "Yes")</f>
        <v>No</v>
      </c>
      <c r="G374" s="1" t="str">
        <f>IFERROR(VLOOKUP($C374,'DMW | F&amp;L Fields'!$L:$M, 2, FALSE),"(not found)")</f>
        <v>(not found)</v>
      </c>
      <c r="H374" s="2" t="str">
        <f t="shared" si="172"/>
        <v>n/a</v>
      </c>
      <c r="I374" s="2" t="s">
        <v>97</v>
      </c>
      <c r="J374" s="1" t="s">
        <v>98</v>
      </c>
      <c r="K374" s="2">
        <v>0</v>
      </c>
      <c r="L374" s="2">
        <v>5</v>
      </c>
      <c r="M374" s="2">
        <v>0</v>
      </c>
      <c r="N374" s="2" t="str">
        <f t="shared" si="173"/>
        <v>double|0|5|0</v>
      </c>
      <c r="O374" t="str">
        <f>IFERROR(VLOOKUP('nCino | Field Mappings'!$A374,'nCino | Object Info'!$A:$H,5,FALSE),"(not found)")</f>
        <v>rskcsp_ds_facility</v>
      </c>
      <c r="P374" t="str">
        <f t="shared" si="174"/>
        <v>LLC_BI__CRA_MSA_MD_Number__c</v>
      </c>
      <c r="Q374" s="7">
        <f>IFERROR(VLOOKUP($N374,'nCino | BigQuery Type Lookup'!$A:$F,2,FALSE),"(not found)")</f>
        <v>5</v>
      </c>
    </row>
    <row r="375" spans="1:42">
      <c r="A375" s="1" t="s">
        <v>49</v>
      </c>
      <c r="B375" s="1" t="s">
        <v>374</v>
      </c>
      <c r="C375" s="1" t="s">
        <v>1142</v>
      </c>
      <c r="D375" s="1" t="s">
        <v>1143</v>
      </c>
      <c r="E375" s="1" t="s">
        <v>1144</v>
      </c>
      <c r="F375" s="2" t="str">
        <f>IF(OR(ISERROR(VLOOKUP($C375,'DMW | F&amp;L Fields'!$L:$M, 1, FALSE)),IFERROR(INDEX('DMW | F&amp;L Fields'!$C:$C,MATCH($C375,'DMW | F&amp;L Fields'!$L:$L, 0)), "Y") ="Y"),"No", "Yes")</f>
        <v>No</v>
      </c>
      <c r="G375" s="1" t="str">
        <f>IFERROR(VLOOKUP($C375,'DMW | F&amp;L Fields'!$L:$M, 2, FALSE),"(not found)")</f>
        <v>(not found)</v>
      </c>
      <c r="H375" s="2" t="str">
        <f t="shared" si="172"/>
        <v>n/a</v>
      </c>
      <c r="I375" s="2" t="s">
        <v>97</v>
      </c>
      <c r="J375" s="1" t="s">
        <v>115</v>
      </c>
      <c r="K375" s="2">
        <v>5</v>
      </c>
      <c r="L375" s="2">
        <v>0</v>
      </c>
      <c r="M375" s="2">
        <v>0</v>
      </c>
      <c r="N375" s="2" t="str">
        <f t="shared" si="173"/>
        <v>string|5|0|0</v>
      </c>
      <c r="O375" t="str">
        <f>IFERROR(VLOOKUP('nCino | Field Mappings'!$A375,'nCino | Object Info'!$A:$H,5,FALSE),"(not found)")</f>
        <v>rskcsp_ds_facility</v>
      </c>
      <c r="P375" t="str">
        <f t="shared" si="174"/>
        <v>LLC_BI__CRA_MSA_MD_Number_Text__c</v>
      </c>
      <c r="Q375" s="7">
        <f>IFERROR(VLOOKUP($N375,'nCino | BigQuery Type Lookup'!$A:$F,2,FALSE),"(not found)")</f>
        <v>5</v>
      </c>
    </row>
    <row r="376" spans="1:42">
      <c r="A376" s="1" t="s">
        <v>49</v>
      </c>
      <c r="B376" s="1" t="s">
        <v>374</v>
      </c>
      <c r="C376" s="1" t="s">
        <v>1145</v>
      </c>
      <c r="D376" s="1" t="s">
        <v>1146</v>
      </c>
      <c r="E376" s="1" t="s">
        <v>1147</v>
      </c>
      <c r="F376" s="2" t="str">
        <f>IF(OR(ISERROR(VLOOKUP($C376,'DMW | F&amp;L Fields'!$L:$M, 1, FALSE)),IFERROR(INDEX('DMW | F&amp;L Fields'!$C:$C,MATCH($C376,'DMW | F&amp;L Fields'!$L:$L, 0)), "Y") ="Y"),"No", "Yes")</f>
        <v>No</v>
      </c>
      <c r="G376" s="1" t="str">
        <f>IFERROR(VLOOKUP($C376,'DMW | F&amp;L Fields'!$L:$M, 2, FALSE),"(not found)")</f>
        <v>(not found)</v>
      </c>
      <c r="H376" s="2" t="str">
        <f t="shared" si="172"/>
        <v>n/a</v>
      </c>
      <c r="I376" s="2" t="s">
        <v>110</v>
      </c>
      <c r="J376" s="1" t="s">
        <v>164</v>
      </c>
      <c r="K376" s="2">
        <v>0</v>
      </c>
      <c r="L376" s="2">
        <v>0</v>
      </c>
      <c r="M376" s="2">
        <v>0</v>
      </c>
      <c r="N376" s="2" t="str">
        <f t="shared" si="173"/>
        <v>boolean|0|0|0</v>
      </c>
      <c r="O376" t="str">
        <f>IFERROR(VLOOKUP('nCino | Field Mappings'!$A376,'nCino | Object Info'!$A:$H,5,FALSE),"(not found)")</f>
        <v>rskcsp_ds_facility</v>
      </c>
      <c r="P376" t="str">
        <f t="shared" si="174"/>
        <v>LLC_BI__CRA_Reportable__c</v>
      </c>
      <c r="Q376" s="7">
        <f>IFERROR(VLOOKUP($N376,'nCino | BigQuery Type Lookup'!$A:$F,2,FALSE),"(not found)")</f>
        <v>1</v>
      </c>
    </row>
    <row r="377" spans="1:42">
      <c r="A377" s="1" t="s">
        <v>49</v>
      </c>
      <c r="B377" s="1" t="s">
        <v>374</v>
      </c>
      <c r="C377" s="1" t="s">
        <v>1148</v>
      </c>
      <c r="D377" s="1" t="s">
        <v>1149</v>
      </c>
      <c r="E377" s="1" t="s">
        <v>1150</v>
      </c>
      <c r="F377" s="2" t="str">
        <f>IF(OR(ISERROR(VLOOKUP($C377,'DMW | F&amp;L Fields'!$L:$M, 1, FALSE)),IFERROR(INDEX('DMW | F&amp;L Fields'!$C:$C,MATCH($C377,'DMW | F&amp;L Fields'!$L:$L, 0)), "Y") ="Y"),"No", "Yes")</f>
        <v>No</v>
      </c>
      <c r="G377" s="1" t="str">
        <f>IFERROR(VLOOKUP($C377,'DMW | F&amp;L Fields'!$L:$M, 2, FALSE),"(not found)")</f>
        <v>(not found)</v>
      </c>
      <c r="H377" s="2" t="str">
        <f t="shared" si="172"/>
        <v>n/a</v>
      </c>
      <c r="I377" s="2" t="s">
        <v>97</v>
      </c>
      <c r="J377" s="1" t="s">
        <v>119</v>
      </c>
      <c r="K377" s="2">
        <v>255</v>
      </c>
      <c r="L377" s="2">
        <v>0</v>
      </c>
      <c r="M377" s="2">
        <v>0</v>
      </c>
      <c r="N377" s="2" t="str">
        <f t="shared" si="173"/>
        <v>picklist|255|0|0</v>
      </c>
      <c r="O377" t="str">
        <f>IFERROR(VLOOKUP('nCino | Field Mappings'!$A377,'nCino | Object Info'!$A:$H,5,FALSE),"(not found)")</f>
        <v>rskcsp_ds_facility</v>
      </c>
      <c r="P377" t="str">
        <f t="shared" si="174"/>
        <v>LLC_BI__CRA_Revenue__c</v>
      </c>
      <c r="Q377" s="7">
        <f>IFERROR(VLOOKUP($N377,'nCino | BigQuery Type Lookup'!$A:$F,2,FALSE),"(not found)")</f>
        <v>255</v>
      </c>
    </row>
    <row r="378" spans="1:42">
      <c r="A378" s="1" t="s">
        <v>49</v>
      </c>
      <c r="B378" s="1" t="s">
        <v>374</v>
      </c>
      <c r="C378" s="1" t="s">
        <v>1151</v>
      </c>
      <c r="D378" s="1" t="s">
        <v>1152</v>
      </c>
      <c r="E378" s="1" t="s">
        <v>1153</v>
      </c>
      <c r="F378" s="2" t="str">
        <f>IF(OR(ISERROR(VLOOKUP($C378,'DMW | F&amp;L Fields'!$L:$M, 1, FALSE)),IFERROR(INDEX('DMW | F&amp;L Fields'!$C:$C,MATCH($C378,'DMW | F&amp;L Fields'!$L:$L, 0)), "Y") ="Y"),"No", "Yes")</f>
        <v>No</v>
      </c>
      <c r="G378" s="1" t="str">
        <f>IFERROR(VLOOKUP($C378,'DMW | F&amp;L Fields'!$L:$M, 2, FALSE),"(not found)")</f>
        <v>(not found)</v>
      </c>
      <c r="H378" s="2" t="str">
        <f t="shared" si="172"/>
        <v>n/a</v>
      </c>
      <c r="I378" s="2" t="s">
        <v>97</v>
      </c>
      <c r="J378" s="1" t="s">
        <v>119</v>
      </c>
      <c r="K378" s="2">
        <v>255</v>
      </c>
      <c r="L378" s="2">
        <v>0</v>
      </c>
      <c r="M378" s="2">
        <v>0</v>
      </c>
      <c r="N378" s="2" t="str">
        <f t="shared" si="173"/>
        <v>picklist|255|0|0</v>
      </c>
      <c r="O378" t="str">
        <f>IFERROR(VLOOKUP('nCino | Field Mappings'!$A378,'nCino | Object Info'!$A:$H,5,FALSE),"(not found)")</f>
        <v>rskcsp_ds_facility</v>
      </c>
      <c r="P378" t="str">
        <f t="shared" si="174"/>
        <v>LLC_BI__CRA_Type_Code__c</v>
      </c>
      <c r="Q378" s="7">
        <f>IFERROR(VLOOKUP($N378,'nCino | BigQuery Type Lookup'!$A:$F,2,FALSE),"(not found)")</f>
        <v>255</v>
      </c>
    </row>
    <row r="379" spans="1:42">
      <c r="A379" s="1" t="s">
        <v>49</v>
      </c>
      <c r="B379" s="1" t="s">
        <v>374</v>
      </c>
      <c r="C379" s="1" t="s">
        <v>1154</v>
      </c>
      <c r="D379" s="1" t="s">
        <v>1155</v>
      </c>
      <c r="E379" s="1" t="s">
        <v>1156</v>
      </c>
      <c r="F379" s="2" t="str">
        <f>IF(OR(ISERROR(VLOOKUP($C379,'DMW | F&amp;L Fields'!$L:$M, 1, FALSE)),IFERROR(INDEX('DMW | F&amp;L Fields'!$C:$C,MATCH($C379,'DMW | F&amp;L Fields'!$L:$L, 0)), "Y") ="Y"),"No", "Yes")</f>
        <v>No</v>
      </c>
      <c r="G379" s="1" t="str">
        <f>IFERROR(VLOOKUP($C379,'DMW | F&amp;L Fields'!$L:$M, 2, FALSE),"(not found)")</f>
        <v>(not found)</v>
      </c>
      <c r="H379" s="2" t="str">
        <f t="shared" si="172"/>
        <v>n/a</v>
      </c>
      <c r="I379" s="2" t="s">
        <v>97</v>
      </c>
      <c r="J379" s="1" t="s">
        <v>102</v>
      </c>
      <c r="K379" s="2">
        <v>0</v>
      </c>
      <c r="L379" s="2">
        <v>0</v>
      </c>
      <c r="M379" s="2">
        <v>0</v>
      </c>
      <c r="N379" s="2" t="str">
        <f t="shared" si="173"/>
        <v>date|0|0|0</v>
      </c>
      <c r="O379" t="str">
        <f>IFERROR(VLOOKUP('nCino | Field Mappings'!$A379,'nCino | Object Info'!$A:$H,5,FALSE),"(not found)")</f>
        <v>rskcsp_ds_facility</v>
      </c>
      <c r="P379" t="str">
        <f t="shared" si="174"/>
        <v>LLC_BI__Credit_Approval_Date__c</v>
      </c>
      <c r="Q379" s="7">
        <f>IFERROR(VLOOKUP($N379,'nCino | BigQuery Type Lookup'!$A:$F,2,FALSE),"(not found)")</f>
        <v>8</v>
      </c>
    </row>
    <row r="380" spans="1:42">
      <c r="A380" s="1" t="s">
        <v>49</v>
      </c>
      <c r="B380" s="1" t="s">
        <v>374</v>
      </c>
      <c r="C380" s="1" t="s">
        <v>1157</v>
      </c>
      <c r="D380" s="1" t="s">
        <v>1158</v>
      </c>
      <c r="E380" s="1" t="s">
        <v>1159</v>
      </c>
      <c r="F380" s="2" t="str">
        <f>IF(OR(ISERROR(VLOOKUP($C380,'DMW | F&amp;L Fields'!$L:$M, 1, FALSE)),IFERROR(INDEX('DMW | F&amp;L Fields'!$C:$C,MATCH($C380,'DMW | F&amp;L Fields'!$L:$L, 0)), "Y") ="Y"),"No", "Yes")</f>
        <v>Yes</v>
      </c>
      <c r="G380" s="1" t="str">
        <f>IFERROR(VLOOKUP($C380,'DMW | F&amp;L Fields'!$L:$M, 2, FALSE),"(not found)")</f>
        <v>This field is automatically populated when a credit memo template is selected. This field is a lookup field that specifies the credit memo associated to the loan.</v>
      </c>
      <c r="H380" s="2" t="str">
        <f t="shared" si="172"/>
        <v>Foreign</v>
      </c>
      <c r="I380" s="2" t="s">
        <v>97</v>
      </c>
      <c r="J380" s="1" t="s">
        <v>1160</v>
      </c>
      <c r="K380" s="2">
        <v>18</v>
      </c>
      <c r="L380" s="2">
        <v>0</v>
      </c>
      <c r="M380" s="2">
        <v>0</v>
      </c>
      <c r="N380" s="2" t="str">
        <f t="shared" si="173"/>
        <v>reference(LLC_BI__Credit_Memo__c)|18|0|0</v>
      </c>
      <c r="O380" t="str">
        <f>IFERROR(VLOOKUP('nCino | Field Mappings'!$A380,'nCino | Object Info'!$A:$H,5,FALSE),"(not found)")</f>
        <v>rskcsp_ds_facility</v>
      </c>
      <c r="P380" t="str">
        <f t="shared" si="174"/>
        <v>LLC_BI__Credit_Memo__c</v>
      </c>
      <c r="Q380" s="7">
        <f>IFERROR(VLOOKUP($N380,'nCino | BigQuery Type Lookup'!$A:$F,2,FALSE),"(not found)")</f>
        <v>18</v>
      </c>
      <c r="R380" t="str">
        <f>IFERROR(VLOOKUP('nCino | Field Mappings'!$A380,'nCino | Object Info'!$A:$H,6,FALSE),"(not found)")</f>
        <v>rskcsp_ds_facility_staging</v>
      </c>
      <c r="S380" t="str">
        <f t="shared" ref="S380" si="175">D380</f>
        <v>LLC_BI__Credit_Memo__c</v>
      </c>
      <c r="T380" s="7" t="str">
        <f t="shared" ref="T380" si="176">H380</f>
        <v>Foreign</v>
      </c>
      <c r="U380" s="7" t="str">
        <f t="shared" ref="U380" si="177">IF($T380="Primary", "yes", "no")</f>
        <v>no</v>
      </c>
      <c r="V380" s="2" t="str">
        <f>IFERROR(VLOOKUP($N380,'nCino | BigQuery Type Lookup'!$A:$F,3,FALSE),"(not found)")</f>
        <v>STRING</v>
      </c>
      <c r="W380" s="7">
        <f>IFERROR(VLOOKUP($N380,'nCino | BigQuery Type Lookup'!$A:$F,4,FALSE),"(not found)")</f>
        <v>18</v>
      </c>
      <c r="X380" s="7" t="str">
        <f>IFERROR(VLOOKUP($N380,'nCino | BigQuery Type Lookup'!$A:$F,5,FALSE),"(not found)")</f>
        <v>n/a</v>
      </c>
      <c r="Y380" s="7" t="str">
        <f>IFERROR(VLOOKUP($N380,'nCino | BigQuery Type Lookup'!$A:$F,6,FALSE),"(not found)")</f>
        <v>n/a</v>
      </c>
      <c r="Z380" t="str">
        <f>IFERROR(VLOOKUP('nCino | Field Mappings'!$A380,'nCino | Object Info'!$A:$H,7,FALSE),"(not found)")</f>
        <v>rskcsp_ds_facility_curated</v>
      </c>
      <c r="AA380" t="str">
        <f t="shared" ref="AA380" si="178">D380</f>
        <v>LLC_BI__Credit_Memo__c</v>
      </c>
      <c r="AB380" s="7" t="str">
        <f t="shared" ref="AB380:AC380" si="179">H380</f>
        <v>Foreign</v>
      </c>
      <c r="AC380" s="7" t="str">
        <f t="shared" si="179"/>
        <v>yes</v>
      </c>
      <c r="AD380" s="2" t="str">
        <f t="shared" ref="AD380" si="180">V380</f>
        <v>STRING</v>
      </c>
      <c r="AE380" s="7">
        <f t="shared" ref="AE380" si="181">W380</f>
        <v>18</v>
      </c>
      <c r="AF380" s="7" t="str">
        <f t="shared" ref="AF380" si="182">X380</f>
        <v>n/a</v>
      </c>
      <c r="AG380" s="7" t="str">
        <f t="shared" ref="AG380" si="183">Y380</f>
        <v>n/a</v>
      </c>
      <c r="AH380" t="str">
        <f>IFERROR(VLOOKUP('nCino | Field Mappings'!$A380,'nCino | Object Info'!$A:$H,8,FALSE),"(not found)")</f>
        <v>facility</v>
      </c>
      <c r="AI380" t="str">
        <f t="shared" ref="AI380" si="184">IF(D380="","",IF(D380="CCS_Step_Frequency__c",SUBSTITUTE(LOWER(D380),"__c",""),_xlfn.IFNA(SUBSTITUTE(SUBSTITUTE(SUBSTITUTE(SUBSTITUTE(D380,"LLC_BI__",""),"CCS_",""),"__c",""),"cm_",""),D380)))</f>
        <v>Credit_Memo</v>
      </c>
      <c r="AJ380" s="7" t="str">
        <f t="shared" ref="AJ380" si="185">H380</f>
        <v>Foreign</v>
      </c>
      <c r="AK380" s="7" t="str">
        <f>AC380</f>
        <v>yes</v>
      </c>
      <c r="AL380" s="2" t="str">
        <f t="shared" ref="AL380" si="186">V380</f>
        <v>STRING</v>
      </c>
      <c r="AM380" s="7">
        <f t="shared" ref="AM380" si="187">W380</f>
        <v>18</v>
      </c>
      <c r="AN380" s="7" t="str">
        <f t="shared" ref="AN380" si="188">X380</f>
        <v>n/a</v>
      </c>
      <c r="AO380" s="7" t="str">
        <f t="shared" ref="AO380" si="189">Y380</f>
        <v>n/a</v>
      </c>
      <c r="AP380" s="7" t="str">
        <f>IF(AL380="ARRAY", "CHECK MAX ELEMENTS", "n/a")</f>
        <v>n/a</v>
      </c>
    </row>
    <row r="381" spans="1:42">
      <c r="A381" s="1" t="s">
        <v>49</v>
      </c>
      <c r="B381" s="1" t="s">
        <v>374</v>
      </c>
      <c r="C381" s="1" t="s">
        <v>1161</v>
      </c>
      <c r="D381" s="1" t="s">
        <v>1162</v>
      </c>
      <c r="E381" s="1" t="s">
        <v>1163</v>
      </c>
      <c r="F381" s="2" t="str">
        <f>IF(OR(ISERROR(VLOOKUP($C381,'DMW | F&amp;L Fields'!$L:$M, 1, FALSE)),IFERROR(INDEX('DMW | F&amp;L Fields'!$C:$C,MATCH($C381,'DMW | F&amp;L Fields'!$L:$L, 0)), "Y") ="Y"),"No", "Yes")</f>
        <v>No</v>
      </c>
      <c r="G381" s="1" t="str">
        <f>IFERROR(VLOOKUP($C381,'DMW | F&amp;L Fields'!$L:$M, 2, FALSE),"(not found)")</f>
        <v>(not found)</v>
      </c>
      <c r="H381" s="2" t="str">
        <f t="shared" si="172"/>
        <v>n/a</v>
      </c>
      <c r="I381" s="2" t="s">
        <v>97</v>
      </c>
      <c r="J381" s="1" t="s">
        <v>128</v>
      </c>
      <c r="K381" s="2">
        <v>0</v>
      </c>
      <c r="L381" s="2">
        <v>18</v>
      </c>
      <c r="M381" s="2">
        <v>2</v>
      </c>
      <c r="N381" s="2" t="str">
        <f t="shared" si="173"/>
        <v>currency|0|18|2</v>
      </c>
      <c r="O381" t="str">
        <f>IFERROR(VLOOKUP('nCino | Field Mappings'!$A381,'nCino | Object Info'!$A:$H,5,FALSE),"(not found)")</f>
        <v>rskcsp_ds_facility</v>
      </c>
      <c r="P381" t="str">
        <f t="shared" si="174"/>
        <v>LLC_BI__Current_Gross_Lendable_Value_Collateral1__c</v>
      </c>
      <c r="Q381" s="7">
        <f>IFERROR(VLOOKUP($N381,'nCino | BigQuery Type Lookup'!$A:$F,2,FALSE),"(not found)")</f>
        <v>21</v>
      </c>
    </row>
    <row r="382" spans="1:42">
      <c r="A382" s="1" t="s">
        <v>49</v>
      </c>
      <c r="B382" s="1" t="s">
        <v>374</v>
      </c>
      <c r="C382" s="1" t="s">
        <v>1164</v>
      </c>
      <c r="D382" s="1" t="s">
        <v>1165</v>
      </c>
      <c r="E382" s="1" t="s">
        <v>1166</v>
      </c>
      <c r="F382" s="2" t="str">
        <f>IF(OR(ISERROR(VLOOKUP($C382,'DMW | F&amp;L Fields'!$L:$M, 1, FALSE)),IFERROR(INDEX('DMW | F&amp;L Fields'!$C:$C,MATCH($C382,'DMW | F&amp;L Fields'!$L:$L, 0)), "Y") ="Y"),"No", "Yes")</f>
        <v>No</v>
      </c>
      <c r="G382" s="1" t="str">
        <f>IFERROR(VLOOKUP($C382,'DMW | F&amp;L Fields'!$L:$M, 2, FALSE),"(not found)")</f>
        <v>(not found)</v>
      </c>
      <c r="H382" s="2" t="str">
        <f t="shared" si="172"/>
        <v>n/a</v>
      </c>
      <c r="I382" s="2" t="s">
        <v>97</v>
      </c>
      <c r="J382" s="1" t="s">
        <v>342</v>
      </c>
      <c r="K382" s="2">
        <v>0</v>
      </c>
      <c r="L382" s="2">
        <v>11</v>
      </c>
      <c r="M382" s="2">
        <v>8</v>
      </c>
      <c r="N382" s="2" t="str">
        <f t="shared" si="173"/>
        <v>percent|0|11|8</v>
      </c>
      <c r="O382" t="str">
        <f>IFERROR(VLOOKUP('nCino | Field Mappings'!$A382,'nCino | Object Info'!$A:$H,5,FALSE),"(not found)")</f>
        <v>rskcsp_ds_facility</v>
      </c>
      <c r="P382" t="str">
        <f t="shared" si="174"/>
        <v>LLC_BI__Current_Interest_Rate__c</v>
      </c>
      <c r="Q382" s="7">
        <f>IFERROR(VLOOKUP($N382,'nCino | BigQuery Type Lookup'!$A:$F,2,FALSE),"(not found)")</f>
        <v>20</v>
      </c>
    </row>
    <row r="383" spans="1:42">
      <c r="A383" s="1" t="s">
        <v>49</v>
      </c>
      <c r="B383" s="1" t="s">
        <v>374</v>
      </c>
      <c r="C383" s="1" t="s">
        <v>1167</v>
      </c>
      <c r="D383" s="1" t="s">
        <v>1168</v>
      </c>
      <c r="E383" s="1" t="s">
        <v>1169</v>
      </c>
      <c r="F383" s="2" t="str">
        <f>IF(OR(ISERROR(VLOOKUP($C383,'DMW | F&amp;L Fields'!$L:$M, 1, FALSE)),IFERROR(INDEX('DMW | F&amp;L Fields'!$C:$C,MATCH($C383,'DMW | F&amp;L Fields'!$L:$L, 0)), "Y") ="Y"),"No", "Yes")</f>
        <v>No</v>
      </c>
      <c r="G383" s="1" t="str">
        <f>IFERROR(VLOOKUP($C383,'DMW | F&amp;L Fields'!$L:$M, 2, FALSE),"(not found)")</f>
        <v>(not found)</v>
      </c>
      <c r="H383" s="2" t="str">
        <f t="shared" si="172"/>
        <v>n/a</v>
      </c>
      <c r="I383" s="2" t="s">
        <v>97</v>
      </c>
      <c r="J383" s="1" t="s">
        <v>342</v>
      </c>
      <c r="K383" s="2">
        <v>0</v>
      </c>
      <c r="L383" s="2">
        <v>18</v>
      </c>
      <c r="M383" s="2">
        <v>2</v>
      </c>
      <c r="N383" s="2" t="str">
        <f t="shared" si="173"/>
        <v>percent|0|18|2</v>
      </c>
      <c r="O383" t="str">
        <f>IFERROR(VLOOKUP('nCino | Field Mappings'!$A383,'nCino | Object Info'!$A:$H,5,FALSE),"(not found)")</f>
        <v>rskcsp_ds_facility</v>
      </c>
      <c r="P383" t="str">
        <f t="shared" si="174"/>
        <v>LLC_BI__Current_LTV__c</v>
      </c>
      <c r="Q383" s="7">
        <f>IFERROR(VLOOKUP($N383,'nCino | BigQuery Type Lookup'!$A:$F,2,FALSE),"(not found)")</f>
        <v>21</v>
      </c>
    </row>
    <row r="384" spans="1:42">
      <c r="A384" s="1" t="s">
        <v>49</v>
      </c>
      <c r="B384" s="1" t="s">
        <v>374</v>
      </c>
      <c r="C384" s="1" t="s">
        <v>1170</v>
      </c>
      <c r="D384" s="1" t="s">
        <v>1171</v>
      </c>
      <c r="E384" s="1" t="s">
        <v>1169</v>
      </c>
      <c r="F384" s="2" t="str">
        <f>IF(OR(ISERROR(VLOOKUP($C384,'DMW | F&amp;L Fields'!$L:$M, 1, FALSE)),IFERROR(INDEX('DMW | F&amp;L Fields'!$C:$C,MATCH($C384,'DMW | F&amp;L Fields'!$L:$L, 0)), "Y") ="Y"),"No", "Yes")</f>
        <v>No</v>
      </c>
      <c r="G384" s="1" t="str">
        <f>IFERROR(VLOOKUP($C384,'DMW | F&amp;L Fields'!$L:$M, 2, FALSE),"(not found)")</f>
        <v>(not found)</v>
      </c>
      <c r="H384" s="2" t="str">
        <f t="shared" si="172"/>
        <v>n/a</v>
      </c>
      <c r="I384" s="2" t="s">
        <v>97</v>
      </c>
      <c r="J384" s="1" t="s">
        <v>342</v>
      </c>
      <c r="K384" s="2">
        <v>0</v>
      </c>
      <c r="L384" s="2">
        <v>18</v>
      </c>
      <c r="M384" s="2">
        <v>2</v>
      </c>
      <c r="N384" s="2" t="str">
        <f t="shared" si="173"/>
        <v>percent|0|18|2</v>
      </c>
      <c r="O384" t="str">
        <f>IFERROR(VLOOKUP('nCino | Field Mappings'!$A384,'nCino | Object Info'!$A:$H,5,FALSE),"(not found)")</f>
        <v>rskcsp_ds_facility</v>
      </c>
      <c r="P384" t="str">
        <f t="shared" si="174"/>
        <v>LLC_BI__Current_LTV_Collateral1__c</v>
      </c>
      <c r="Q384" s="7">
        <f>IFERROR(VLOOKUP($N384,'nCino | BigQuery Type Lookup'!$A:$F,2,FALSE),"(not found)")</f>
        <v>21</v>
      </c>
    </row>
    <row r="385" spans="1:42">
      <c r="A385" s="1" t="s">
        <v>49</v>
      </c>
      <c r="B385" s="1" t="s">
        <v>374</v>
      </c>
      <c r="C385" s="1" t="s">
        <v>1172</v>
      </c>
      <c r="D385" s="1" t="s">
        <v>1173</v>
      </c>
      <c r="E385" s="1" t="s">
        <v>1163</v>
      </c>
      <c r="F385" s="2" t="str">
        <f>IF(OR(ISERROR(VLOOKUP($C385,'DMW | F&amp;L Fields'!$L:$M, 1, FALSE)),IFERROR(INDEX('DMW | F&amp;L Fields'!$C:$C,MATCH($C385,'DMW | F&amp;L Fields'!$L:$L, 0)), "Y") ="Y"),"No", "Yes")</f>
        <v>No</v>
      </c>
      <c r="G385" s="1" t="str">
        <f>IFERROR(VLOOKUP($C385,'DMW | F&amp;L Fields'!$L:$M, 2, FALSE),"(not found)")</f>
        <v>(not found)</v>
      </c>
      <c r="H385" s="2" t="str">
        <f t="shared" si="172"/>
        <v>n/a</v>
      </c>
      <c r="I385" s="2" t="s">
        <v>97</v>
      </c>
      <c r="J385" s="1" t="s">
        <v>128</v>
      </c>
      <c r="K385" s="2">
        <v>0</v>
      </c>
      <c r="L385" s="2">
        <v>18</v>
      </c>
      <c r="M385" s="2">
        <v>2</v>
      </c>
      <c r="N385" s="2" t="str">
        <f t="shared" si="173"/>
        <v>currency|0|18|2</v>
      </c>
      <c r="O385" t="str">
        <f>IFERROR(VLOOKUP('nCino | Field Mappings'!$A385,'nCino | Object Info'!$A:$H,5,FALSE),"(not found)")</f>
        <v>rskcsp_ds_facility</v>
      </c>
      <c r="P385" t="str">
        <f t="shared" si="174"/>
        <v>LLC_BI__Current_Total_Lendable_Value__c</v>
      </c>
      <c r="Q385" s="7">
        <f>IFERROR(VLOOKUP($N385,'nCino | BigQuery Type Lookup'!$A:$F,2,FALSE),"(not found)")</f>
        <v>21</v>
      </c>
    </row>
    <row r="386" spans="1:42">
      <c r="A386" s="1" t="s">
        <v>49</v>
      </c>
      <c r="B386" s="1" t="s">
        <v>374</v>
      </c>
      <c r="C386" s="1" t="s">
        <v>1174</v>
      </c>
      <c r="D386" s="1" t="s">
        <v>1175</v>
      </c>
      <c r="E386" s="1" t="s">
        <v>1176</v>
      </c>
      <c r="F386" s="2" t="str">
        <f>IF(OR(ISERROR(VLOOKUP($C386,'DMW | F&amp;L Fields'!$L:$M, 1, FALSE)),IFERROR(INDEX('DMW | F&amp;L Fields'!$C:$C,MATCH($C386,'DMW | F&amp;L Fields'!$L:$L, 0)), "Y") ="Y"),"No", "Yes")</f>
        <v>No</v>
      </c>
      <c r="G386" s="1" t="str">
        <f>IFERROR(VLOOKUP($C386,'DMW | F&amp;L Fields'!$L:$M, 2, FALSE),"(not found)")</f>
        <v>(not found)</v>
      </c>
      <c r="H386" s="2" t="str">
        <f t="shared" si="172"/>
        <v>n/a</v>
      </c>
      <c r="I386" s="2" t="s">
        <v>97</v>
      </c>
      <c r="J386" s="1" t="s">
        <v>98</v>
      </c>
      <c r="K386" s="2">
        <v>0</v>
      </c>
      <c r="L386" s="2">
        <v>18</v>
      </c>
      <c r="M386" s="2">
        <v>0</v>
      </c>
      <c r="N386" s="2" t="str">
        <f t="shared" si="173"/>
        <v>double|0|18|0</v>
      </c>
      <c r="O386" t="str">
        <f>IFERROR(VLOOKUP('nCino | Field Mappings'!$A386,'nCino | Object Info'!$A:$H,5,FALSE),"(not found)")</f>
        <v>rskcsp_ds_facility</v>
      </c>
      <c r="P386" t="str">
        <f t="shared" si="174"/>
        <v>LLC_BI__Days_to_Close__c</v>
      </c>
      <c r="Q386" s="7">
        <f>IFERROR(VLOOKUP($N386,'nCino | BigQuery Type Lookup'!$A:$F,2,FALSE),"(not found)")</f>
        <v>18</v>
      </c>
    </row>
    <row r="387" spans="1:42">
      <c r="A387" s="1" t="s">
        <v>49</v>
      </c>
      <c r="B387" s="1" t="s">
        <v>374</v>
      </c>
      <c r="C387" s="1" t="s">
        <v>1177</v>
      </c>
      <c r="D387" s="1" t="s">
        <v>1178</v>
      </c>
      <c r="E387" s="1" t="s">
        <v>1179</v>
      </c>
      <c r="F387" s="2" t="str">
        <f>IF(OR(ISERROR(VLOOKUP($C387,'DMW | F&amp;L Fields'!$L:$M, 1, FALSE)),IFERROR(INDEX('DMW | F&amp;L Fields'!$C:$C,MATCH($C387,'DMW | F&amp;L Fields'!$L:$L, 0)), "Y") ="Y"),"No", "Yes")</f>
        <v>No</v>
      </c>
      <c r="G387" s="1" t="str">
        <f>IFERROR(VLOOKUP($C387,'DMW | F&amp;L Fields'!$L:$M, 2, FALSE),"(not found)")</f>
        <v>(not found)</v>
      </c>
      <c r="H387" s="2" t="str">
        <f t="shared" ref="H387:H450" si="190">IF(J387="Id", "Primary", IF(LEFT(J387, 9) ="reference", "Foreign", "n/a"))</f>
        <v>n/a</v>
      </c>
      <c r="I387" s="2" t="s">
        <v>97</v>
      </c>
      <c r="J387" s="1" t="s">
        <v>342</v>
      </c>
      <c r="K387" s="2">
        <v>0</v>
      </c>
      <c r="L387" s="2">
        <v>18</v>
      </c>
      <c r="M387" s="2">
        <v>3</v>
      </c>
      <c r="N387" s="2" t="str">
        <f t="shared" ref="N387:N450" si="191">_xlfn.CONCAT(J387,"|",K387,"|",L387,"|",M387)</f>
        <v>percent|0|18|3</v>
      </c>
      <c r="O387" t="str">
        <f>IFERROR(VLOOKUP('nCino | Field Mappings'!$A387,'nCino | Object Info'!$A:$H,5,FALSE),"(not found)")</f>
        <v>rskcsp_ds_facility</v>
      </c>
      <c r="P387" t="str">
        <f t="shared" ref="P387:P450" si="192">D387</f>
        <v>LLC_BI__Debt_To_Income_Ratio__c</v>
      </c>
      <c r="Q387" s="7">
        <f>IFERROR(VLOOKUP($N387,'nCino | BigQuery Type Lookup'!$A:$F,2,FALSE),"(not found)")</f>
        <v>22</v>
      </c>
    </row>
    <row r="388" spans="1:42">
      <c r="A388" s="1" t="s">
        <v>49</v>
      </c>
      <c r="B388" s="1" t="s">
        <v>374</v>
      </c>
      <c r="C388" s="1" t="s">
        <v>1180</v>
      </c>
      <c r="D388" s="1" t="s">
        <v>1181</v>
      </c>
      <c r="E388" s="1" t="s">
        <v>1182</v>
      </c>
      <c r="F388" s="2" t="str">
        <f>IF(OR(ISERROR(VLOOKUP($C388,'DMW | F&amp;L Fields'!$L:$M, 1, FALSE)),IFERROR(INDEX('DMW | F&amp;L Fields'!$C:$C,MATCH($C388,'DMW | F&amp;L Fields'!$L:$L, 0)), "Y") ="Y"),"No", "Yes")</f>
        <v>No</v>
      </c>
      <c r="G388" s="1" t="str">
        <f>IFERROR(VLOOKUP($C388,'DMW | F&amp;L Fields'!$L:$M, 2, FALSE),"(not found)")</f>
        <v>(not found)</v>
      </c>
      <c r="H388" s="2" t="str">
        <f t="shared" si="190"/>
        <v>n/a</v>
      </c>
      <c r="I388" s="2" t="s">
        <v>97</v>
      </c>
      <c r="J388" s="1" t="s">
        <v>115</v>
      </c>
      <c r="K388" s="2">
        <v>255</v>
      </c>
      <c r="L388" s="2">
        <v>0</v>
      </c>
      <c r="M388" s="2">
        <v>0</v>
      </c>
      <c r="N388" s="2" t="str">
        <f t="shared" si="191"/>
        <v>string|255|0|0</v>
      </c>
      <c r="O388" t="str">
        <f>IFERROR(VLOOKUP('nCino | Field Mappings'!$A388,'nCino | Object Info'!$A:$H,5,FALSE),"(not found)")</f>
        <v>rskcsp_ds_facility</v>
      </c>
      <c r="P388" t="str">
        <f t="shared" si="192"/>
        <v>LLC_BI__Default_App__c</v>
      </c>
      <c r="Q388" s="7">
        <f>IFERROR(VLOOKUP($N388,'nCino | BigQuery Type Lookup'!$A:$F,2,FALSE),"(not found)")</f>
        <v>255</v>
      </c>
    </row>
    <row r="389" spans="1:42">
      <c r="A389" s="1" t="s">
        <v>49</v>
      </c>
      <c r="B389" s="1" t="s">
        <v>374</v>
      </c>
      <c r="C389" s="1" t="s">
        <v>1183</v>
      </c>
      <c r="D389" s="1" t="s">
        <v>1184</v>
      </c>
      <c r="E389" s="1" t="s">
        <v>1185</v>
      </c>
      <c r="F389" s="2" t="str">
        <f>IF(OR(ISERROR(VLOOKUP($C389,'DMW | F&amp;L Fields'!$L:$M, 1, FALSE)),IFERROR(INDEX('DMW | F&amp;L Fields'!$C:$C,MATCH($C389,'DMW | F&amp;L Fields'!$L:$L, 0)), "Y") ="Y"),"No", "Yes")</f>
        <v>No</v>
      </c>
      <c r="G389" s="1" t="str">
        <f>IFERROR(VLOOKUP($C389,'DMW | F&amp;L Fields'!$L:$M, 2, FALSE),"(not found)")</f>
        <v>(not found)</v>
      </c>
      <c r="H389" s="2" t="str">
        <f t="shared" si="190"/>
        <v>n/a</v>
      </c>
      <c r="I389" s="2" t="s">
        <v>97</v>
      </c>
      <c r="J389" s="1" t="s">
        <v>98</v>
      </c>
      <c r="K389" s="2">
        <v>0</v>
      </c>
      <c r="L389" s="2">
        <v>18</v>
      </c>
      <c r="M389" s="2">
        <v>0</v>
      </c>
      <c r="N389" s="2" t="str">
        <f t="shared" si="191"/>
        <v>double|0|18|0</v>
      </c>
      <c r="O389" t="str">
        <f>IFERROR(VLOOKUP('nCino | Field Mappings'!$A389,'nCino | Object Info'!$A:$H,5,FALSE),"(not found)")</f>
        <v>rskcsp_ds_facility</v>
      </c>
      <c r="P389" t="str">
        <f t="shared" si="192"/>
        <v>LLC_BI__Depth__c</v>
      </c>
      <c r="Q389" s="7">
        <f>IFERROR(VLOOKUP($N389,'nCino | BigQuery Type Lookup'!$A:$F,2,FALSE),"(not found)")</f>
        <v>18</v>
      </c>
    </row>
    <row r="390" spans="1:42">
      <c r="A390" s="1" t="s">
        <v>49</v>
      </c>
      <c r="B390" s="1" t="s">
        <v>374</v>
      </c>
      <c r="C390" s="1" t="s">
        <v>1186</v>
      </c>
      <c r="D390" s="1" t="s">
        <v>1187</v>
      </c>
      <c r="E390" s="1" t="s">
        <v>1188</v>
      </c>
      <c r="F390" s="2" t="str">
        <f>IF(OR(ISERROR(VLOOKUP($C390,'DMW | F&amp;L Fields'!$L:$M, 1, FALSE)),IFERROR(INDEX('DMW | F&amp;L Fields'!$C:$C,MATCH($C390,'DMW | F&amp;L Fields'!$L:$L, 0)), "Y") ="Y"),"No", "Yes")</f>
        <v>No</v>
      </c>
      <c r="G390" s="1" t="str">
        <f>IFERROR(VLOOKUP($C390,'DMW | F&amp;L Fields'!$L:$M, 2, FALSE),"(not found)")</f>
        <v>(not found)</v>
      </c>
      <c r="H390" s="2" t="str">
        <f t="shared" si="190"/>
        <v>n/a</v>
      </c>
      <c r="I390" s="2" t="s">
        <v>97</v>
      </c>
      <c r="J390" s="1" t="s">
        <v>335</v>
      </c>
      <c r="K390" s="2">
        <v>32000</v>
      </c>
      <c r="L390" s="2">
        <v>0</v>
      </c>
      <c r="M390" s="2">
        <v>0</v>
      </c>
      <c r="N390" s="2" t="str">
        <f t="shared" si="191"/>
        <v>textarea|32000|0|0</v>
      </c>
      <c r="O390" t="str">
        <f>IFERROR(VLOOKUP('nCino | Field Mappings'!$A390,'nCino | Object Info'!$A:$H,5,FALSE),"(not found)")</f>
        <v>rskcsp_ds_facility</v>
      </c>
      <c r="P390" t="str">
        <f t="shared" si="192"/>
        <v>LLC_BI__Description__c</v>
      </c>
      <c r="Q390" s="7">
        <f>IFERROR(VLOOKUP($N390,'nCino | BigQuery Type Lookup'!$A:$F,2,FALSE),"(not found)")</f>
        <v>32000</v>
      </c>
    </row>
    <row r="391" spans="1:42">
      <c r="A391" s="1" t="s">
        <v>49</v>
      </c>
      <c r="B391" s="1" t="s">
        <v>374</v>
      </c>
      <c r="C391" s="1" t="s">
        <v>1189</v>
      </c>
      <c r="D391" s="1" t="s">
        <v>1190</v>
      </c>
      <c r="E391" s="1" t="s">
        <v>1191</v>
      </c>
      <c r="F391" s="2" t="str">
        <f>IF(OR(ISERROR(VLOOKUP($C391,'DMW | F&amp;L Fields'!$L:$M, 1, FALSE)),IFERROR(INDEX('DMW | F&amp;L Fields'!$C:$C,MATCH($C391,'DMW | F&amp;L Fields'!$L:$L, 0)), "Y") ="Y"),"No", "Yes")</f>
        <v>No</v>
      </c>
      <c r="G391" s="1" t="str">
        <f>IFERROR(VLOOKUP($C391,'DMW | F&amp;L Fields'!$L:$M, 2, FALSE),"(not found)")</f>
        <v>(not found)</v>
      </c>
      <c r="H391" s="2" t="str">
        <f t="shared" si="190"/>
        <v>n/a</v>
      </c>
      <c r="I391" s="2" t="s">
        <v>97</v>
      </c>
      <c r="J391" s="1" t="s">
        <v>119</v>
      </c>
      <c r="K391" s="2">
        <v>255</v>
      </c>
      <c r="L391" s="2">
        <v>0</v>
      </c>
      <c r="M391" s="2">
        <v>0</v>
      </c>
      <c r="N391" s="2" t="str">
        <f t="shared" si="191"/>
        <v>picklist|255|0|0</v>
      </c>
      <c r="O391" t="str">
        <f>IFERROR(VLOOKUP('nCino | Field Mappings'!$A391,'nCino | Object Info'!$A:$H,5,FALSE),"(not found)")</f>
        <v>rskcsp_ds_facility</v>
      </c>
      <c r="P391" t="str">
        <f t="shared" si="192"/>
        <v>LLC_BI__Disbursement_Description__c</v>
      </c>
      <c r="Q391" s="7">
        <f>IFERROR(VLOOKUP($N391,'nCino | BigQuery Type Lookup'!$A:$F,2,FALSE),"(not found)")</f>
        <v>255</v>
      </c>
    </row>
    <row r="392" spans="1:42">
      <c r="A392" s="1" t="s">
        <v>49</v>
      </c>
      <c r="B392" s="1" t="s">
        <v>374</v>
      </c>
      <c r="C392" s="1" t="s">
        <v>1192</v>
      </c>
      <c r="D392" s="1" t="s">
        <v>1193</v>
      </c>
      <c r="E392" s="1" t="s">
        <v>1194</v>
      </c>
      <c r="F392" s="2" t="str">
        <f>IF(OR(ISERROR(VLOOKUP($C392,'DMW | F&amp;L Fields'!$L:$M, 1, FALSE)),IFERROR(INDEX('DMW | F&amp;L Fields'!$C:$C,MATCH($C392,'DMW | F&amp;L Fields'!$L:$L, 0)), "Y") ="Y"),"No", "Yes")</f>
        <v>No</v>
      </c>
      <c r="G392" s="1" t="str">
        <f>IFERROR(VLOOKUP($C392,'DMW | F&amp;L Fields'!$L:$M, 2, FALSE),"(not found)")</f>
        <v>(not found)</v>
      </c>
      <c r="H392" s="2" t="str">
        <f t="shared" si="190"/>
        <v>n/a</v>
      </c>
      <c r="I392" s="2" t="s">
        <v>110</v>
      </c>
      <c r="J392" s="1" t="s">
        <v>164</v>
      </c>
      <c r="K392" s="2">
        <v>0</v>
      </c>
      <c r="L392" s="2">
        <v>0</v>
      </c>
      <c r="M392" s="2">
        <v>0</v>
      </c>
      <c r="N392" s="2" t="str">
        <f t="shared" si="191"/>
        <v>boolean|0|0|0</v>
      </c>
      <c r="O392" t="str">
        <f>IFERROR(VLOOKUP('nCino | Field Mappings'!$A392,'nCino | Object Info'!$A:$H,5,FALSE),"(not found)")</f>
        <v>rskcsp_ds_facility</v>
      </c>
      <c r="P392" t="str">
        <f t="shared" si="192"/>
        <v>LLC_BI__Employee_Loan__c</v>
      </c>
      <c r="Q392" s="7">
        <f>IFERROR(VLOOKUP($N392,'nCino | BigQuery Type Lookup'!$A:$F,2,FALSE),"(not found)")</f>
        <v>1</v>
      </c>
    </row>
    <row r="393" spans="1:42">
      <c r="A393" s="1" t="s">
        <v>49</v>
      </c>
      <c r="B393" s="1" t="s">
        <v>374</v>
      </c>
      <c r="C393" s="1" t="s">
        <v>1195</v>
      </c>
      <c r="D393" s="1" t="s">
        <v>1196</v>
      </c>
      <c r="E393" s="1" t="s">
        <v>1197</v>
      </c>
      <c r="F393" s="2" t="str">
        <f>IF(OR(ISERROR(VLOOKUP($C393,'DMW | F&amp;L Fields'!$L:$M, 1, FALSE)),IFERROR(INDEX('DMW | F&amp;L Fields'!$C:$C,MATCH($C393,'DMW | F&amp;L Fields'!$L:$L, 0)), "Y") ="Y"),"No", "Yes")</f>
        <v>No</v>
      </c>
      <c r="G393" s="1" t="str">
        <f>IFERROR(VLOOKUP($C393,'DMW | F&amp;L Fields'!$L:$M, 2, FALSE),"(not found)")</f>
        <v>(not found)</v>
      </c>
      <c r="H393" s="2" t="str">
        <f t="shared" si="190"/>
        <v>n/a</v>
      </c>
      <c r="I393" s="2" t="s">
        <v>97</v>
      </c>
      <c r="J393" s="1" t="s">
        <v>128</v>
      </c>
      <c r="K393" s="2">
        <v>0</v>
      </c>
      <c r="L393" s="2">
        <v>18</v>
      </c>
      <c r="M393" s="2">
        <v>0</v>
      </c>
      <c r="N393" s="2" t="str">
        <f t="shared" si="191"/>
        <v>currency|0|18|0</v>
      </c>
      <c r="O393" t="str">
        <f>IFERROR(VLOOKUP('nCino | Field Mappings'!$A393,'nCino | Object Info'!$A:$H,5,FALSE),"(not found)")</f>
        <v>rskcsp_ds_facility</v>
      </c>
      <c r="P393" t="str">
        <f t="shared" si="192"/>
        <v>LLC_BI__Estimated_Property_Value_2__c</v>
      </c>
      <c r="Q393" s="7">
        <f>IFERROR(VLOOKUP($N393,'nCino | BigQuery Type Lookup'!$A:$F,2,FALSE),"(not found)")</f>
        <v>18</v>
      </c>
    </row>
    <row r="394" spans="1:42">
      <c r="A394" s="1" t="s">
        <v>49</v>
      </c>
      <c r="B394" s="1" t="s">
        <v>374</v>
      </c>
      <c r="C394" s="1" t="s">
        <v>1198</v>
      </c>
      <c r="D394" s="1" t="s">
        <v>1199</v>
      </c>
      <c r="E394" s="1" t="s">
        <v>1200</v>
      </c>
      <c r="F394" s="2" t="str">
        <f>IF(OR(ISERROR(VLOOKUP($C394,'DMW | F&amp;L Fields'!$L:$M, 1, FALSE)),IFERROR(INDEX('DMW | F&amp;L Fields'!$C:$C,MATCH($C394,'DMW | F&amp;L Fields'!$L:$L, 0)), "Y") ="Y"),"No", "Yes")</f>
        <v>No</v>
      </c>
      <c r="G394" s="1" t="str">
        <f>IFERROR(VLOOKUP($C394,'DMW | F&amp;L Fields'!$L:$M, 2, FALSE),"(not found)")</f>
        <v>(not found)</v>
      </c>
      <c r="H394" s="2" t="str">
        <f t="shared" si="190"/>
        <v>Foreign</v>
      </c>
      <c r="I394" s="2" t="s">
        <v>97</v>
      </c>
      <c r="J394" s="1" t="s">
        <v>1201</v>
      </c>
      <c r="K394" s="2">
        <v>18</v>
      </c>
      <c r="L394" s="2">
        <v>0</v>
      </c>
      <c r="M394" s="2">
        <v>0</v>
      </c>
      <c r="N394" s="2" t="str">
        <f t="shared" si="191"/>
        <v>reference(LLC_BI__Fee_Loan_Aggregate__c)|18|0|0</v>
      </c>
      <c r="O394" t="str">
        <f>IFERROR(VLOOKUP('nCino | Field Mappings'!$A394,'nCino | Object Info'!$A:$H,5,FALSE),"(not found)")</f>
        <v>rskcsp_ds_facility</v>
      </c>
      <c r="P394" t="str">
        <f t="shared" si="192"/>
        <v>LLC_BI__Fee_Loan_Aggregate__c</v>
      </c>
      <c r="Q394" s="7">
        <f>IFERROR(VLOOKUP($N394,'nCino | BigQuery Type Lookup'!$A:$F,2,FALSE),"(not found)")</f>
        <v>18</v>
      </c>
    </row>
    <row r="395" spans="1:42">
      <c r="A395" s="1" t="s">
        <v>49</v>
      </c>
      <c r="B395" s="1" t="s">
        <v>374</v>
      </c>
      <c r="C395" s="1" t="s">
        <v>1202</v>
      </c>
      <c r="D395" s="1" t="s">
        <v>1203</v>
      </c>
      <c r="E395" s="1" t="s">
        <v>1204</v>
      </c>
      <c r="F395" s="2" t="str">
        <f>IF(OR(ISERROR(VLOOKUP($C395,'DMW | F&amp;L Fields'!$L:$M, 1, FALSE)),IFERROR(INDEX('DMW | F&amp;L Fields'!$C:$C,MATCH($C395,'DMW | F&amp;L Fields'!$L:$L, 0)), "Y") ="Y"),"No", "Yes")</f>
        <v>No</v>
      </c>
      <c r="G395" s="1" t="str">
        <f>IFERROR(VLOOKUP($C395,'DMW | F&amp;L Fields'!$L:$M, 2, FALSE),"(not found)")</f>
        <v>(not found)</v>
      </c>
      <c r="H395" s="2" t="str">
        <f t="shared" si="190"/>
        <v>n/a</v>
      </c>
      <c r="I395" s="2" t="s">
        <v>97</v>
      </c>
      <c r="J395" s="1" t="s">
        <v>115</v>
      </c>
      <c r="K395" s="2">
        <v>80</v>
      </c>
      <c r="L395" s="2">
        <v>0</v>
      </c>
      <c r="M395" s="2">
        <v>0</v>
      </c>
      <c r="N395" s="2" t="str">
        <f t="shared" si="191"/>
        <v>string|80|0|0</v>
      </c>
      <c r="O395" t="str">
        <f>IFERROR(VLOOKUP('nCino | Field Mappings'!$A395,'nCino | Object Info'!$A:$H,5,FALSE),"(not found)")</f>
        <v>rskcsp_ds_facility</v>
      </c>
      <c r="P395" t="str">
        <f t="shared" si="192"/>
        <v>LLC_BI__File_Number__c</v>
      </c>
      <c r="Q395" s="7">
        <f>IFERROR(VLOOKUP($N395,'nCino | BigQuery Type Lookup'!$A:$F,2,FALSE),"(not found)")</f>
        <v>80</v>
      </c>
    </row>
    <row r="396" spans="1:42">
      <c r="A396" s="1" t="s">
        <v>49</v>
      </c>
      <c r="B396" s="1" t="s">
        <v>374</v>
      </c>
      <c r="C396" s="1" t="s">
        <v>1205</v>
      </c>
      <c r="D396" s="1" t="s">
        <v>1206</v>
      </c>
      <c r="E396" s="1" t="s">
        <v>1207</v>
      </c>
      <c r="F396" s="2" t="str">
        <f>IF(OR(ISERROR(VLOOKUP($C396,'DMW | F&amp;L Fields'!$L:$M, 1, FALSE)),IFERROR(INDEX('DMW | F&amp;L Fields'!$C:$C,MATCH($C396,'DMW | F&amp;L Fields'!$L:$L, 0)), "Y") ="Y"),"No", "Yes")</f>
        <v>Yes</v>
      </c>
      <c r="G396" s="1" t="str">
        <f>IFERROR(VLOOKUP($C396,'DMW | F&amp;L Fields'!$L:$M, 2, FALSE),"(not found)")</f>
        <v>The user populates this picklist field to indictate the action the system takes with the financed fees associated with the loan. At install, this field defaults to null for existing loans and Manual Calculation for new loans</v>
      </c>
      <c r="H396" s="2" t="str">
        <f t="shared" si="190"/>
        <v>n/a</v>
      </c>
      <c r="I396" s="2" t="s">
        <v>97</v>
      </c>
      <c r="J396" s="1" t="s">
        <v>119</v>
      </c>
      <c r="K396" s="2">
        <v>255</v>
      </c>
      <c r="L396" s="2">
        <v>0</v>
      </c>
      <c r="M396" s="2">
        <v>0</v>
      </c>
      <c r="N396" s="2" t="str">
        <f t="shared" si="191"/>
        <v>picklist|255|0|0</v>
      </c>
      <c r="O396" t="str">
        <f>IFERROR(VLOOKUP('nCino | Field Mappings'!$A396,'nCino | Object Info'!$A:$H,5,FALSE),"(not found)")</f>
        <v>rskcsp_ds_facility</v>
      </c>
      <c r="P396" t="str">
        <f t="shared" si="192"/>
        <v>LLC_BI__Financed_Fee_Calculations__c</v>
      </c>
      <c r="Q396" s="7">
        <f>IFERROR(VLOOKUP($N396,'nCino | BigQuery Type Lookup'!$A:$F,2,FALSE),"(not found)")</f>
        <v>255</v>
      </c>
      <c r="R396" t="str">
        <f>IFERROR(VLOOKUP('nCino | Field Mappings'!$A396,'nCino | Object Info'!$A:$H,6,FALSE),"(not found)")</f>
        <v>rskcsp_ds_facility_staging</v>
      </c>
      <c r="S396" t="str">
        <f t="shared" ref="S396:S400" si="193">D396</f>
        <v>LLC_BI__Financed_Fee_Calculations__c</v>
      </c>
      <c r="T396" s="7" t="str">
        <f t="shared" ref="T396:T400" si="194">H396</f>
        <v>n/a</v>
      </c>
      <c r="U396" s="7" t="str">
        <f t="shared" ref="U396" si="195">IF($T396="Primary", "yes", "no")</f>
        <v>no</v>
      </c>
      <c r="V396" s="2" t="str">
        <f>IFERROR(VLOOKUP($N396,'nCino | BigQuery Type Lookup'!$A:$F,3,FALSE),"(not found)")</f>
        <v>STRING</v>
      </c>
      <c r="W396" s="7">
        <f>IFERROR(VLOOKUP($N396,'nCino | BigQuery Type Lookup'!$A:$F,4,FALSE),"(not found)")</f>
        <v>255</v>
      </c>
      <c r="X396" s="7" t="str">
        <f>IFERROR(VLOOKUP($N396,'nCino | BigQuery Type Lookup'!$A:$F,5,FALSE),"(not found)")</f>
        <v>n/a</v>
      </c>
      <c r="Y396" s="7" t="str">
        <f>IFERROR(VLOOKUP($N396,'nCino | BigQuery Type Lookup'!$A:$F,6,FALSE),"(not found)")</f>
        <v>n/a</v>
      </c>
      <c r="Z396" t="str">
        <f>IFERROR(VLOOKUP('nCino | Field Mappings'!$A396,'nCino | Object Info'!$A:$H,7,FALSE),"(not found)")</f>
        <v>rskcsp_ds_facility_curated</v>
      </c>
      <c r="AA396" t="str">
        <f t="shared" ref="AA396:AA400" si="196">D396</f>
        <v>LLC_BI__Financed_Fee_Calculations__c</v>
      </c>
      <c r="AB396" s="7" t="str">
        <f t="shared" ref="AB396:AC400" si="197">H396</f>
        <v>n/a</v>
      </c>
      <c r="AC396" s="7" t="str">
        <f t="shared" si="197"/>
        <v>yes</v>
      </c>
      <c r="AD396" s="2" t="str">
        <f t="shared" ref="AD396:AD400" si="198">V396</f>
        <v>STRING</v>
      </c>
      <c r="AE396" s="7">
        <f t="shared" ref="AE396:AE400" si="199">W396</f>
        <v>255</v>
      </c>
      <c r="AF396" s="7" t="str">
        <f t="shared" ref="AF396:AF400" si="200">X396</f>
        <v>n/a</v>
      </c>
      <c r="AG396" s="7" t="str">
        <f t="shared" ref="AG396:AG400" si="201">Y396</f>
        <v>n/a</v>
      </c>
      <c r="AH396" t="str">
        <f>IFERROR(VLOOKUP('nCino | Field Mappings'!$A396,'nCino | Object Info'!$A:$H,8,FALSE),"(not found)")</f>
        <v>facility</v>
      </c>
      <c r="AI396" t="str">
        <f t="shared" ref="AI396:AI400" si="202">IF(D396="","",IF(D396="CCS_Step_Frequency__c",SUBSTITUTE(LOWER(D396),"__c",""),_xlfn.IFNA(SUBSTITUTE(SUBSTITUTE(SUBSTITUTE(SUBSTITUTE(D396,"LLC_BI__",""),"CCS_",""),"__c",""),"cm_",""),D396)))</f>
        <v>Financed_Fee_Calculations</v>
      </c>
      <c r="AJ396" s="7" t="str">
        <f t="shared" ref="AJ396:AJ400" si="203">H396</f>
        <v>n/a</v>
      </c>
      <c r="AK396" s="7" t="str">
        <f>AC396</f>
        <v>yes</v>
      </c>
      <c r="AL396" s="2" t="str">
        <f t="shared" ref="AL396:AL400" si="204">V396</f>
        <v>STRING</v>
      </c>
      <c r="AM396" s="7">
        <f t="shared" ref="AM396:AM400" si="205">W396</f>
        <v>255</v>
      </c>
      <c r="AN396" s="7" t="str">
        <f t="shared" ref="AN396:AN400" si="206">X396</f>
        <v>n/a</v>
      </c>
      <c r="AO396" s="7" t="str">
        <f t="shared" ref="AO396:AO400" si="207">Y396</f>
        <v>n/a</v>
      </c>
      <c r="AP396" s="7" t="str">
        <f>IF(AL396="ARRAY", "CHECK MAX ELEMENTS", "n/a")</f>
        <v>n/a</v>
      </c>
    </row>
    <row r="397" spans="1:42">
      <c r="A397" s="1" t="s">
        <v>49</v>
      </c>
      <c r="B397" s="1" t="s">
        <v>374</v>
      </c>
      <c r="C397" s="1" t="s">
        <v>1208</v>
      </c>
      <c r="D397" s="1" t="s">
        <v>1209</v>
      </c>
      <c r="E397" s="1" t="s">
        <v>1210</v>
      </c>
      <c r="F397" s="2" t="str">
        <f>IF(OR(ISERROR(VLOOKUP($C397,'DMW | F&amp;L Fields'!$L:$M, 1, FALSE)),IFERROR(INDEX('DMW | F&amp;L Fields'!$C:$C,MATCH($C397,'DMW | F&amp;L Fields'!$L:$L, 0)), "Y") ="Y"),"No", "Yes")</f>
        <v>No</v>
      </c>
      <c r="G397" s="1" t="str">
        <f>IFERROR(VLOOKUP($C397,'DMW | F&amp;L Fields'!$L:$M, 2, FALSE),"(not found)")</f>
        <v>(not found)</v>
      </c>
      <c r="H397" s="2" t="str">
        <f t="shared" si="190"/>
        <v>n/a</v>
      </c>
      <c r="I397" s="2" t="s">
        <v>97</v>
      </c>
      <c r="J397" s="1" t="s">
        <v>102</v>
      </c>
      <c r="K397" s="2">
        <v>0</v>
      </c>
      <c r="L397" s="2">
        <v>0</v>
      </c>
      <c r="M397" s="2">
        <v>0</v>
      </c>
      <c r="N397" s="2" t="str">
        <f t="shared" si="191"/>
        <v>date|0|0|0</v>
      </c>
      <c r="O397" t="str">
        <f>IFERROR(VLOOKUP('nCino | Field Mappings'!$A397,'nCino | Object Info'!$A:$H,5,FALSE),"(not found)")</f>
        <v>rskcsp_ds_facility</v>
      </c>
      <c r="P397" t="str">
        <f t="shared" si="192"/>
        <v>LLC_BI__First_Payment_Date__c</v>
      </c>
      <c r="Q397" s="7">
        <f>IFERROR(VLOOKUP($N397,'nCino | BigQuery Type Lookup'!$A:$F,2,FALSE),"(not found)")</f>
        <v>8</v>
      </c>
    </row>
    <row r="398" spans="1:42">
      <c r="A398" s="1" t="s">
        <v>49</v>
      </c>
      <c r="B398" s="1" t="s">
        <v>374</v>
      </c>
      <c r="C398" s="1" t="s">
        <v>1211</v>
      </c>
      <c r="D398" s="1" t="s">
        <v>1212</v>
      </c>
      <c r="E398" s="1" t="s">
        <v>1213</v>
      </c>
      <c r="F398" s="2" t="str">
        <f>IF(OR(ISERROR(VLOOKUP($C398,'DMW | F&amp;L Fields'!$L:$M, 1, FALSE)),IFERROR(INDEX('DMW | F&amp;L Fields'!$C:$C,MATCH($C398,'DMW | F&amp;L Fields'!$L:$L, 0)), "Y") ="Y"),"No", "Yes")</f>
        <v>No</v>
      </c>
      <c r="G398" s="1" t="str">
        <f>IFERROR(VLOOKUP($C398,'DMW | F&amp;L Fields'!$L:$M, 2, FALSE),"(not found)")</f>
        <v>(not found)</v>
      </c>
      <c r="H398" s="2" t="str">
        <f t="shared" si="190"/>
        <v>n/a</v>
      </c>
      <c r="I398" s="2" t="s">
        <v>97</v>
      </c>
      <c r="J398" s="1" t="s">
        <v>342</v>
      </c>
      <c r="K398" s="2">
        <v>0</v>
      </c>
      <c r="L398" s="2">
        <v>11</v>
      </c>
      <c r="M398" s="2">
        <v>8</v>
      </c>
      <c r="N398" s="2" t="str">
        <f t="shared" si="191"/>
        <v>percent|0|11|8</v>
      </c>
      <c r="O398" t="str">
        <f>IFERROR(VLOOKUP('nCino | Field Mappings'!$A398,'nCino | Object Info'!$A:$H,5,FALSE),"(not found)")</f>
        <v>rskcsp_ds_facility</v>
      </c>
      <c r="P398" t="str">
        <f t="shared" si="192"/>
        <v>LLC_BI__First_Rate_Increase__c</v>
      </c>
      <c r="Q398" s="7">
        <f>IFERROR(VLOOKUP($N398,'nCino | BigQuery Type Lookup'!$A:$F,2,FALSE),"(not found)")</f>
        <v>20</v>
      </c>
    </row>
    <row r="399" spans="1:42">
      <c r="A399" s="1" t="s">
        <v>49</v>
      </c>
      <c r="B399" s="1" t="s">
        <v>374</v>
      </c>
      <c r="C399" s="1" t="s">
        <v>1214</v>
      </c>
      <c r="D399" s="1" t="s">
        <v>1215</v>
      </c>
      <c r="E399" s="1" t="s">
        <v>1216</v>
      </c>
      <c r="F399" s="2" t="str">
        <f>IF(OR(ISERROR(VLOOKUP($C399,'DMW | F&amp;L Fields'!$L:$M, 1, FALSE)),IFERROR(INDEX('DMW | F&amp;L Fields'!$C:$C,MATCH($C399,'DMW | F&amp;L Fields'!$L:$L, 0)), "Y") ="Y"),"No", "Yes")</f>
        <v>No</v>
      </c>
      <c r="G399" s="1" t="str">
        <f>IFERROR(VLOOKUP($C399,'DMW | F&amp;L Fields'!$L:$M, 2, FALSE),"(not found)")</f>
        <v>(not found)</v>
      </c>
      <c r="H399" s="2" t="str">
        <f t="shared" si="190"/>
        <v>n/a</v>
      </c>
      <c r="I399" s="2" t="s">
        <v>97</v>
      </c>
      <c r="J399" s="1" t="s">
        <v>342</v>
      </c>
      <c r="K399" s="2">
        <v>0</v>
      </c>
      <c r="L399" s="2">
        <v>5</v>
      </c>
      <c r="M399" s="2">
        <v>2</v>
      </c>
      <c r="N399" s="2" t="str">
        <f t="shared" si="191"/>
        <v>percent|0|5|2</v>
      </c>
      <c r="O399" t="str">
        <f>IFERROR(VLOOKUP('nCino | Field Mappings'!$A399,'nCino | Object Info'!$A:$H,5,FALSE),"(not found)")</f>
        <v>rskcsp_ds_facility</v>
      </c>
      <c r="P399" t="str">
        <f t="shared" si="192"/>
        <v>LLC_BI__Funded__c</v>
      </c>
      <c r="Q399" s="7">
        <f>IFERROR(VLOOKUP($N399,'nCino | BigQuery Type Lookup'!$A:$F,2,FALSE),"(not found)")</f>
        <v>8</v>
      </c>
    </row>
    <row r="400" spans="1:42">
      <c r="A400" s="1" t="s">
        <v>49</v>
      </c>
      <c r="B400" s="1" t="s">
        <v>374</v>
      </c>
      <c r="C400" s="1" t="s">
        <v>1217</v>
      </c>
      <c r="D400" s="1" t="s">
        <v>1218</v>
      </c>
      <c r="E400" s="1" t="s">
        <v>1219</v>
      </c>
      <c r="F400" s="2" t="str">
        <f>IF(OR(ISERROR(VLOOKUP($C400,'DMW | F&amp;L Fields'!$L:$M, 1, FALSE)),IFERROR(INDEX('DMW | F&amp;L Fields'!$C:$C,MATCH($C400,'DMW | F&amp;L Fields'!$L:$L, 0)), "Y") ="Y"),"No", "Yes")</f>
        <v>Yes</v>
      </c>
      <c r="G400" s="1" t="str">
        <f>IFERROR(VLOOKUP($C400,'DMW | F&amp;L Fields'!$L:$M, 2, FALSE),"(not found)")</f>
        <v>This field is automatically populated via formula. It populates based on total amount and the amount disbursed. This field specifies the percentage of the loan amount funded.</v>
      </c>
      <c r="H400" s="2" t="str">
        <f t="shared" si="190"/>
        <v>n/a</v>
      </c>
      <c r="I400" s="2" t="s">
        <v>97</v>
      </c>
      <c r="J400" s="1" t="s">
        <v>342</v>
      </c>
      <c r="K400" s="2">
        <v>0</v>
      </c>
      <c r="L400" s="2">
        <v>18</v>
      </c>
      <c r="M400" s="2">
        <v>2</v>
      </c>
      <c r="N400" s="2" t="str">
        <f t="shared" si="191"/>
        <v>percent|0|18|2</v>
      </c>
      <c r="O400" t="str">
        <f>IFERROR(VLOOKUP('nCino | Field Mappings'!$A400,'nCino | Object Info'!$A:$H,5,FALSE),"(not found)")</f>
        <v>rskcsp_ds_facility</v>
      </c>
      <c r="P400" t="str">
        <f t="shared" si="192"/>
        <v>LLC_BI__Funding__c</v>
      </c>
      <c r="Q400" s="7">
        <f>IFERROR(VLOOKUP($N400,'nCino | BigQuery Type Lookup'!$A:$F,2,FALSE),"(not found)")</f>
        <v>21</v>
      </c>
      <c r="R400" t="str">
        <f>IFERROR(VLOOKUP('nCino | Field Mappings'!$A400,'nCino | Object Info'!$A:$H,6,FALSE),"(not found)")</f>
        <v>rskcsp_ds_facility_staging</v>
      </c>
      <c r="S400" t="str">
        <f t="shared" si="193"/>
        <v>LLC_BI__Funding__c</v>
      </c>
      <c r="T400" s="7" t="str">
        <f t="shared" si="194"/>
        <v>n/a</v>
      </c>
      <c r="U400" s="7" t="str">
        <f t="shared" ref="U400" si="208">IF($T400="Primary", "yes", "no")</f>
        <v>no</v>
      </c>
      <c r="V400" s="2" t="str">
        <f>IFERROR(VLOOKUP($N400,'nCino | BigQuery Type Lookup'!$A:$F,3,FALSE),"(not found)")</f>
        <v>NUMERIC</v>
      </c>
      <c r="W400" s="7" t="str">
        <f>IFERROR(VLOOKUP($N400,'nCino | BigQuery Type Lookup'!$A:$F,4,FALSE),"(not found)")</f>
        <v>n/a</v>
      </c>
      <c r="X400" s="7">
        <f>IFERROR(VLOOKUP($N400,'nCino | BigQuery Type Lookup'!$A:$F,5,FALSE),"(not found)")</f>
        <v>18</v>
      </c>
      <c r="Y400" s="7">
        <f>IFERROR(VLOOKUP($N400,'nCino | BigQuery Type Lookup'!$A:$F,6,FALSE),"(not found)")</f>
        <v>2</v>
      </c>
      <c r="Z400" t="str">
        <f>IFERROR(VLOOKUP('nCino | Field Mappings'!$A400,'nCino | Object Info'!$A:$H,7,FALSE),"(not found)")</f>
        <v>rskcsp_ds_facility_curated</v>
      </c>
      <c r="AA400" t="str">
        <f t="shared" si="196"/>
        <v>LLC_BI__Funding__c</v>
      </c>
      <c r="AB400" s="7" t="str">
        <f t="shared" si="197"/>
        <v>n/a</v>
      </c>
      <c r="AC400" s="7" t="str">
        <f t="shared" si="197"/>
        <v>yes</v>
      </c>
      <c r="AD400" s="2" t="str">
        <f t="shared" si="198"/>
        <v>NUMERIC</v>
      </c>
      <c r="AE400" s="7" t="str">
        <f t="shared" si="199"/>
        <v>n/a</v>
      </c>
      <c r="AF400" s="7">
        <f t="shared" si="200"/>
        <v>18</v>
      </c>
      <c r="AG400" s="7">
        <f t="shared" si="201"/>
        <v>2</v>
      </c>
      <c r="AH400" t="str">
        <f>IFERROR(VLOOKUP('nCino | Field Mappings'!$A400,'nCino | Object Info'!$A:$H,8,FALSE),"(not found)")</f>
        <v>facility</v>
      </c>
      <c r="AI400" t="str">
        <f t="shared" si="202"/>
        <v>Funding</v>
      </c>
      <c r="AJ400" s="7" t="str">
        <f t="shared" si="203"/>
        <v>n/a</v>
      </c>
      <c r="AK400" s="7" t="str">
        <f>AC400</f>
        <v>yes</v>
      </c>
      <c r="AL400" s="2" t="str">
        <f t="shared" si="204"/>
        <v>NUMERIC</v>
      </c>
      <c r="AM400" s="7" t="str">
        <f t="shared" si="205"/>
        <v>n/a</v>
      </c>
      <c r="AN400" s="7">
        <f t="shared" si="206"/>
        <v>18</v>
      </c>
      <c r="AO400" s="7">
        <f t="shared" si="207"/>
        <v>2</v>
      </c>
      <c r="AP400" s="7" t="str">
        <f>IF(AL400="ARRAY", "CHECK MAX ELEMENTS", "n/a")</f>
        <v>n/a</v>
      </c>
    </row>
    <row r="401" spans="1:17">
      <c r="A401" s="1" t="s">
        <v>49</v>
      </c>
      <c r="B401" s="1" t="s">
        <v>374</v>
      </c>
      <c r="C401" s="1" t="s">
        <v>1220</v>
      </c>
      <c r="D401" s="1" t="s">
        <v>1221</v>
      </c>
      <c r="E401" s="1" t="s">
        <v>1222</v>
      </c>
      <c r="F401" s="2" t="str">
        <f>IF(OR(ISERROR(VLOOKUP($C401,'DMW | F&amp;L Fields'!$L:$M, 1, FALSE)),IFERROR(INDEX('DMW | F&amp;L Fields'!$C:$C,MATCH($C401,'DMW | F&amp;L Fields'!$L:$L, 0)), "Y") ="Y"),"No", "Yes")</f>
        <v>No</v>
      </c>
      <c r="G401" s="1" t="str">
        <f>IFERROR(VLOOKUP($C401,'DMW | F&amp;L Fields'!$L:$M, 2, FALSE),"(not found)")</f>
        <v>(not found)</v>
      </c>
      <c r="H401" s="2" t="str">
        <f t="shared" si="190"/>
        <v>n/a</v>
      </c>
      <c r="I401" s="2" t="s">
        <v>97</v>
      </c>
      <c r="J401" s="1" t="s">
        <v>128</v>
      </c>
      <c r="K401" s="2">
        <v>0</v>
      </c>
      <c r="L401" s="2">
        <v>12</v>
      </c>
      <c r="M401" s="2">
        <v>2</v>
      </c>
      <c r="N401" s="2" t="str">
        <f t="shared" si="191"/>
        <v>currency|0|12|2</v>
      </c>
      <c r="O401" t="str">
        <f>IFERROR(VLOOKUP('nCino | Field Mappings'!$A401,'nCino | Object Info'!$A:$H,5,FALSE),"(not found)")</f>
        <v>rskcsp_ds_facility</v>
      </c>
      <c r="P401" t="str">
        <f t="shared" si="192"/>
        <v>LLC_BI__Funding_at_Close__c</v>
      </c>
      <c r="Q401" s="7">
        <f>IFERROR(VLOOKUP($N401,'nCino | BigQuery Type Lookup'!$A:$F,2,FALSE),"(not found)")</f>
        <v>15</v>
      </c>
    </row>
    <row r="402" spans="1:17">
      <c r="A402" s="1" t="s">
        <v>49</v>
      </c>
      <c r="B402" s="1" t="s">
        <v>374</v>
      </c>
      <c r="C402" s="1" t="s">
        <v>1223</v>
      </c>
      <c r="D402" s="1" t="s">
        <v>1224</v>
      </c>
      <c r="E402" s="1" t="s">
        <v>1225</v>
      </c>
      <c r="F402" s="2" t="str">
        <f>IF(OR(ISERROR(VLOOKUP($C402,'DMW | F&amp;L Fields'!$L:$M, 1, FALSE)),IFERROR(INDEX('DMW | F&amp;L Fields'!$C:$C,MATCH($C402,'DMW | F&amp;L Fields'!$L:$L, 0)), "Y") ="Y"),"No", "Yes")</f>
        <v>No</v>
      </c>
      <c r="G402" s="1" t="str">
        <f>IFERROR(VLOOKUP($C402,'DMW | F&amp;L Fields'!$L:$M, 2, FALSE),"(not found)")</f>
        <v>(not found)</v>
      </c>
      <c r="H402" s="2" t="str">
        <f t="shared" si="190"/>
        <v>n/a</v>
      </c>
      <c r="I402" s="2" t="s">
        <v>97</v>
      </c>
      <c r="J402" s="1" t="s">
        <v>119</v>
      </c>
      <c r="K402" s="2">
        <v>255</v>
      </c>
      <c r="L402" s="2">
        <v>0</v>
      </c>
      <c r="M402" s="2">
        <v>0</v>
      </c>
      <c r="N402" s="2" t="str">
        <f t="shared" si="191"/>
        <v>picklist|255|0|0</v>
      </c>
      <c r="O402" t="str">
        <f>IFERROR(VLOOKUP('nCino | Field Mappings'!$A402,'nCino | Object Info'!$A:$H,5,FALSE),"(not found)")</f>
        <v>rskcsp_ds_facility</v>
      </c>
      <c r="P402" t="str">
        <f t="shared" si="192"/>
        <v>LLC_BI__Governing_Law_State__c</v>
      </c>
      <c r="Q402" s="7">
        <f>IFERROR(VLOOKUP($N402,'nCino | BigQuery Type Lookup'!$A:$F,2,FALSE),"(not found)")</f>
        <v>255</v>
      </c>
    </row>
    <row r="403" spans="1:17">
      <c r="A403" s="1" t="s">
        <v>49</v>
      </c>
      <c r="B403" s="1" t="s">
        <v>374</v>
      </c>
      <c r="C403" s="1" t="s">
        <v>1226</v>
      </c>
      <c r="D403" s="1" t="s">
        <v>1227</v>
      </c>
      <c r="E403" s="1" t="s">
        <v>1228</v>
      </c>
      <c r="F403" s="2" t="str">
        <f>IF(OR(ISERROR(VLOOKUP($C403,'DMW | F&amp;L Fields'!$L:$M, 1, FALSE)),IFERROR(INDEX('DMW | F&amp;L Fields'!$C:$C,MATCH($C403,'DMW | F&amp;L Fields'!$L:$L, 0)), "Y") ="Y"),"No", "Yes")</f>
        <v>No</v>
      </c>
      <c r="G403" s="1" t="str">
        <f>IFERROR(VLOOKUP($C403,'DMW | F&amp;L Fields'!$L:$M, 2, FALSE),"(not found)")</f>
        <v>(not found)</v>
      </c>
      <c r="H403" s="2" t="str">
        <f t="shared" si="190"/>
        <v>n/a</v>
      </c>
      <c r="I403" s="2" t="s">
        <v>97</v>
      </c>
      <c r="J403" s="1" t="s">
        <v>128</v>
      </c>
      <c r="K403" s="2">
        <v>0</v>
      </c>
      <c r="L403" s="2">
        <v>14</v>
      </c>
      <c r="M403" s="2">
        <v>2</v>
      </c>
      <c r="N403" s="2" t="str">
        <f t="shared" si="191"/>
        <v>currency|0|14|2</v>
      </c>
      <c r="O403" t="str">
        <f>IFERROR(VLOOKUP('nCino | Field Mappings'!$A403,'nCino | Object Info'!$A:$H,5,FALSE),"(not found)")</f>
        <v>rskcsp_ds_facility</v>
      </c>
      <c r="P403" t="str">
        <f t="shared" si="192"/>
        <v>LLC_BI__Gross_Collateral1_Value__c</v>
      </c>
      <c r="Q403" s="7">
        <f>IFERROR(VLOOKUP($N403,'nCino | BigQuery Type Lookup'!$A:$F,2,FALSE),"(not found)")</f>
        <v>17</v>
      </c>
    </row>
    <row r="404" spans="1:17">
      <c r="A404" s="1" t="s">
        <v>49</v>
      </c>
      <c r="B404" s="1" t="s">
        <v>374</v>
      </c>
      <c r="C404" s="1" t="s">
        <v>1229</v>
      </c>
      <c r="D404" s="1" t="s">
        <v>1230</v>
      </c>
      <c r="E404" s="1" t="s">
        <v>1231</v>
      </c>
      <c r="F404" s="2" t="str">
        <f>IF(OR(ISERROR(VLOOKUP($C404,'DMW | F&amp;L Fields'!$L:$M, 1, FALSE)),IFERROR(INDEX('DMW | F&amp;L Fields'!$C:$C,MATCH($C404,'DMW | F&amp;L Fields'!$L:$L, 0)), "Y") ="Y"),"No", "Yes")</f>
        <v>No</v>
      </c>
      <c r="G404" s="1" t="str">
        <f>IFERROR(VLOOKUP($C404,'DMW | F&amp;L Fields'!$L:$M, 2, FALSE),"(not found)")</f>
        <v>(not found)</v>
      </c>
      <c r="H404" s="2" t="str">
        <f t="shared" si="190"/>
        <v>n/a</v>
      </c>
      <c r="I404" s="2" t="s">
        <v>97</v>
      </c>
      <c r="J404" s="1" t="s">
        <v>128</v>
      </c>
      <c r="K404" s="2">
        <v>0</v>
      </c>
      <c r="L404" s="2">
        <v>11</v>
      </c>
      <c r="M404" s="2">
        <v>2</v>
      </c>
      <c r="N404" s="2" t="str">
        <f t="shared" si="191"/>
        <v>currency|0|11|2</v>
      </c>
      <c r="O404" t="str">
        <f>IFERROR(VLOOKUP('nCino | Field Mappings'!$A404,'nCino | Object Info'!$A:$H,5,FALSE),"(not found)")</f>
        <v>rskcsp_ds_facility</v>
      </c>
      <c r="P404" t="str">
        <f t="shared" si="192"/>
        <v>LLC_BI__GTD_Balance__c</v>
      </c>
      <c r="Q404" s="7">
        <f>IFERROR(VLOOKUP($N404,'nCino | BigQuery Type Lookup'!$A:$F,2,FALSE),"(not found)")</f>
        <v>14</v>
      </c>
    </row>
    <row r="405" spans="1:17">
      <c r="A405" s="1" t="s">
        <v>49</v>
      </c>
      <c r="B405" s="1" t="s">
        <v>374</v>
      </c>
      <c r="C405" s="1" t="s">
        <v>1232</v>
      </c>
      <c r="D405" s="1" t="s">
        <v>1233</v>
      </c>
      <c r="E405" s="1" t="s">
        <v>1234</v>
      </c>
      <c r="F405" s="2" t="str">
        <f>IF(OR(ISERROR(VLOOKUP($C405,'DMW | F&amp;L Fields'!$L:$M, 1, FALSE)),IFERROR(INDEX('DMW | F&amp;L Fields'!$C:$C,MATCH($C405,'DMW | F&amp;L Fields'!$L:$L, 0)), "Y") ="Y"),"No", "Yes")</f>
        <v>No</v>
      </c>
      <c r="G405" s="1" t="str">
        <f>IFERROR(VLOOKUP($C405,'DMW | F&amp;L Fields'!$L:$M, 2, FALSE),"(not found)")</f>
        <v>(not found)</v>
      </c>
      <c r="H405" s="2" t="str">
        <f t="shared" si="190"/>
        <v>n/a</v>
      </c>
      <c r="I405" s="2" t="s">
        <v>97</v>
      </c>
      <c r="J405" s="1" t="s">
        <v>128</v>
      </c>
      <c r="K405" s="2">
        <v>0</v>
      </c>
      <c r="L405" s="2">
        <v>11</v>
      </c>
      <c r="M405" s="2">
        <v>2</v>
      </c>
      <c r="N405" s="2" t="str">
        <f t="shared" si="191"/>
        <v>currency|0|11|2</v>
      </c>
      <c r="O405" t="str">
        <f>IFERROR(VLOOKUP('nCino | Field Mappings'!$A405,'nCino | Object Info'!$A:$H,5,FALSE),"(not found)")</f>
        <v>rskcsp_ds_facility</v>
      </c>
      <c r="P405" t="str">
        <f t="shared" si="192"/>
        <v>LLC_BI__GTD_Participated_Balance__c</v>
      </c>
      <c r="Q405" s="7">
        <f>IFERROR(VLOOKUP($N405,'nCino | BigQuery Type Lookup'!$A:$F,2,FALSE),"(not found)")</f>
        <v>14</v>
      </c>
    </row>
    <row r="406" spans="1:17">
      <c r="A406" s="1" t="s">
        <v>49</v>
      </c>
      <c r="B406" s="1" t="s">
        <v>374</v>
      </c>
      <c r="C406" s="1" t="s">
        <v>1235</v>
      </c>
      <c r="D406" s="1" t="s">
        <v>1236</v>
      </c>
      <c r="E406" s="1" t="s">
        <v>1237</v>
      </c>
      <c r="F406" s="2" t="str">
        <f>IF(OR(ISERROR(VLOOKUP($C406,'DMW | F&amp;L Fields'!$L:$M, 1, FALSE)),IFERROR(INDEX('DMW | F&amp;L Fields'!$C:$C,MATCH($C406,'DMW | F&amp;L Fields'!$L:$L, 0)), "Y") ="Y"),"No", "Yes")</f>
        <v>No</v>
      </c>
      <c r="G406" s="1" t="str">
        <f>IFERROR(VLOOKUP($C406,'DMW | F&amp;L Fields'!$L:$M, 2, FALSE),"(not found)")</f>
        <v>(not found)</v>
      </c>
      <c r="H406" s="2" t="str">
        <f t="shared" si="190"/>
        <v>n/a</v>
      </c>
      <c r="I406" s="2" t="s">
        <v>97</v>
      </c>
      <c r="J406" s="1" t="s">
        <v>342</v>
      </c>
      <c r="K406" s="2">
        <v>0</v>
      </c>
      <c r="L406" s="2">
        <v>18</v>
      </c>
      <c r="M406" s="2">
        <v>2</v>
      </c>
      <c r="N406" s="2" t="str">
        <f t="shared" si="191"/>
        <v>percent|0|18|2</v>
      </c>
      <c r="O406" t="str">
        <f>IFERROR(VLOOKUP('nCino | Field Mappings'!$A406,'nCino | Object Info'!$A:$H,5,FALSE),"(not found)")</f>
        <v>rskcsp_ds_facility</v>
      </c>
      <c r="P406" t="str">
        <f t="shared" si="192"/>
        <v>LLC_BI__GTD_Participated_Percent__c</v>
      </c>
      <c r="Q406" s="7">
        <f>IFERROR(VLOOKUP($N406,'nCino | BigQuery Type Lookup'!$A:$F,2,FALSE),"(not found)")</f>
        <v>21</v>
      </c>
    </row>
    <row r="407" spans="1:17">
      <c r="A407" s="1" t="s">
        <v>49</v>
      </c>
      <c r="B407" s="1" t="s">
        <v>374</v>
      </c>
      <c r="C407" s="1" t="s">
        <v>1238</v>
      </c>
      <c r="D407" s="1" t="s">
        <v>1239</v>
      </c>
      <c r="E407" s="1" t="s">
        <v>1240</v>
      </c>
      <c r="F407" s="2" t="str">
        <f>IF(OR(ISERROR(VLOOKUP($C407,'DMW | F&amp;L Fields'!$L:$M, 1, FALSE)),IFERROR(INDEX('DMW | F&amp;L Fields'!$C:$C,MATCH($C407,'DMW | F&amp;L Fields'!$L:$L, 0)), "Y") ="Y"),"No", "Yes")</f>
        <v>No</v>
      </c>
      <c r="G407" s="1" t="str">
        <f>IFERROR(VLOOKUP($C407,'DMW | F&amp;L Fields'!$L:$M, 2, FALSE),"(not found)")</f>
        <v>(not found)</v>
      </c>
      <c r="H407" s="2" t="str">
        <f t="shared" si="190"/>
        <v>n/a</v>
      </c>
      <c r="I407" s="2" t="s">
        <v>110</v>
      </c>
      <c r="J407" s="1" t="s">
        <v>164</v>
      </c>
      <c r="K407" s="2">
        <v>0</v>
      </c>
      <c r="L407" s="2">
        <v>0</v>
      </c>
      <c r="M407" s="2">
        <v>0</v>
      </c>
      <c r="N407" s="2" t="str">
        <f t="shared" si="191"/>
        <v>boolean|0|0|0</v>
      </c>
      <c r="O407" t="str">
        <f>IFERROR(VLOOKUP('nCino | Field Mappings'!$A407,'nCino | Object Info'!$A:$H,5,FALSE),"(not found)")</f>
        <v>rskcsp_ds_facility</v>
      </c>
      <c r="P407" t="str">
        <f t="shared" si="192"/>
        <v>LLC_BI__Guarantee_Fee_Paid__c</v>
      </c>
      <c r="Q407" s="7">
        <f>IFERROR(VLOOKUP($N407,'nCino | BigQuery Type Lookup'!$A:$F,2,FALSE),"(not found)")</f>
        <v>1</v>
      </c>
    </row>
    <row r="408" spans="1:17">
      <c r="A408" s="1" t="s">
        <v>49</v>
      </c>
      <c r="B408" s="1" t="s">
        <v>374</v>
      </c>
      <c r="C408" s="1" t="s">
        <v>1241</v>
      </c>
      <c r="D408" s="1" t="s">
        <v>1242</v>
      </c>
      <c r="E408" s="1" t="s">
        <v>1243</v>
      </c>
      <c r="F408" s="2" t="str">
        <f>IF(OR(ISERROR(VLOOKUP($C408,'DMW | F&amp;L Fields'!$L:$M, 1, FALSE)),IFERROR(INDEX('DMW | F&amp;L Fields'!$C:$C,MATCH($C408,'DMW | F&amp;L Fields'!$L:$L, 0)), "Y") ="Y"),"No", "Yes")</f>
        <v>No</v>
      </c>
      <c r="G408" s="1" t="str">
        <f>IFERROR(VLOOKUP($C408,'DMW | F&amp;L Fields'!$L:$M, 2, FALSE),"(not found)")</f>
        <v>(not found)</v>
      </c>
      <c r="H408" s="2" t="str">
        <f t="shared" si="190"/>
        <v>n/a</v>
      </c>
      <c r="I408" s="2" t="s">
        <v>110</v>
      </c>
      <c r="J408" s="1" t="s">
        <v>164</v>
      </c>
      <c r="K408" s="2">
        <v>0</v>
      </c>
      <c r="L408" s="2">
        <v>0</v>
      </c>
      <c r="M408" s="2">
        <v>0</v>
      </c>
      <c r="N408" s="2" t="str">
        <f t="shared" si="191"/>
        <v>boolean|0|0|0</v>
      </c>
      <c r="O408" t="str">
        <f>IFERROR(VLOOKUP('nCino | Field Mappings'!$A408,'nCino | Object Info'!$A:$H,5,FALSE),"(not found)")</f>
        <v>rskcsp_ds_facility</v>
      </c>
      <c r="P408" t="str">
        <f t="shared" si="192"/>
        <v>LLC_BI__hasRenewal__c</v>
      </c>
      <c r="Q408" s="7">
        <f>IFERROR(VLOOKUP($N408,'nCino | BigQuery Type Lookup'!$A:$F,2,FALSE),"(not found)")</f>
        <v>1</v>
      </c>
    </row>
    <row r="409" spans="1:17">
      <c r="A409" s="1" t="s">
        <v>49</v>
      </c>
      <c r="B409" s="1" t="s">
        <v>374</v>
      </c>
      <c r="C409" s="1" t="s">
        <v>1244</v>
      </c>
      <c r="D409" s="1" t="s">
        <v>1245</v>
      </c>
      <c r="E409" s="1" t="s">
        <v>1246</v>
      </c>
      <c r="F409" s="2" t="str">
        <f>IF(OR(ISERROR(VLOOKUP($C409,'DMW | F&amp;L Fields'!$L:$M, 1, FALSE)),IFERROR(INDEX('DMW | F&amp;L Fields'!$C:$C,MATCH($C409,'DMW | F&amp;L Fields'!$L:$L, 0)), "Y") ="Y"),"No", "Yes")</f>
        <v>No</v>
      </c>
      <c r="G409" s="1" t="str">
        <f>IFERROR(VLOOKUP($C409,'DMW | F&amp;L Fields'!$L:$M, 2, FALSE),"(not found)")</f>
        <v>(not found)</v>
      </c>
      <c r="H409" s="2" t="str">
        <f t="shared" si="190"/>
        <v>Foreign</v>
      </c>
      <c r="I409" s="2" t="s">
        <v>97</v>
      </c>
      <c r="J409" s="1" t="s">
        <v>111</v>
      </c>
      <c r="K409" s="2">
        <v>18</v>
      </c>
      <c r="L409" s="2">
        <v>0</v>
      </c>
      <c r="M409" s="2">
        <v>0</v>
      </c>
      <c r="N409" s="2" t="str">
        <f t="shared" si="191"/>
        <v>reference(LLC_BI__Loan__c)|18|0|0</v>
      </c>
      <c r="O409" t="str">
        <f>IFERROR(VLOOKUP('nCino | Field Mappings'!$A409,'nCino | Object Info'!$A:$H,5,FALSE),"(not found)")</f>
        <v>rskcsp_ds_facility</v>
      </c>
      <c r="P409" t="str">
        <f t="shared" si="192"/>
        <v>LLC_BI__Highest__c</v>
      </c>
      <c r="Q409" s="7">
        <f>IFERROR(VLOOKUP($N409,'nCino | BigQuery Type Lookup'!$A:$F,2,FALSE),"(not found)")</f>
        <v>18</v>
      </c>
    </row>
    <row r="410" spans="1:17">
      <c r="A410" s="1" t="s">
        <v>49</v>
      </c>
      <c r="B410" s="1" t="s">
        <v>374</v>
      </c>
      <c r="C410" s="1" t="s">
        <v>1247</v>
      </c>
      <c r="D410" s="1" t="s">
        <v>1248</v>
      </c>
      <c r="E410" s="1" t="s">
        <v>1249</v>
      </c>
      <c r="F410" s="2" t="str">
        <f>IF(OR(ISERROR(VLOOKUP($C410,'DMW | F&amp;L Fields'!$L:$M, 1, FALSE)),IFERROR(INDEX('DMW | F&amp;L Fields'!$C:$C,MATCH($C410,'DMW | F&amp;L Fields'!$L:$L, 0)), "Y") ="Y"),"No", "Yes")</f>
        <v>No</v>
      </c>
      <c r="G410" s="1" t="str">
        <f>IFERROR(VLOOKUP($C410,'DMW | F&amp;L Fields'!$L:$M, 2, FALSE),"(not found)")</f>
        <v>(not found)</v>
      </c>
      <c r="H410" s="2" t="str">
        <f t="shared" si="190"/>
        <v>n/a</v>
      </c>
      <c r="I410" s="2" t="s">
        <v>97</v>
      </c>
      <c r="J410" s="1" t="s">
        <v>119</v>
      </c>
      <c r="K410" s="2">
        <v>255</v>
      </c>
      <c r="L410" s="2">
        <v>0</v>
      </c>
      <c r="M410" s="2">
        <v>0</v>
      </c>
      <c r="N410" s="2" t="str">
        <f t="shared" si="191"/>
        <v>picklist|255|0|0</v>
      </c>
      <c r="O410" t="str">
        <f>IFERROR(VLOOKUP('nCino | Field Mappings'!$A410,'nCino | Object Info'!$A:$H,5,FALSE),"(not found)")</f>
        <v>rskcsp_ds_facility</v>
      </c>
      <c r="P410" t="str">
        <f t="shared" si="192"/>
        <v>LLC_BI__HMDA_Action_Taken__c</v>
      </c>
      <c r="Q410" s="7">
        <f>IFERROR(VLOOKUP($N410,'nCino | BigQuery Type Lookup'!$A:$F,2,FALSE),"(not found)")</f>
        <v>255</v>
      </c>
    </row>
    <row r="411" spans="1:17">
      <c r="A411" s="1" t="s">
        <v>49</v>
      </c>
      <c r="B411" s="1" t="s">
        <v>374</v>
      </c>
      <c r="C411" s="1" t="s">
        <v>1250</v>
      </c>
      <c r="D411" s="1" t="s">
        <v>1251</v>
      </c>
      <c r="E411" s="1" t="s">
        <v>1252</v>
      </c>
      <c r="F411" s="2" t="str">
        <f>IF(OR(ISERROR(VLOOKUP($C411,'DMW | F&amp;L Fields'!$L:$M, 1, FALSE)),IFERROR(INDEX('DMW | F&amp;L Fields'!$C:$C,MATCH($C411,'DMW | F&amp;L Fields'!$L:$L, 0)), "Y") ="Y"),"No", "Yes")</f>
        <v>No</v>
      </c>
      <c r="G411" s="1" t="str">
        <f>IFERROR(VLOOKUP($C411,'DMW | F&amp;L Fields'!$L:$M, 2, FALSE),"(not found)")</f>
        <v>(not found)</v>
      </c>
      <c r="H411" s="2" t="str">
        <f t="shared" si="190"/>
        <v>n/a</v>
      </c>
      <c r="I411" s="2" t="s">
        <v>97</v>
      </c>
      <c r="J411" s="1" t="s">
        <v>128</v>
      </c>
      <c r="K411" s="2">
        <v>0</v>
      </c>
      <c r="L411" s="2">
        <v>18</v>
      </c>
      <c r="M411" s="2">
        <v>0</v>
      </c>
      <c r="N411" s="2" t="str">
        <f t="shared" si="191"/>
        <v>currency|0|18|0</v>
      </c>
      <c r="O411" t="str">
        <f>IFERROR(VLOOKUP('nCino | Field Mappings'!$A411,'nCino | Object Info'!$A:$H,5,FALSE),"(not found)")</f>
        <v>rskcsp_ds_facility</v>
      </c>
      <c r="P411" t="str">
        <f t="shared" si="192"/>
        <v>LLC_BI__HMDA_Amount__c</v>
      </c>
      <c r="Q411" s="7">
        <f>IFERROR(VLOOKUP($N411,'nCino | BigQuery Type Lookup'!$A:$F,2,FALSE),"(not found)")</f>
        <v>18</v>
      </c>
    </row>
    <row r="412" spans="1:17">
      <c r="A412" s="1" t="s">
        <v>49</v>
      </c>
      <c r="B412" s="1" t="s">
        <v>374</v>
      </c>
      <c r="C412" s="1" t="s">
        <v>1253</v>
      </c>
      <c r="D412" s="1" t="s">
        <v>1254</v>
      </c>
      <c r="E412" s="1" t="s">
        <v>1076</v>
      </c>
      <c r="F412" s="2" t="str">
        <f>IF(OR(ISERROR(VLOOKUP($C412,'DMW | F&amp;L Fields'!$L:$M, 1, FALSE)),IFERROR(INDEX('DMW | F&amp;L Fields'!$C:$C,MATCH($C412,'DMW | F&amp;L Fields'!$L:$L, 0)), "Y") ="Y"),"No", "Yes")</f>
        <v>No</v>
      </c>
      <c r="G412" s="1" t="str">
        <f>IFERROR(VLOOKUP($C412,'DMW | F&amp;L Fields'!$L:$M, 2, FALSE),"(not found)")</f>
        <v>(not found)</v>
      </c>
      <c r="H412" s="2" t="str">
        <f t="shared" si="190"/>
        <v>n/a</v>
      </c>
      <c r="I412" s="2" t="s">
        <v>97</v>
      </c>
      <c r="J412" s="1" t="s">
        <v>98</v>
      </c>
      <c r="K412" s="2">
        <v>0</v>
      </c>
      <c r="L412" s="2">
        <v>6</v>
      </c>
      <c r="M412" s="2">
        <v>2</v>
      </c>
      <c r="N412" s="2" t="str">
        <f t="shared" si="191"/>
        <v>double|0|6|2</v>
      </c>
      <c r="O412" t="str">
        <f>IFERROR(VLOOKUP('nCino | Field Mappings'!$A412,'nCino | Object Info'!$A:$H,5,FALSE),"(not found)")</f>
        <v>rskcsp_ds_facility</v>
      </c>
      <c r="P412" t="str">
        <f t="shared" si="192"/>
        <v>LLC_BI__HMDA_Census_Tract__c</v>
      </c>
      <c r="Q412" s="7">
        <f>IFERROR(VLOOKUP($N412,'nCino | BigQuery Type Lookup'!$A:$F,2,FALSE),"(not found)")</f>
        <v>9</v>
      </c>
    </row>
    <row r="413" spans="1:17">
      <c r="A413" s="1" t="s">
        <v>49</v>
      </c>
      <c r="B413" s="1" t="s">
        <v>374</v>
      </c>
      <c r="C413" s="1" t="s">
        <v>1255</v>
      </c>
      <c r="D413" s="1" t="s">
        <v>1256</v>
      </c>
      <c r="E413" s="1" t="s">
        <v>1076</v>
      </c>
      <c r="F413" s="2" t="str">
        <f>IF(OR(ISERROR(VLOOKUP($C413,'DMW | F&amp;L Fields'!$L:$M, 1, FALSE)),IFERROR(INDEX('DMW | F&amp;L Fields'!$C:$C,MATCH($C413,'DMW | F&amp;L Fields'!$L:$L, 0)), "Y") ="Y"),"No", "Yes")</f>
        <v>No</v>
      </c>
      <c r="G413" s="1" t="str">
        <f>IFERROR(VLOOKUP($C413,'DMW | F&amp;L Fields'!$L:$M, 2, FALSE),"(not found)")</f>
        <v>(not found)</v>
      </c>
      <c r="H413" s="2" t="str">
        <f t="shared" si="190"/>
        <v>n/a</v>
      </c>
      <c r="I413" s="2" t="s">
        <v>97</v>
      </c>
      <c r="J413" s="1" t="s">
        <v>115</v>
      </c>
      <c r="K413" s="2">
        <v>7</v>
      </c>
      <c r="L413" s="2">
        <v>0</v>
      </c>
      <c r="M413" s="2">
        <v>0</v>
      </c>
      <c r="N413" s="2" t="str">
        <f t="shared" si="191"/>
        <v>string|7|0|0</v>
      </c>
      <c r="O413" t="str">
        <f>IFERROR(VLOOKUP('nCino | Field Mappings'!$A413,'nCino | Object Info'!$A:$H,5,FALSE),"(not found)")</f>
        <v>rskcsp_ds_facility</v>
      </c>
      <c r="P413" t="str">
        <f t="shared" si="192"/>
        <v>LLC_BI__HMDA_Census_Tract_Text__c</v>
      </c>
      <c r="Q413" s="7">
        <f>IFERROR(VLOOKUP($N413,'nCino | BigQuery Type Lookup'!$A:$F,2,FALSE),"(not found)")</f>
        <v>7</v>
      </c>
    </row>
    <row r="414" spans="1:17">
      <c r="A414" s="1" t="s">
        <v>49</v>
      </c>
      <c r="B414" s="1" t="s">
        <v>374</v>
      </c>
      <c r="C414" s="1" t="s">
        <v>1257</v>
      </c>
      <c r="D414" s="1" t="s">
        <v>1258</v>
      </c>
      <c r="E414" s="1" t="s">
        <v>1259</v>
      </c>
      <c r="F414" s="2" t="str">
        <f>IF(OR(ISERROR(VLOOKUP($C414,'DMW | F&amp;L Fields'!$L:$M, 1, FALSE)),IFERROR(INDEX('DMW | F&amp;L Fields'!$C:$C,MATCH($C414,'DMW | F&amp;L Fields'!$L:$L, 0)), "Y") ="Y"),"No", "Yes")</f>
        <v>No</v>
      </c>
      <c r="G414" s="1" t="str">
        <f>IFERROR(VLOOKUP($C414,'DMW | F&amp;L Fields'!$L:$M, 2, FALSE),"(not found)")</f>
        <v>(not found)</v>
      </c>
      <c r="H414" s="2" t="str">
        <f t="shared" si="190"/>
        <v>n/a</v>
      </c>
      <c r="I414" s="2" t="s">
        <v>110</v>
      </c>
      <c r="J414" s="1" t="s">
        <v>164</v>
      </c>
      <c r="K414" s="2">
        <v>0</v>
      </c>
      <c r="L414" s="2">
        <v>0</v>
      </c>
      <c r="M414" s="2">
        <v>0</v>
      </c>
      <c r="N414" s="2" t="str">
        <f t="shared" si="191"/>
        <v>boolean|0|0|0</v>
      </c>
      <c r="O414" t="str">
        <f>IFERROR(VLOOKUP('nCino | Field Mappings'!$A414,'nCino | Object Info'!$A:$H,5,FALSE),"(not found)")</f>
        <v>rskcsp_ds_facility</v>
      </c>
      <c r="P414" t="str">
        <f t="shared" si="192"/>
        <v>LLC_BI__HMDA_Co_Applicant__c</v>
      </c>
      <c r="Q414" s="7">
        <f>IFERROR(VLOOKUP($N414,'nCino | BigQuery Type Lookup'!$A:$F,2,FALSE),"(not found)")</f>
        <v>1</v>
      </c>
    </row>
    <row r="415" spans="1:17">
      <c r="A415" s="1" t="s">
        <v>49</v>
      </c>
      <c r="B415" s="1" t="s">
        <v>374</v>
      </c>
      <c r="C415" s="1" t="s">
        <v>1260</v>
      </c>
      <c r="D415" s="1" t="s">
        <v>1261</v>
      </c>
      <c r="E415" s="1" t="s">
        <v>1123</v>
      </c>
      <c r="F415" s="2" t="str">
        <f>IF(OR(ISERROR(VLOOKUP($C415,'DMW | F&amp;L Fields'!$L:$M, 1, FALSE)),IFERROR(INDEX('DMW | F&amp;L Fields'!$C:$C,MATCH($C415,'DMW | F&amp;L Fields'!$L:$L, 0)), "Y") ="Y"),"No", "Yes")</f>
        <v>No</v>
      </c>
      <c r="G415" s="1" t="str">
        <f>IFERROR(VLOOKUP($C415,'DMW | F&amp;L Fields'!$L:$M, 2, FALSE),"(not found)")</f>
        <v>(not found)</v>
      </c>
      <c r="H415" s="2" t="str">
        <f t="shared" si="190"/>
        <v>n/a</v>
      </c>
      <c r="I415" s="2" t="s">
        <v>97</v>
      </c>
      <c r="J415" s="1" t="s">
        <v>102</v>
      </c>
      <c r="K415" s="2">
        <v>0</v>
      </c>
      <c r="L415" s="2">
        <v>0</v>
      </c>
      <c r="M415" s="2">
        <v>0</v>
      </c>
      <c r="N415" s="2" t="str">
        <f t="shared" si="191"/>
        <v>date|0|0|0</v>
      </c>
      <c r="O415" t="str">
        <f>IFERROR(VLOOKUP('nCino | Field Mappings'!$A415,'nCino | Object Info'!$A:$H,5,FALSE),"(not found)")</f>
        <v>rskcsp_ds_facility</v>
      </c>
      <c r="P415" t="str">
        <f t="shared" si="192"/>
        <v>LLC_BI__HMDA_Date_Action_Taken__c</v>
      </c>
      <c r="Q415" s="7">
        <f>IFERROR(VLOOKUP($N415,'nCino | BigQuery Type Lookup'!$A:$F,2,FALSE),"(not found)")</f>
        <v>8</v>
      </c>
    </row>
    <row r="416" spans="1:17">
      <c r="A416" s="1" t="s">
        <v>49</v>
      </c>
      <c r="B416" s="1" t="s">
        <v>374</v>
      </c>
      <c r="C416" s="1" t="s">
        <v>1262</v>
      </c>
      <c r="D416" s="1" t="s">
        <v>1263</v>
      </c>
      <c r="E416" s="1" t="s">
        <v>1264</v>
      </c>
      <c r="F416" s="2" t="str">
        <f>IF(OR(ISERROR(VLOOKUP($C416,'DMW | F&amp;L Fields'!$L:$M, 1, FALSE)),IFERROR(INDEX('DMW | F&amp;L Fields'!$C:$C,MATCH($C416,'DMW | F&amp;L Fields'!$L:$L, 0)), "Y") ="Y"),"No", "Yes")</f>
        <v>No</v>
      </c>
      <c r="G416" s="1" t="str">
        <f>IFERROR(VLOOKUP($C416,'DMW | F&amp;L Fields'!$L:$M, 2, FALSE),"(not found)")</f>
        <v>(not found)</v>
      </c>
      <c r="H416" s="2" t="str">
        <f t="shared" si="190"/>
        <v>n/a</v>
      </c>
      <c r="I416" s="2" t="s">
        <v>97</v>
      </c>
      <c r="J416" s="1" t="s">
        <v>102</v>
      </c>
      <c r="K416" s="2">
        <v>0</v>
      </c>
      <c r="L416" s="2">
        <v>0</v>
      </c>
      <c r="M416" s="2">
        <v>0</v>
      </c>
      <c r="N416" s="2" t="str">
        <f t="shared" si="191"/>
        <v>date|0|0|0</v>
      </c>
      <c r="O416" t="str">
        <f>IFERROR(VLOOKUP('nCino | Field Mappings'!$A416,'nCino | Object Info'!$A:$H,5,FALSE),"(not found)")</f>
        <v>rskcsp_ds_facility</v>
      </c>
      <c r="P416" t="str">
        <f t="shared" si="192"/>
        <v>LLC_BI__HMDA_Date_Application_Received__c</v>
      </c>
      <c r="Q416" s="7">
        <f>IFERROR(VLOOKUP($N416,'nCino | BigQuery Type Lookup'!$A:$F,2,FALSE),"(not found)")</f>
        <v>8</v>
      </c>
    </row>
    <row r="417" spans="1:17">
      <c r="A417" s="1" t="s">
        <v>49</v>
      </c>
      <c r="B417" s="1" t="s">
        <v>374</v>
      </c>
      <c r="C417" s="1" t="s">
        <v>1265</v>
      </c>
      <c r="D417" s="1" t="s">
        <v>1266</v>
      </c>
      <c r="E417" s="1" t="s">
        <v>1267</v>
      </c>
      <c r="F417" s="2" t="str">
        <f>IF(OR(ISERROR(VLOOKUP($C417,'DMW | F&amp;L Fields'!$L:$M, 1, FALSE)),IFERROR(INDEX('DMW | F&amp;L Fields'!$C:$C,MATCH($C417,'DMW | F&amp;L Fields'!$L:$L, 0)), "Y") ="Y"),"No", "Yes")</f>
        <v>No</v>
      </c>
      <c r="G417" s="1" t="str">
        <f>IFERROR(VLOOKUP($C417,'DMW | F&amp;L Fields'!$L:$M, 2, FALSE),"(not found)")</f>
        <v>(not found)</v>
      </c>
      <c r="H417" s="2" t="str">
        <f t="shared" si="190"/>
        <v>n/a</v>
      </c>
      <c r="I417" s="2" t="s">
        <v>97</v>
      </c>
      <c r="J417" s="1" t="s">
        <v>102</v>
      </c>
      <c r="K417" s="2">
        <v>0</v>
      </c>
      <c r="L417" s="2">
        <v>0</v>
      </c>
      <c r="M417" s="2">
        <v>0</v>
      </c>
      <c r="N417" s="2" t="str">
        <f t="shared" si="191"/>
        <v>date|0|0|0</v>
      </c>
      <c r="O417" t="str">
        <f>IFERROR(VLOOKUP('nCino | Field Mappings'!$A417,'nCino | Object Info'!$A:$H,5,FALSE),"(not found)")</f>
        <v>rskcsp_ds_facility</v>
      </c>
      <c r="P417" t="str">
        <f t="shared" si="192"/>
        <v>LLC_BI__HMDA_Date_Rate_Set__c</v>
      </c>
      <c r="Q417" s="7">
        <f>IFERROR(VLOOKUP($N417,'nCino | BigQuery Type Lookup'!$A:$F,2,FALSE),"(not found)")</f>
        <v>8</v>
      </c>
    </row>
    <row r="418" spans="1:17">
      <c r="A418" s="1" t="s">
        <v>49</v>
      </c>
      <c r="B418" s="1" t="s">
        <v>374</v>
      </c>
      <c r="C418" s="1" t="s">
        <v>1268</v>
      </c>
      <c r="D418" s="1" t="s">
        <v>1269</v>
      </c>
      <c r="E418" s="1" t="s">
        <v>1270</v>
      </c>
      <c r="F418" s="2" t="str">
        <f>IF(OR(ISERROR(VLOOKUP($C418,'DMW | F&amp;L Fields'!$L:$M, 1, FALSE)),IFERROR(INDEX('DMW | F&amp;L Fields'!$C:$C,MATCH($C418,'DMW | F&amp;L Fields'!$L:$L, 0)), "Y") ="Y"),"No", "Yes")</f>
        <v>No</v>
      </c>
      <c r="G418" s="1" t="str">
        <f>IFERROR(VLOOKUP($C418,'DMW | F&amp;L Fields'!$L:$M, 2, FALSE),"(not found)")</f>
        <v>(not found)</v>
      </c>
      <c r="H418" s="2" t="str">
        <f t="shared" si="190"/>
        <v>n/a</v>
      </c>
      <c r="I418" s="2" t="s">
        <v>97</v>
      </c>
      <c r="J418" s="1" t="s">
        <v>296</v>
      </c>
      <c r="K418" s="2">
        <v>4099</v>
      </c>
      <c r="L418" s="2">
        <v>4</v>
      </c>
      <c r="M418" s="2">
        <v>0</v>
      </c>
      <c r="N418" s="2" t="str">
        <f t="shared" si="191"/>
        <v>multipicklist|4099|4|0</v>
      </c>
      <c r="O418" t="str">
        <f>IFERROR(VLOOKUP('nCino | Field Mappings'!$A418,'nCino | Object Info'!$A:$H,5,FALSE),"(not found)")</f>
        <v>rskcsp_ds_facility</v>
      </c>
      <c r="P418" t="str">
        <f t="shared" si="192"/>
        <v>LLC_BI__HMDA_Denial_Reasons__c</v>
      </c>
      <c r="Q418" s="7">
        <f>IFERROR(VLOOKUP($N418,'nCino | BigQuery Type Lookup'!$A:$F,2,FALSE),"(not found)")</f>
        <v>4099</v>
      </c>
    </row>
    <row r="419" spans="1:17">
      <c r="A419" s="1" t="s">
        <v>49</v>
      </c>
      <c r="B419" s="1" t="s">
        <v>374</v>
      </c>
      <c r="C419" s="1" t="s">
        <v>1271</v>
      </c>
      <c r="D419" s="1" t="s">
        <v>1272</v>
      </c>
      <c r="E419" s="1" t="s">
        <v>1126</v>
      </c>
      <c r="F419" s="2" t="str">
        <f>IF(OR(ISERROR(VLOOKUP($C419,'DMW | F&amp;L Fields'!$L:$M, 1, FALSE)),IFERROR(INDEX('DMW | F&amp;L Fields'!$C:$C,MATCH($C419,'DMW | F&amp;L Fields'!$L:$L, 0)), "Y") ="Y"),"No", "Yes")</f>
        <v>No</v>
      </c>
      <c r="G419" s="1" t="str">
        <f>IFERROR(VLOOKUP($C419,'DMW | F&amp;L Fields'!$L:$M, 2, FALSE),"(not found)")</f>
        <v>(not found)</v>
      </c>
      <c r="H419" s="2" t="str">
        <f t="shared" si="190"/>
        <v>n/a</v>
      </c>
      <c r="I419" s="2" t="s">
        <v>97</v>
      </c>
      <c r="J419" s="1" t="s">
        <v>98</v>
      </c>
      <c r="K419" s="2">
        <v>0</v>
      </c>
      <c r="L419" s="2">
        <v>3</v>
      </c>
      <c r="M419" s="2">
        <v>0</v>
      </c>
      <c r="N419" s="2" t="str">
        <f t="shared" si="191"/>
        <v>double|0|3|0</v>
      </c>
      <c r="O419" t="str">
        <f>IFERROR(VLOOKUP('nCino | Field Mappings'!$A419,'nCino | Object Info'!$A:$H,5,FALSE),"(not found)")</f>
        <v>rskcsp_ds_facility</v>
      </c>
      <c r="P419" t="str">
        <f t="shared" si="192"/>
        <v>LLC_BI__HMDA_FIPS_County_Code__c</v>
      </c>
      <c r="Q419" s="7">
        <f>IFERROR(VLOOKUP($N419,'nCino | BigQuery Type Lookup'!$A:$F,2,FALSE),"(not found)")</f>
        <v>3</v>
      </c>
    </row>
    <row r="420" spans="1:17">
      <c r="A420" s="1" t="s">
        <v>49</v>
      </c>
      <c r="B420" s="1" t="s">
        <v>374</v>
      </c>
      <c r="C420" s="1" t="s">
        <v>1273</v>
      </c>
      <c r="D420" s="1" t="s">
        <v>1274</v>
      </c>
      <c r="E420" s="1" t="s">
        <v>1126</v>
      </c>
      <c r="F420" s="2" t="str">
        <f>IF(OR(ISERROR(VLOOKUP($C420,'DMW | F&amp;L Fields'!$L:$M, 1, FALSE)),IFERROR(INDEX('DMW | F&amp;L Fields'!$C:$C,MATCH($C420,'DMW | F&amp;L Fields'!$L:$L, 0)), "Y") ="Y"),"No", "Yes")</f>
        <v>No</v>
      </c>
      <c r="G420" s="1" t="str">
        <f>IFERROR(VLOOKUP($C420,'DMW | F&amp;L Fields'!$L:$M, 2, FALSE),"(not found)")</f>
        <v>(not found)</v>
      </c>
      <c r="H420" s="2" t="str">
        <f t="shared" si="190"/>
        <v>n/a</v>
      </c>
      <c r="I420" s="2" t="s">
        <v>97</v>
      </c>
      <c r="J420" s="1" t="s">
        <v>115</v>
      </c>
      <c r="K420" s="2">
        <v>3</v>
      </c>
      <c r="L420" s="2">
        <v>0</v>
      </c>
      <c r="M420" s="2">
        <v>0</v>
      </c>
      <c r="N420" s="2" t="str">
        <f t="shared" si="191"/>
        <v>string|3|0|0</v>
      </c>
      <c r="O420" t="str">
        <f>IFERROR(VLOOKUP('nCino | Field Mappings'!$A420,'nCino | Object Info'!$A:$H,5,FALSE),"(not found)")</f>
        <v>rskcsp_ds_facility</v>
      </c>
      <c r="P420" t="str">
        <f t="shared" si="192"/>
        <v>LLC_BI__HMDA_FIPS_County_Code_Text__c</v>
      </c>
      <c r="Q420" s="7">
        <f>IFERROR(VLOOKUP($N420,'nCino | BigQuery Type Lookup'!$A:$F,2,FALSE),"(not found)")</f>
        <v>3</v>
      </c>
    </row>
    <row r="421" spans="1:17">
      <c r="A421" s="1" t="s">
        <v>49</v>
      </c>
      <c r="B421" s="1" t="s">
        <v>374</v>
      </c>
      <c r="C421" s="1" t="s">
        <v>1275</v>
      </c>
      <c r="D421" s="1" t="s">
        <v>1276</v>
      </c>
      <c r="E421" s="1" t="s">
        <v>1132</v>
      </c>
      <c r="F421" s="2" t="str">
        <f>IF(OR(ISERROR(VLOOKUP($C421,'DMW | F&amp;L Fields'!$L:$M, 1, FALSE)),IFERROR(INDEX('DMW | F&amp;L Fields'!$C:$C,MATCH($C421,'DMW | F&amp;L Fields'!$L:$L, 0)), "Y") ="Y"),"No", "Yes")</f>
        <v>No</v>
      </c>
      <c r="G421" s="1" t="str">
        <f>IFERROR(VLOOKUP($C421,'DMW | F&amp;L Fields'!$L:$M, 2, FALSE),"(not found)")</f>
        <v>(not found)</v>
      </c>
      <c r="H421" s="2" t="str">
        <f t="shared" si="190"/>
        <v>n/a</v>
      </c>
      <c r="I421" s="2" t="s">
        <v>97</v>
      </c>
      <c r="J421" s="1" t="s">
        <v>98</v>
      </c>
      <c r="K421" s="2">
        <v>0</v>
      </c>
      <c r="L421" s="2">
        <v>2</v>
      </c>
      <c r="M421" s="2">
        <v>0</v>
      </c>
      <c r="N421" s="2" t="str">
        <f t="shared" si="191"/>
        <v>double|0|2|0</v>
      </c>
      <c r="O421" t="str">
        <f>IFERROR(VLOOKUP('nCino | Field Mappings'!$A421,'nCino | Object Info'!$A:$H,5,FALSE),"(not found)")</f>
        <v>rskcsp_ds_facility</v>
      </c>
      <c r="P421" t="str">
        <f t="shared" si="192"/>
        <v>LLC_BI__HMDA_FIPS_State_Code__c</v>
      </c>
      <c r="Q421" s="7">
        <f>IFERROR(VLOOKUP($N421,'nCino | BigQuery Type Lookup'!$A:$F,2,FALSE),"(not found)")</f>
        <v>2</v>
      </c>
    </row>
    <row r="422" spans="1:17">
      <c r="A422" s="1" t="s">
        <v>49</v>
      </c>
      <c r="B422" s="1" t="s">
        <v>374</v>
      </c>
      <c r="C422" s="1" t="s">
        <v>1277</v>
      </c>
      <c r="D422" s="1" t="s">
        <v>1278</v>
      </c>
      <c r="E422" s="1" t="s">
        <v>1132</v>
      </c>
      <c r="F422" s="2" t="str">
        <f>IF(OR(ISERROR(VLOOKUP($C422,'DMW | F&amp;L Fields'!$L:$M, 1, FALSE)),IFERROR(INDEX('DMW | F&amp;L Fields'!$C:$C,MATCH($C422,'DMW | F&amp;L Fields'!$L:$L, 0)), "Y") ="Y"),"No", "Yes")</f>
        <v>No</v>
      </c>
      <c r="G422" s="1" t="str">
        <f>IFERROR(VLOOKUP($C422,'DMW | F&amp;L Fields'!$L:$M, 2, FALSE),"(not found)")</f>
        <v>(not found)</v>
      </c>
      <c r="H422" s="2" t="str">
        <f t="shared" si="190"/>
        <v>n/a</v>
      </c>
      <c r="I422" s="2" t="s">
        <v>97</v>
      </c>
      <c r="J422" s="1" t="s">
        <v>115</v>
      </c>
      <c r="K422" s="2">
        <v>2</v>
      </c>
      <c r="L422" s="2">
        <v>0</v>
      </c>
      <c r="M422" s="2">
        <v>0</v>
      </c>
      <c r="N422" s="2" t="str">
        <f t="shared" si="191"/>
        <v>string|2|0|0</v>
      </c>
      <c r="O422" t="str">
        <f>IFERROR(VLOOKUP('nCino | Field Mappings'!$A422,'nCino | Object Info'!$A:$H,5,FALSE),"(not found)")</f>
        <v>rskcsp_ds_facility</v>
      </c>
      <c r="P422" t="str">
        <f t="shared" si="192"/>
        <v>LLC_BI__HMDA_FIPS_State_Code_Text__c</v>
      </c>
      <c r="Q422" s="7">
        <f>IFERROR(VLOOKUP($N422,'nCino | BigQuery Type Lookup'!$A:$F,2,FALSE),"(not found)")</f>
        <v>2</v>
      </c>
    </row>
    <row r="423" spans="1:17">
      <c r="A423" s="1" t="s">
        <v>49</v>
      </c>
      <c r="B423" s="1" t="s">
        <v>374</v>
      </c>
      <c r="C423" s="1" t="s">
        <v>1279</v>
      </c>
      <c r="D423" s="1" t="s">
        <v>1280</v>
      </c>
      <c r="E423" s="1" t="s">
        <v>1281</v>
      </c>
      <c r="F423" s="2" t="str">
        <f>IF(OR(ISERROR(VLOOKUP($C423,'DMW | F&amp;L Fields'!$L:$M, 1, FALSE)),IFERROR(INDEX('DMW | F&amp;L Fields'!$C:$C,MATCH($C423,'DMW | F&amp;L Fields'!$L:$L, 0)), "Y") ="Y"),"No", "Yes")</f>
        <v>No</v>
      </c>
      <c r="G423" s="1" t="str">
        <f>IFERROR(VLOOKUP($C423,'DMW | F&amp;L Fields'!$L:$M, 2, FALSE),"(not found)")</f>
        <v>(not found)</v>
      </c>
      <c r="H423" s="2" t="str">
        <f t="shared" si="190"/>
        <v>n/a</v>
      </c>
      <c r="I423" s="2" t="s">
        <v>97</v>
      </c>
      <c r="J423" s="1" t="s">
        <v>119</v>
      </c>
      <c r="K423" s="2">
        <v>255</v>
      </c>
      <c r="L423" s="2">
        <v>0</v>
      </c>
      <c r="M423" s="2">
        <v>0</v>
      </c>
      <c r="N423" s="2" t="str">
        <f t="shared" si="191"/>
        <v>picklist|255|0|0</v>
      </c>
      <c r="O423" t="str">
        <f>IFERROR(VLOOKUP('nCino | Field Mappings'!$A423,'nCino | Object Info'!$A:$H,5,FALSE),"(not found)")</f>
        <v>rskcsp_ds_facility</v>
      </c>
      <c r="P423" t="str">
        <f t="shared" si="192"/>
        <v>LLC_BI__HMDA_HOEPA_Status__c</v>
      </c>
      <c r="Q423" s="7">
        <f>IFERROR(VLOOKUP($N423,'nCino | BigQuery Type Lookup'!$A:$F,2,FALSE),"(not found)")</f>
        <v>255</v>
      </c>
    </row>
    <row r="424" spans="1:17">
      <c r="A424" s="1" t="s">
        <v>49</v>
      </c>
      <c r="B424" s="1" t="s">
        <v>374</v>
      </c>
      <c r="C424" s="1" t="s">
        <v>1282</v>
      </c>
      <c r="D424" s="1" t="s">
        <v>1283</v>
      </c>
      <c r="E424" s="1" t="s">
        <v>1284</v>
      </c>
      <c r="F424" s="2" t="str">
        <f>IF(OR(ISERROR(VLOOKUP($C424,'DMW | F&amp;L Fields'!$L:$M, 1, FALSE)),IFERROR(INDEX('DMW | F&amp;L Fields'!$C:$C,MATCH($C424,'DMW | F&amp;L Fields'!$L:$L, 0)), "Y") ="Y"),"No", "Yes")</f>
        <v>No</v>
      </c>
      <c r="G424" s="1" t="str">
        <f>IFERROR(VLOOKUP($C424,'DMW | F&amp;L Fields'!$L:$M, 2, FALSE),"(not found)")</f>
        <v>(not found)</v>
      </c>
      <c r="H424" s="2" t="str">
        <f t="shared" si="190"/>
        <v>n/a</v>
      </c>
      <c r="I424" s="2" t="s">
        <v>97</v>
      </c>
      <c r="J424" s="1" t="s">
        <v>119</v>
      </c>
      <c r="K424" s="2">
        <v>255</v>
      </c>
      <c r="L424" s="2">
        <v>0</v>
      </c>
      <c r="M424" s="2">
        <v>0</v>
      </c>
      <c r="N424" s="2" t="str">
        <f t="shared" si="191"/>
        <v>picklist|255|0|0</v>
      </c>
      <c r="O424" t="str">
        <f>IFERROR(VLOOKUP('nCino | Field Mappings'!$A424,'nCino | Object Info'!$A:$H,5,FALSE),"(not found)")</f>
        <v>rskcsp_ds_facility</v>
      </c>
      <c r="P424" t="str">
        <f t="shared" si="192"/>
        <v>LLC_BI__HMDA_Lien_Status__c</v>
      </c>
      <c r="Q424" s="7">
        <f>IFERROR(VLOOKUP($N424,'nCino | BigQuery Type Lookup'!$A:$F,2,FALSE),"(not found)")</f>
        <v>255</v>
      </c>
    </row>
    <row r="425" spans="1:17">
      <c r="A425" s="1" t="s">
        <v>49</v>
      </c>
      <c r="B425" s="1" t="s">
        <v>374</v>
      </c>
      <c r="C425" s="1" t="s">
        <v>1285</v>
      </c>
      <c r="D425" s="1" t="s">
        <v>1286</v>
      </c>
      <c r="E425" s="1" t="s">
        <v>1287</v>
      </c>
      <c r="F425" s="2" t="str">
        <f>IF(OR(ISERROR(VLOOKUP($C425,'DMW | F&amp;L Fields'!$L:$M, 1, FALSE)),IFERROR(INDEX('DMW | F&amp;L Fields'!$C:$C,MATCH($C425,'DMW | F&amp;L Fields'!$L:$L, 0)), "Y") ="Y"),"No", "Yes")</f>
        <v>No</v>
      </c>
      <c r="G425" s="1" t="str">
        <f>IFERROR(VLOOKUP($C425,'DMW | F&amp;L Fields'!$L:$M, 2, FALSE),"(not found)")</f>
        <v>(not found)</v>
      </c>
      <c r="H425" s="2" t="str">
        <f t="shared" si="190"/>
        <v>n/a</v>
      </c>
      <c r="I425" s="2" t="s">
        <v>97</v>
      </c>
      <c r="J425" s="1" t="s">
        <v>115</v>
      </c>
      <c r="K425" s="2">
        <v>1300</v>
      </c>
      <c r="L425" s="2">
        <v>0</v>
      </c>
      <c r="M425" s="2">
        <v>0</v>
      </c>
      <c r="N425" s="2" t="str">
        <f t="shared" si="191"/>
        <v>string|1300|0|0</v>
      </c>
      <c r="O425" t="str">
        <f>IFERROR(VLOOKUP('nCino | Field Mappings'!$A425,'nCino | Object Info'!$A:$H,5,FALSE),"(not found)")</f>
        <v>rskcsp_ds_facility</v>
      </c>
      <c r="P425" t="str">
        <f t="shared" si="192"/>
        <v>LLC_BI__HMDA_Loan_ID__c</v>
      </c>
      <c r="Q425" s="7">
        <f>IFERROR(VLOOKUP($N425,'nCino | BigQuery Type Lookup'!$A:$F,2,FALSE),"(not found)")</f>
        <v>1300</v>
      </c>
    </row>
    <row r="426" spans="1:17">
      <c r="A426" s="1" t="s">
        <v>49</v>
      </c>
      <c r="B426" s="1" t="s">
        <v>374</v>
      </c>
      <c r="C426" s="1" t="s">
        <v>1288</v>
      </c>
      <c r="D426" s="1" t="s">
        <v>1289</v>
      </c>
      <c r="E426" s="1" t="s">
        <v>1141</v>
      </c>
      <c r="F426" s="2" t="str">
        <f>IF(OR(ISERROR(VLOOKUP($C426,'DMW | F&amp;L Fields'!$L:$M, 1, FALSE)),IFERROR(INDEX('DMW | F&amp;L Fields'!$C:$C,MATCH($C426,'DMW | F&amp;L Fields'!$L:$L, 0)), "Y") ="Y"),"No", "Yes")</f>
        <v>No</v>
      </c>
      <c r="G426" s="1" t="str">
        <f>IFERROR(VLOOKUP($C426,'DMW | F&amp;L Fields'!$L:$M, 2, FALSE),"(not found)")</f>
        <v>(not found)</v>
      </c>
      <c r="H426" s="2" t="str">
        <f t="shared" si="190"/>
        <v>n/a</v>
      </c>
      <c r="I426" s="2" t="s">
        <v>97</v>
      </c>
      <c r="J426" s="1" t="s">
        <v>98</v>
      </c>
      <c r="K426" s="2">
        <v>0</v>
      </c>
      <c r="L426" s="2">
        <v>5</v>
      </c>
      <c r="M426" s="2">
        <v>0</v>
      </c>
      <c r="N426" s="2" t="str">
        <f t="shared" si="191"/>
        <v>double|0|5|0</v>
      </c>
      <c r="O426" t="str">
        <f>IFERROR(VLOOKUP('nCino | Field Mappings'!$A426,'nCino | Object Info'!$A:$H,5,FALSE),"(not found)")</f>
        <v>rskcsp_ds_facility</v>
      </c>
      <c r="P426" t="str">
        <f t="shared" si="192"/>
        <v>LLC_BI__HMDA_MSA_MD_Number__c</v>
      </c>
      <c r="Q426" s="7">
        <f>IFERROR(VLOOKUP($N426,'nCino | BigQuery Type Lookup'!$A:$F,2,FALSE),"(not found)")</f>
        <v>5</v>
      </c>
    </row>
    <row r="427" spans="1:17">
      <c r="A427" s="1" t="s">
        <v>49</v>
      </c>
      <c r="B427" s="1" t="s">
        <v>374</v>
      </c>
      <c r="C427" s="1" t="s">
        <v>1290</v>
      </c>
      <c r="D427" s="1" t="s">
        <v>1291</v>
      </c>
      <c r="E427" s="1" t="s">
        <v>1141</v>
      </c>
      <c r="F427" s="2" t="str">
        <f>IF(OR(ISERROR(VLOOKUP($C427,'DMW | F&amp;L Fields'!$L:$M, 1, FALSE)),IFERROR(INDEX('DMW | F&amp;L Fields'!$C:$C,MATCH($C427,'DMW | F&amp;L Fields'!$L:$L, 0)), "Y") ="Y"),"No", "Yes")</f>
        <v>No</v>
      </c>
      <c r="G427" s="1" t="str">
        <f>IFERROR(VLOOKUP($C427,'DMW | F&amp;L Fields'!$L:$M, 2, FALSE),"(not found)")</f>
        <v>(not found)</v>
      </c>
      <c r="H427" s="2" t="str">
        <f t="shared" si="190"/>
        <v>n/a</v>
      </c>
      <c r="I427" s="2" t="s">
        <v>97</v>
      </c>
      <c r="J427" s="1" t="s">
        <v>115</v>
      </c>
      <c r="K427" s="2">
        <v>5</v>
      </c>
      <c r="L427" s="2">
        <v>0</v>
      </c>
      <c r="M427" s="2">
        <v>0</v>
      </c>
      <c r="N427" s="2" t="str">
        <f t="shared" si="191"/>
        <v>string|5|0|0</v>
      </c>
      <c r="O427" t="str">
        <f>IFERROR(VLOOKUP('nCino | Field Mappings'!$A427,'nCino | Object Info'!$A:$H,5,FALSE),"(not found)")</f>
        <v>rskcsp_ds_facility</v>
      </c>
      <c r="P427" t="str">
        <f t="shared" si="192"/>
        <v>LLC_BI__HMDA_MSA_MD_Number_Text__c</v>
      </c>
      <c r="Q427" s="7">
        <f>IFERROR(VLOOKUP($N427,'nCino | BigQuery Type Lookup'!$A:$F,2,FALSE),"(not found)")</f>
        <v>5</v>
      </c>
    </row>
    <row r="428" spans="1:17">
      <c r="A428" s="1" t="s">
        <v>49</v>
      </c>
      <c r="B428" s="1" t="s">
        <v>374</v>
      </c>
      <c r="C428" s="1" t="s">
        <v>1292</v>
      </c>
      <c r="D428" s="1" t="s">
        <v>1293</v>
      </c>
      <c r="E428" s="1" t="s">
        <v>1294</v>
      </c>
      <c r="F428" s="2" t="str">
        <f>IF(OR(ISERROR(VLOOKUP($C428,'DMW | F&amp;L Fields'!$L:$M, 1, FALSE)),IFERROR(INDEX('DMW | F&amp;L Fields'!$C:$C,MATCH($C428,'DMW | F&amp;L Fields'!$L:$L, 0)), "Y") ="Y"),"No", "Yes")</f>
        <v>No</v>
      </c>
      <c r="G428" s="1" t="str">
        <f>IFERROR(VLOOKUP($C428,'DMW | F&amp;L Fields'!$L:$M, 2, FALSE),"(not found)")</f>
        <v>(not found)</v>
      </c>
      <c r="H428" s="2" t="str">
        <f t="shared" si="190"/>
        <v>n/a</v>
      </c>
      <c r="I428" s="2" t="s">
        <v>97</v>
      </c>
      <c r="J428" s="1" t="s">
        <v>119</v>
      </c>
      <c r="K428" s="2">
        <v>255</v>
      </c>
      <c r="L428" s="2">
        <v>0</v>
      </c>
      <c r="M428" s="2">
        <v>0</v>
      </c>
      <c r="N428" s="2" t="str">
        <f t="shared" si="191"/>
        <v>picklist|255|0|0</v>
      </c>
      <c r="O428" t="str">
        <f>IFERROR(VLOOKUP('nCino | Field Mappings'!$A428,'nCino | Object Info'!$A:$H,5,FALSE),"(not found)")</f>
        <v>rskcsp_ds_facility</v>
      </c>
      <c r="P428" t="str">
        <f t="shared" si="192"/>
        <v>LLC_BI__HMDA_Occupancy__c</v>
      </c>
      <c r="Q428" s="7">
        <f>IFERROR(VLOOKUP($N428,'nCino | BigQuery Type Lookup'!$A:$F,2,FALSE),"(not found)")</f>
        <v>255</v>
      </c>
    </row>
    <row r="429" spans="1:17">
      <c r="A429" s="1" t="s">
        <v>49</v>
      </c>
      <c r="B429" s="1" t="s">
        <v>374</v>
      </c>
      <c r="C429" s="1" t="s">
        <v>1295</v>
      </c>
      <c r="D429" s="1" t="s">
        <v>1296</v>
      </c>
      <c r="E429" s="1" t="s">
        <v>1297</v>
      </c>
      <c r="F429" s="2" t="str">
        <f>IF(OR(ISERROR(VLOOKUP($C429,'DMW | F&amp;L Fields'!$L:$M, 1, FALSE)),IFERROR(INDEX('DMW | F&amp;L Fields'!$C:$C,MATCH($C429,'DMW | F&amp;L Fields'!$L:$L, 0)), "Y") ="Y"),"No", "Yes")</f>
        <v>No</v>
      </c>
      <c r="G429" s="1" t="str">
        <f>IFERROR(VLOOKUP($C429,'DMW | F&amp;L Fields'!$L:$M, 2, FALSE),"(not found)")</f>
        <v>(not found)</v>
      </c>
      <c r="H429" s="2" t="str">
        <f t="shared" si="190"/>
        <v>n/a</v>
      </c>
      <c r="I429" s="2" t="s">
        <v>97</v>
      </c>
      <c r="J429" s="1" t="s">
        <v>119</v>
      </c>
      <c r="K429" s="2">
        <v>255</v>
      </c>
      <c r="L429" s="2">
        <v>0</v>
      </c>
      <c r="M429" s="2">
        <v>0</v>
      </c>
      <c r="N429" s="2" t="str">
        <f t="shared" si="191"/>
        <v>picklist|255|0|0</v>
      </c>
      <c r="O429" t="str">
        <f>IFERROR(VLOOKUP('nCino | Field Mappings'!$A429,'nCino | Object Info'!$A:$H,5,FALSE),"(not found)")</f>
        <v>rskcsp_ds_facility</v>
      </c>
      <c r="P429" t="str">
        <f t="shared" si="192"/>
        <v>LLC_BI__HMDA_Preapproval_Requested__c</v>
      </c>
      <c r="Q429" s="7">
        <f>IFERROR(VLOOKUP($N429,'nCino | BigQuery Type Lookup'!$A:$F,2,FALSE),"(not found)")</f>
        <v>255</v>
      </c>
    </row>
    <row r="430" spans="1:17">
      <c r="A430" s="1" t="s">
        <v>49</v>
      </c>
      <c r="B430" s="1" t="s">
        <v>374</v>
      </c>
      <c r="C430" s="1" t="s">
        <v>1298</v>
      </c>
      <c r="D430" s="1" t="s">
        <v>1299</v>
      </c>
      <c r="E430" s="1" t="s">
        <v>1300</v>
      </c>
      <c r="F430" s="2" t="str">
        <f>IF(OR(ISERROR(VLOOKUP($C430,'DMW | F&amp;L Fields'!$L:$M, 1, FALSE)),IFERROR(INDEX('DMW | F&amp;L Fields'!$C:$C,MATCH($C430,'DMW | F&amp;L Fields'!$L:$L, 0)), "Y") ="Y"),"No", "Yes")</f>
        <v>No</v>
      </c>
      <c r="G430" s="1" t="str">
        <f>IFERROR(VLOOKUP($C430,'DMW | F&amp;L Fields'!$L:$M, 2, FALSE),"(not found)")</f>
        <v>(not found)</v>
      </c>
      <c r="H430" s="2" t="str">
        <f t="shared" si="190"/>
        <v>n/a</v>
      </c>
      <c r="I430" s="2" t="s">
        <v>97</v>
      </c>
      <c r="J430" s="1" t="s">
        <v>119</v>
      </c>
      <c r="K430" s="2">
        <v>255</v>
      </c>
      <c r="L430" s="2">
        <v>0</v>
      </c>
      <c r="M430" s="2">
        <v>0</v>
      </c>
      <c r="N430" s="2" t="str">
        <f t="shared" si="191"/>
        <v>picklist|255|0|0</v>
      </c>
      <c r="O430" t="str">
        <f>IFERROR(VLOOKUP('nCino | Field Mappings'!$A430,'nCino | Object Info'!$A:$H,5,FALSE),"(not found)")</f>
        <v>rskcsp_ds_facility</v>
      </c>
      <c r="P430" t="str">
        <f t="shared" si="192"/>
        <v>LLC_BI__HMDA_Property_Type__c</v>
      </c>
      <c r="Q430" s="7">
        <f>IFERROR(VLOOKUP($N430,'nCino | BigQuery Type Lookup'!$A:$F,2,FALSE),"(not found)")</f>
        <v>255</v>
      </c>
    </row>
    <row r="431" spans="1:17">
      <c r="A431" s="1" t="s">
        <v>49</v>
      </c>
      <c r="B431" s="1" t="s">
        <v>374</v>
      </c>
      <c r="C431" s="1" t="s">
        <v>1301</v>
      </c>
      <c r="D431" s="1" t="s">
        <v>1302</v>
      </c>
      <c r="E431" s="1" t="s">
        <v>1303</v>
      </c>
      <c r="F431" s="2" t="str">
        <f>IF(OR(ISERROR(VLOOKUP($C431,'DMW | F&amp;L Fields'!$L:$M, 1, FALSE)),IFERROR(INDEX('DMW | F&amp;L Fields'!$C:$C,MATCH($C431,'DMW | F&amp;L Fields'!$L:$L, 0)), "Y") ="Y"),"No", "Yes")</f>
        <v>No</v>
      </c>
      <c r="G431" s="1" t="str">
        <f>IFERROR(VLOOKUP($C431,'DMW | F&amp;L Fields'!$L:$M, 2, FALSE),"(not found)")</f>
        <v>(not found)</v>
      </c>
      <c r="H431" s="2" t="str">
        <f t="shared" si="190"/>
        <v>n/a</v>
      </c>
      <c r="I431" s="2" t="s">
        <v>97</v>
      </c>
      <c r="J431" s="1" t="s">
        <v>119</v>
      </c>
      <c r="K431" s="2">
        <v>255</v>
      </c>
      <c r="L431" s="2">
        <v>0</v>
      </c>
      <c r="M431" s="2">
        <v>0</v>
      </c>
      <c r="N431" s="2" t="str">
        <f t="shared" si="191"/>
        <v>picklist|255|0|0</v>
      </c>
      <c r="O431" t="str">
        <f>IFERROR(VLOOKUP('nCino | Field Mappings'!$A431,'nCino | Object Info'!$A:$H,5,FALSE),"(not found)")</f>
        <v>rskcsp_ds_facility</v>
      </c>
      <c r="P431" t="str">
        <f t="shared" si="192"/>
        <v>LLC_BI__HMDA_Purchaser_Type__c</v>
      </c>
      <c r="Q431" s="7">
        <f>IFERROR(VLOOKUP($N431,'nCino | BigQuery Type Lookup'!$A:$F,2,FALSE),"(not found)")</f>
        <v>255</v>
      </c>
    </row>
    <row r="432" spans="1:17">
      <c r="A432" s="1" t="s">
        <v>49</v>
      </c>
      <c r="B432" s="1" t="s">
        <v>374</v>
      </c>
      <c r="C432" s="1" t="s">
        <v>1304</v>
      </c>
      <c r="D432" s="1" t="s">
        <v>1305</v>
      </c>
      <c r="E432" s="1" t="s">
        <v>1306</v>
      </c>
      <c r="F432" s="2" t="str">
        <f>IF(OR(ISERROR(VLOOKUP($C432,'DMW | F&amp;L Fields'!$L:$M, 1, FALSE)),IFERROR(INDEX('DMW | F&amp;L Fields'!$C:$C,MATCH($C432,'DMW | F&amp;L Fields'!$L:$L, 0)), "Y") ="Y"),"No", "Yes")</f>
        <v>No</v>
      </c>
      <c r="G432" s="1" t="str">
        <f>IFERROR(VLOOKUP($C432,'DMW | F&amp;L Fields'!$L:$M, 2, FALSE),"(not found)")</f>
        <v>(not found)</v>
      </c>
      <c r="H432" s="2" t="str">
        <f t="shared" si="190"/>
        <v>n/a</v>
      </c>
      <c r="I432" s="2" t="s">
        <v>97</v>
      </c>
      <c r="J432" s="1" t="s">
        <v>119</v>
      </c>
      <c r="K432" s="2">
        <v>255</v>
      </c>
      <c r="L432" s="2">
        <v>0</v>
      </c>
      <c r="M432" s="2">
        <v>0</v>
      </c>
      <c r="N432" s="2" t="str">
        <f t="shared" si="191"/>
        <v>picklist|255|0|0</v>
      </c>
      <c r="O432" t="str">
        <f>IFERROR(VLOOKUP('nCino | Field Mappings'!$A432,'nCino | Object Info'!$A:$H,5,FALSE),"(not found)")</f>
        <v>rskcsp_ds_facility</v>
      </c>
      <c r="P432" t="str">
        <f t="shared" si="192"/>
        <v>LLC_BI__HMDA_Purpose__c</v>
      </c>
      <c r="Q432" s="7">
        <f>IFERROR(VLOOKUP($N432,'nCino | BigQuery Type Lookup'!$A:$F,2,FALSE),"(not found)")</f>
        <v>255</v>
      </c>
    </row>
    <row r="433" spans="1:17">
      <c r="A433" s="1" t="s">
        <v>49</v>
      </c>
      <c r="B433" s="1" t="s">
        <v>374</v>
      </c>
      <c r="C433" s="1" t="s">
        <v>1307</v>
      </c>
      <c r="D433" s="1" t="s">
        <v>1308</v>
      </c>
      <c r="E433" s="1" t="s">
        <v>1309</v>
      </c>
      <c r="F433" s="2" t="str">
        <f>IF(OR(ISERROR(VLOOKUP($C433,'DMW | F&amp;L Fields'!$L:$M, 1, FALSE)),IFERROR(INDEX('DMW | F&amp;L Fields'!$C:$C,MATCH($C433,'DMW | F&amp;L Fields'!$L:$L, 0)), "Y") ="Y"),"No", "Yes")</f>
        <v>No</v>
      </c>
      <c r="G433" s="1" t="str">
        <f>IFERROR(VLOOKUP($C433,'DMW | F&amp;L Fields'!$L:$M, 2, FALSE),"(not found)")</f>
        <v>(not found)</v>
      </c>
      <c r="H433" s="2" t="str">
        <f t="shared" si="190"/>
        <v>n/a</v>
      </c>
      <c r="I433" s="2" t="s">
        <v>97</v>
      </c>
      <c r="J433" s="1" t="s">
        <v>98</v>
      </c>
      <c r="K433" s="2">
        <v>0</v>
      </c>
      <c r="L433" s="2">
        <v>4</v>
      </c>
      <c r="M433" s="2">
        <v>2</v>
      </c>
      <c r="N433" s="2" t="str">
        <f t="shared" si="191"/>
        <v>double|0|4|2</v>
      </c>
      <c r="O433" t="str">
        <f>IFERROR(VLOOKUP('nCino | Field Mappings'!$A433,'nCino | Object Info'!$A:$H,5,FALSE),"(not found)")</f>
        <v>rskcsp_ds_facility</v>
      </c>
      <c r="P433" t="str">
        <f t="shared" si="192"/>
        <v>LLC_BI__HMDA_Rate_Spread__c</v>
      </c>
      <c r="Q433" s="7">
        <f>IFERROR(VLOOKUP($N433,'nCino | BigQuery Type Lookup'!$A:$F,2,FALSE),"(not found)")</f>
        <v>7</v>
      </c>
    </row>
    <row r="434" spans="1:17">
      <c r="A434" s="1" t="s">
        <v>49</v>
      </c>
      <c r="B434" s="1" t="s">
        <v>374</v>
      </c>
      <c r="C434" s="1" t="s">
        <v>1310</v>
      </c>
      <c r="D434" s="1" t="s">
        <v>1311</v>
      </c>
      <c r="E434" s="1" t="s">
        <v>1312</v>
      </c>
      <c r="F434" s="2" t="str">
        <f>IF(OR(ISERROR(VLOOKUP($C434,'DMW | F&amp;L Fields'!$L:$M, 1, FALSE)),IFERROR(INDEX('DMW | F&amp;L Fields'!$C:$C,MATCH($C434,'DMW | F&amp;L Fields'!$L:$L, 0)), "Y") ="Y"),"No", "Yes")</f>
        <v>No</v>
      </c>
      <c r="G434" s="1" t="str">
        <f>IFERROR(VLOOKUP($C434,'DMW | F&amp;L Fields'!$L:$M, 2, FALSE),"(not found)")</f>
        <v>(not found)</v>
      </c>
      <c r="H434" s="2" t="str">
        <f t="shared" si="190"/>
        <v>n/a</v>
      </c>
      <c r="I434" s="2" t="s">
        <v>97</v>
      </c>
      <c r="J434" s="1" t="s">
        <v>119</v>
      </c>
      <c r="K434" s="2">
        <v>255</v>
      </c>
      <c r="L434" s="2">
        <v>0</v>
      </c>
      <c r="M434" s="2">
        <v>0</v>
      </c>
      <c r="N434" s="2" t="str">
        <f t="shared" si="191"/>
        <v>picklist|255|0|0</v>
      </c>
      <c r="O434" t="str">
        <f>IFERROR(VLOOKUP('nCino | Field Mappings'!$A434,'nCino | Object Info'!$A:$H,5,FALSE),"(not found)")</f>
        <v>rskcsp_ds_facility</v>
      </c>
      <c r="P434" t="str">
        <f t="shared" si="192"/>
        <v>LLC_BI__HMDA_Record_Type__c</v>
      </c>
      <c r="Q434" s="7">
        <f>IFERROR(VLOOKUP($N434,'nCino | BigQuery Type Lookup'!$A:$F,2,FALSE),"(not found)")</f>
        <v>255</v>
      </c>
    </row>
    <row r="435" spans="1:17">
      <c r="A435" s="1" t="s">
        <v>49</v>
      </c>
      <c r="B435" s="1" t="s">
        <v>374</v>
      </c>
      <c r="C435" s="1" t="s">
        <v>1313</v>
      </c>
      <c r="D435" s="1" t="s">
        <v>1314</v>
      </c>
      <c r="E435" s="1" t="s">
        <v>1315</v>
      </c>
      <c r="F435" s="2" t="str">
        <f>IF(OR(ISERROR(VLOOKUP($C435,'DMW | F&amp;L Fields'!$L:$M, 1, FALSE)),IFERROR(INDEX('DMW | F&amp;L Fields'!$C:$C,MATCH($C435,'DMW | F&amp;L Fields'!$L:$L, 0)), "Y") ="Y"),"No", "Yes")</f>
        <v>No</v>
      </c>
      <c r="G435" s="1" t="str">
        <f>IFERROR(VLOOKUP($C435,'DMW | F&amp;L Fields'!$L:$M, 2, FALSE),"(not found)")</f>
        <v>(not found)</v>
      </c>
      <c r="H435" s="2" t="str">
        <f t="shared" si="190"/>
        <v>n/a</v>
      </c>
      <c r="I435" s="2" t="s">
        <v>110</v>
      </c>
      <c r="J435" s="1" t="s">
        <v>164</v>
      </c>
      <c r="K435" s="2">
        <v>0</v>
      </c>
      <c r="L435" s="2">
        <v>0</v>
      </c>
      <c r="M435" s="2">
        <v>0</v>
      </c>
      <c r="N435" s="2" t="str">
        <f t="shared" si="191"/>
        <v>boolean|0|0|0</v>
      </c>
      <c r="O435" t="str">
        <f>IFERROR(VLOOKUP('nCino | Field Mappings'!$A435,'nCino | Object Info'!$A:$H,5,FALSE),"(not found)")</f>
        <v>rskcsp_ds_facility</v>
      </c>
      <c r="P435" t="str">
        <f t="shared" si="192"/>
        <v>LLC_BI__HMDA_Reportable__c</v>
      </c>
      <c r="Q435" s="7">
        <f>IFERROR(VLOOKUP($N435,'nCino | BigQuery Type Lookup'!$A:$F,2,FALSE),"(not found)")</f>
        <v>1</v>
      </c>
    </row>
    <row r="436" spans="1:17">
      <c r="A436" s="1" t="s">
        <v>49</v>
      </c>
      <c r="B436" s="1" t="s">
        <v>374</v>
      </c>
      <c r="C436" s="1" t="s">
        <v>1316</v>
      </c>
      <c r="D436" s="1" t="s">
        <v>1317</v>
      </c>
      <c r="E436" s="1" t="s">
        <v>1318</v>
      </c>
      <c r="F436" s="2" t="str">
        <f>IF(OR(ISERROR(VLOOKUP($C436,'DMW | F&amp;L Fields'!$L:$M, 1, FALSE)),IFERROR(INDEX('DMW | F&amp;L Fields'!$C:$C,MATCH($C436,'DMW | F&amp;L Fields'!$L:$L, 0)), "Y") ="Y"),"No", "Yes")</f>
        <v>No</v>
      </c>
      <c r="G436" s="1" t="str">
        <f>IFERROR(VLOOKUP($C436,'DMW | F&amp;L Fields'!$L:$M, 2, FALSE),"(not found)")</f>
        <v>(not found)</v>
      </c>
      <c r="H436" s="2" t="str">
        <f t="shared" si="190"/>
        <v>n/a</v>
      </c>
      <c r="I436" s="2" t="s">
        <v>97</v>
      </c>
      <c r="J436" s="1" t="s">
        <v>119</v>
      </c>
      <c r="K436" s="2">
        <v>255</v>
      </c>
      <c r="L436" s="2">
        <v>0</v>
      </c>
      <c r="M436" s="2">
        <v>0</v>
      </c>
      <c r="N436" s="2" t="str">
        <f t="shared" si="191"/>
        <v>picklist|255|0|0</v>
      </c>
      <c r="O436" t="str">
        <f>IFERROR(VLOOKUP('nCino | Field Mappings'!$A436,'nCino | Object Info'!$A:$H,5,FALSE),"(not found)")</f>
        <v>rskcsp_ds_facility</v>
      </c>
      <c r="P436" t="str">
        <f t="shared" si="192"/>
        <v>LLC_BI__HMDA_Type__c</v>
      </c>
      <c r="Q436" s="7">
        <f>IFERROR(VLOOKUP($N436,'nCino | BigQuery Type Lookup'!$A:$F,2,FALSE),"(not found)")</f>
        <v>255</v>
      </c>
    </row>
    <row r="437" spans="1:17">
      <c r="A437" s="1" t="s">
        <v>49</v>
      </c>
      <c r="B437" s="1" t="s">
        <v>374</v>
      </c>
      <c r="C437" s="1" t="s">
        <v>1319</v>
      </c>
      <c r="D437" s="1" t="s">
        <v>1320</v>
      </c>
      <c r="E437" s="1" t="s">
        <v>1321</v>
      </c>
      <c r="F437" s="2" t="str">
        <f>IF(OR(ISERROR(VLOOKUP($C437,'DMW | F&amp;L Fields'!$L:$M, 1, FALSE)),IFERROR(INDEX('DMW | F&amp;L Fields'!$C:$C,MATCH($C437,'DMW | F&amp;L Fields'!$L:$L, 0)), "Y") ="Y"),"No", "Yes")</f>
        <v>No</v>
      </c>
      <c r="G437" s="1" t="str">
        <f>IFERROR(VLOOKUP($C437,'DMW | F&amp;L Fields'!$L:$M, 2, FALSE),"(not found)")</f>
        <v>(not found)</v>
      </c>
      <c r="H437" s="2" t="str">
        <f t="shared" si="190"/>
        <v>n/a</v>
      </c>
      <c r="I437" s="2" t="s">
        <v>110</v>
      </c>
      <c r="J437" s="1" t="s">
        <v>164</v>
      </c>
      <c r="K437" s="2">
        <v>0</v>
      </c>
      <c r="L437" s="2">
        <v>0</v>
      </c>
      <c r="M437" s="2">
        <v>0</v>
      </c>
      <c r="N437" s="2" t="str">
        <f t="shared" si="191"/>
        <v>boolean|0|0|0</v>
      </c>
      <c r="O437" t="str">
        <f>IFERROR(VLOOKUP('nCino | Field Mappings'!$A437,'nCino | Object Info'!$A:$H,5,FALSE),"(not found)")</f>
        <v>rskcsp_ds_facility</v>
      </c>
      <c r="P437" t="str">
        <f t="shared" si="192"/>
        <v>LLC_BI__Imported__c</v>
      </c>
      <c r="Q437" s="7">
        <f>IFERROR(VLOOKUP($N437,'nCino | BigQuery Type Lookup'!$A:$F,2,FALSE),"(not found)")</f>
        <v>1</v>
      </c>
    </row>
    <row r="438" spans="1:17">
      <c r="A438" s="1" t="s">
        <v>49</v>
      </c>
      <c r="B438" s="1" t="s">
        <v>374</v>
      </c>
      <c r="C438" s="1" t="s">
        <v>1322</v>
      </c>
      <c r="D438" s="1" t="s">
        <v>1323</v>
      </c>
      <c r="E438" s="1" t="s">
        <v>1324</v>
      </c>
      <c r="F438" s="2" t="str">
        <f>IF(OR(ISERROR(VLOOKUP($C438,'DMW | F&amp;L Fields'!$L:$M, 1, FALSE)),IFERROR(INDEX('DMW | F&amp;L Fields'!$C:$C,MATCH($C438,'DMW | F&amp;L Fields'!$L:$L, 0)), "Y") ="Y"),"No", "Yes")</f>
        <v>No</v>
      </c>
      <c r="G438" s="1" t="str">
        <f>IFERROR(VLOOKUP($C438,'DMW | F&amp;L Fields'!$L:$M, 2, FALSE),"(not found)")</f>
        <v>(not found)</v>
      </c>
      <c r="H438" s="2" t="str">
        <f t="shared" si="190"/>
        <v>n/a</v>
      </c>
      <c r="I438" s="2" t="s">
        <v>97</v>
      </c>
      <c r="J438" s="1" t="s">
        <v>119</v>
      </c>
      <c r="K438" s="2">
        <v>255</v>
      </c>
      <c r="L438" s="2">
        <v>0</v>
      </c>
      <c r="M438" s="2">
        <v>0</v>
      </c>
      <c r="N438" s="2" t="str">
        <f t="shared" si="191"/>
        <v>picklist|255|0|0</v>
      </c>
      <c r="O438" t="str">
        <f>IFERROR(VLOOKUP('nCino | Field Mappings'!$A438,'nCino | Object Info'!$A:$H,5,FALSE),"(not found)")</f>
        <v>rskcsp_ds_facility</v>
      </c>
      <c r="P438" t="str">
        <f t="shared" si="192"/>
        <v>LLC_BI__Index__c</v>
      </c>
      <c r="Q438" s="7">
        <f>IFERROR(VLOOKUP($N438,'nCino | BigQuery Type Lookup'!$A:$F,2,FALSE),"(not found)")</f>
        <v>255</v>
      </c>
    </row>
    <row r="439" spans="1:17">
      <c r="A439" s="1" t="s">
        <v>49</v>
      </c>
      <c r="B439" s="1" t="s">
        <v>374</v>
      </c>
      <c r="C439" s="1" t="s">
        <v>1325</v>
      </c>
      <c r="D439" s="1" t="s">
        <v>1326</v>
      </c>
      <c r="E439" s="1" t="s">
        <v>1327</v>
      </c>
      <c r="F439" s="2" t="str">
        <f>IF(OR(ISERROR(VLOOKUP($C439,'DMW | F&amp;L Fields'!$L:$M, 1, FALSE)),IFERROR(INDEX('DMW | F&amp;L Fields'!$C:$C,MATCH($C439,'DMW | F&amp;L Fields'!$L:$L, 0)), "Y") ="Y"),"No", "Yes")</f>
        <v>No</v>
      </c>
      <c r="G439" s="1" t="str">
        <f>IFERROR(VLOOKUP($C439,'DMW | F&amp;L Fields'!$L:$M, 2, FALSE),"(not found)")</f>
        <v>(not found)</v>
      </c>
      <c r="H439" s="2" t="str">
        <f t="shared" si="190"/>
        <v>n/a</v>
      </c>
      <c r="I439" s="2" t="s">
        <v>97</v>
      </c>
      <c r="J439" s="1" t="s">
        <v>342</v>
      </c>
      <c r="K439" s="2">
        <v>0</v>
      </c>
      <c r="L439" s="2">
        <v>18</v>
      </c>
      <c r="M439" s="2">
        <v>4</v>
      </c>
      <c r="N439" s="2" t="str">
        <f t="shared" si="191"/>
        <v>percent|0|18|4</v>
      </c>
      <c r="O439" t="str">
        <f>IFERROR(VLOOKUP('nCino | Field Mappings'!$A439,'nCino | Object Info'!$A:$H,5,FALSE),"(not found)")</f>
        <v>rskcsp_ds_facility</v>
      </c>
      <c r="P439" t="str">
        <f t="shared" si="192"/>
        <v>LLC_BI__Index_Value__c</v>
      </c>
      <c r="Q439" s="7">
        <f>IFERROR(VLOOKUP($N439,'nCino | BigQuery Type Lookup'!$A:$F,2,FALSE),"(not found)")</f>
        <v>23</v>
      </c>
    </row>
    <row r="440" spans="1:17">
      <c r="A440" s="1" t="s">
        <v>49</v>
      </c>
      <c r="B440" s="1" t="s">
        <v>374</v>
      </c>
      <c r="C440" s="1" t="s">
        <v>1328</v>
      </c>
      <c r="D440" s="1" t="s">
        <v>1329</v>
      </c>
      <c r="E440" s="1" t="s">
        <v>1330</v>
      </c>
      <c r="F440" s="2" t="str">
        <f>IF(OR(ISERROR(VLOOKUP($C440,'DMW | F&amp;L Fields'!$L:$M, 1, FALSE)),IFERROR(INDEX('DMW | F&amp;L Fields'!$C:$C,MATCH($C440,'DMW | F&amp;L Fields'!$L:$L, 0)), "Y") ="Y"),"No", "Yes")</f>
        <v>No</v>
      </c>
      <c r="G440" s="1" t="str">
        <f>IFERROR(VLOOKUP($C440,'DMW | F&amp;L Fields'!$L:$M, 2, FALSE),"(not found)")</f>
        <v>(not found)</v>
      </c>
      <c r="H440" s="2" t="str">
        <f t="shared" si="190"/>
        <v>n/a</v>
      </c>
      <c r="I440" s="2" t="s">
        <v>97</v>
      </c>
      <c r="J440" s="1" t="s">
        <v>128</v>
      </c>
      <c r="K440" s="2">
        <v>0</v>
      </c>
      <c r="L440" s="2">
        <v>18</v>
      </c>
      <c r="M440" s="2">
        <v>2</v>
      </c>
      <c r="N440" s="2" t="str">
        <f t="shared" si="191"/>
        <v>currency|0|18|2</v>
      </c>
      <c r="O440" t="str">
        <f>IFERROR(VLOOKUP('nCino | Field Mappings'!$A440,'nCino | Object Info'!$A:$H,5,FALSE),"(not found)")</f>
        <v>rskcsp_ds_facility</v>
      </c>
      <c r="P440" t="str">
        <f t="shared" si="192"/>
        <v>LLC_BI__Initial_Advance__c</v>
      </c>
      <c r="Q440" s="7">
        <f>IFERROR(VLOOKUP($N440,'nCino | BigQuery Type Lookup'!$A:$F,2,FALSE),"(not found)")</f>
        <v>21</v>
      </c>
    </row>
    <row r="441" spans="1:17">
      <c r="A441" s="1" t="s">
        <v>49</v>
      </c>
      <c r="B441" s="1" t="s">
        <v>374</v>
      </c>
      <c r="C441" s="1" t="s">
        <v>1331</v>
      </c>
      <c r="D441" s="1" t="s">
        <v>1332</v>
      </c>
      <c r="E441" s="1" t="s">
        <v>1333</v>
      </c>
      <c r="F441" s="2" t="str">
        <f>IF(OR(ISERROR(VLOOKUP($C441,'DMW | F&amp;L Fields'!$L:$M, 1, FALSE)),IFERROR(INDEX('DMW | F&amp;L Fields'!$C:$C,MATCH($C441,'DMW | F&amp;L Fields'!$L:$L, 0)), "Y") ="Y"),"No", "Yes")</f>
        <v>No</v>
      </c>
      <c r="G441" s="1" t="str">
        <f>IFERROR(VLOOKUP($C441,'DMW | F&amp;L Fields'!$L:$M, 2, FALSE),"(not found)")</f>
        <v>(not found)</v>
      </c>
      <c r="H441" s="2" t="str">
        <f t="shared" si="190"/>
        <v>n/a</v>
      </c>
      <c r="I441" s="2" t="s">
        <v>97</v>
      </c>
      <c r="J441" s="1" t="s">
        <v>119</v>
      </c>
      <c r="K441" s="2">
        <v>255</v>
      </c>
      <c r="L441" s="2">
        <v>0</v>
      </c>
      <c r="M441" s="2">
        <v>0</v>
      </c>
      <c r="N441" s="2" t="str">
        <f t="shared" si="191"/>
        <v>picklist|255|0|0</v>
      </c>
      <c r="O441" t="str">
        <f>IFERROR(VLOOKUP('nCino | Field Mappings'!$A441,'nCino | Object Info'!$A:$H,5,FALSE),"(not found)")</f>
        <v>rskcsp_ds_facility</v>
      </c>
      <c r="P441" t="str">
        <f t="shared" si="192"/>
        <v>LLC_BI__Interest_Accrual_Method__c</v>
      </c>
      <c r="Q441" s="7">
        <f>IFERROR(VLOOKUP($N441,'nCino | BigQuery Type Lookup'!$A:$F,2,FALSE),"(not found)")</f>
        <v>255</v>
      </c>
    </row>
    <row r="442" spans="1:17">
      <c r="A442" s="1" t="s">
        <v>49</v>
      </c>
      <c r="B442" s="1" t="s">
        <v>374</v>
      </c>
      <c r="C442" s="1" t="s">
        <v>1334</v>
      </c>
      <c r="D442" s="1" t="s">
        <v>1335</v>
      </c>
      <c r="E442" s="1" t="s">
        <v>1336</v>
      </c>
      <c r="F442" s="2" t="str">
        <f>IF(OR(ISERROR(VLOOKUP($C442,'DMW | F&amp;L Fields'!$L:$M, 1, FALSE)),IFERROR(INDEX('DMW | F&amp;L Fields'!$C:$C,MATCH($C442,'DMW | F&amp;L Fields'!$L:$L, 0)), "Y") ="Y"),"No", "Yes")</f>
        <v>No</v>
      </c>
      <c r="G442" s="1" t="str">
        <f>IFERROR(VLOOKUP($C442,'DMW | F&amp;L Fields'!$L:$M, 2, FALSE),"(not found)")</f>
        <v>(not found)</v>
      </c>
      <c r="H442" s="2" t="str">
        <f t="shared" si="190"/>
        <v>n/a</v>
      </c>
      <c r="I442" s="2" t="s">
        <v>97</v>
      </c>
      <c r="J442" s="1" t="s">
        <v>128</v>
      </c>
      <c r="K442" s="2">
        <v>0</v>
      </c>
      <c r="L442" s="2">
        <v>18</v>
      </c>
      <c r="M442" s="2">
        <v>2</v>
      </c>
      <c r="N442" s="2" t="str">
        <f t="shared" si="191"/>
        <v>currency|0|18|2</v>
      </c>
      <c r="O442" t="str">
        <f>IFERROR(VLOOKUP('nCino | Field Mappings'!$A442,'nCino | Object Info'!$A:$H,5,FALSE),"(not found)")</f>
        <v>rskcsp_ds_facility</v>
      </c>
      <c r="P442" t="str">
        <f t="shared" si="192"/>
        <v>LLC_BI__Interest_Amount_Paid__c</v>
      </c>
      <c r="Q442" s="7">
        <f>IFERROR(VLOOKUP($N442,'nCino | BigQuery Type Lookup'!$A:$F,2,FALSE),"(not found)")</f>
        <v>21</v>
      </c>
    </row>
    <row r="443" spans="1:17">
      <c r="A443" s="1" t="s">
        <v>49</v>
      </c>
      <c r="B443" s="1" t="s">
        <v>374</v>
      </c>
      <c r="C443" s="1" t="s">
        <v>1337</v>
      </c>
      <c r="D443" s="1" t="s">
        <v>1338</v>
      </c>
      <c r="E443" s="1" t="s">
        <v>1339</v>
      </c>
      <c r="F443" s="2" t="str">
        <f>IF(OR(ISERROR(VLOOKUP($C443,'DMW | F&amp;L Fields'!$L:$M, 1, FALSE)),IFERROR(INDEX('DMW | F&amp;L Fields'!$C:$C,MATCH($C443,'DMW | F&amp;L Fields'!$L:$L, 0)), "Y") ="Y"),"No", "Yes")</f>
        <v>No</v>
      </c>
      <c r="G443" s="1" t="str">
        <f>IFERROR(VLOOKUP($C443,'DMW | F&amp;L Fields'!$L:$M, 2, FALSE),"(not found)")</f>
        <v>(not found)</v>
      </c>
      <c r="H443" s="2" t="str">
        <f t="shared" si="190"/>
        <v>n/a</v>
      </c>
      <c r="I443" s="2" t="s">
        <v>97</v>
      </c>
      <c r="J443" s="1" t="s">
        <v>98</v>
      </c>
      <c r="K443" s="2">
        <v>0</v>
      </c>
      <c r="L443" s="2">
        <v>10</v>
      </c>
      <c r="M443" s="2">
        <v>0</v>
      </c>
      <c r="N443" s="2" t="str">
        <f t="shared" si="191"/>
        <v>double|0|10|0</v>
      </c>
      <c r="O443" t="str">
        <f>IFERROR(VLOOKUP('nCino | Field Mappings'!$A443,'nCino | Object Info'!$A:$H,5,FALSE),"(not found)")</f>
        <v>rskcsp_ds_facility</v>
      </c>
      <c r="P443" t="str">
        <f t="shared" si="192"/>
        <v>LLC_BI__Interest_Only_Months__c</v>
      </c>
      <c r="Q443" s="7">
        <f>IFERROR(VLOOKUP($N443,'nCino | BigQuery Type Lookup'!$A:$F,2,FALSE),"(not found)")</f>
        <v>10</v>
      </c>
    </row>
    <row r="444" spans="1:17">
      <c r="A444" s="1" t="s">
        <v>49</v>
      </c>
      <c r="B444" s="1" t="s">
        <v>374</v>
      </c>
      <c r="C444" s="1" t="s">
        <v>1340</v>
      </c>
      <c r="D444" s="1" t="s">
        <v>1341</v>
      </c>
      <c r="E444" s="1" t="s">
        <v>1342</v>
      </c>
      <c r="F444" s="2" t="str">
        <f>IF(OR(ISERROR(VLOOKUP($C444,'DMW | F&amp;L Fields'!$L:$M, 1, FALSE)),IFERROR(INDEX('DMW | F&amp;L Fields'!$C:$C,MATCH($C444,'DMW | F&amp;L Fields'!$L:$L, 0)), "Y") ="Y"),"No", "Yes")</f>
        <v>No</v>
      </c>
      <c r="G444" s="1" t="str">
        <f>IFERROR(VLOOKUP($C444,'DMW | F&amp;L Fields'!$L:$M, 2, FALSE),"(not found)")</f>
        <v>(not found)</v>
      </c>
      <c r="H444" s="2" t="str">
        <f t="shared" si="190"/>
        <v>n/a</v>
      </c>
      <c r="I444" s="2" t="s">
        <v>97</v>
      </c>
      <c r="J444" s="1" t="s">
        <v>102</v>
      </c>
      <c r="K444" s="2">
        <v>0</v>
      </c>
      <c r="L444" s="2">
        <v>0</v>
      </c>
      <c r="M444" s="2">
        <v>0</v>
      </c>
      <c r="N444" s="2" t="str">
        <f t="shared" si="191"/>
        <v>date|0|0|0</v>
      </c>
      <c r="O444" t="str">
        <f>IFERROR(VLOOKUP('nCino | Field Mappings'!$A444,'nCino | Object Info'!$A:$H,5,FALSE),"(not found)")</f>
        <v>rskcsp_ds_facility</v>
      </c>
      <c r="P444" t="str">
        <f t="shared" si="192"/>
        <v>LLC_BI__Interest_Paid_To_Date__c</v>
      </c>
      <c r="Q444" s="7">
        <f>IFERROR(VLOOKUP($N444,'nCino | BigQuery Type Lookup'!$A:$F,2,FALSE),"(not found)")</f>
        <v>8</v>
      </c>
    </row>
    <row r="445" spans="1:17">
      <c r="A445" s="1" t="s">
        <v>49</v>
      </c>
      <c r="B445" s="1" t="s">
        <v>374</v>
      </c>
      <c r="C445" s="1" t="s">
        <v>1343</v>
      </c>
      <c r="D445" s="1" t="s">
        <v>1344</v>
      </c>
      <c r="E445" s="1" t="s">
        <v>1345</v>
      </c>
      <c r="F445" s="2" t="str">
        <f>IF(OR(ISERROR(VLOOKUP($C445,'DMW | F&amp;L Fields'!$L:$M, 1, FALSE)),IFERROR(INDEX('DMW | F&amp;L Fields'!$C:$C,MATCH($C445,'DMW | F&amp;L Fields'!$L:$L, 0)), "Y") ="Y"),"No", "Yes")</f>
        <v>No</v>
      </c>
      <c r="G445" s="1" t="str">
        <f>IFERROR(VLOOKUP($C445,'DMW | F&amp;L Fields'!$L:$M, 2, FALSE),"(not found)")</f>
        <v>(not found)</v>
      </c>
      <c r="H445" s="2" t="str">
        <f t="shared" si="190"/>
        <v>n/a</v>
      </c>
      <c r="I445" s="2" t="s">
        <v>97</v>
      </c>
      <c r="J445" s="1" t="s">
        <v>119</v>
      </c>
      <c r="K445" s="2">
        <v>255</v>
      </c>
      <c r="L445" s="2">
        <v>0</v>
      </c>
      <c r="M445" s="2">
        <v>0</v>
      </c>
      <c r="N445" s="2" t="str">
        <f t="shared" si="191"/>
        <v>picklist|255|0|0</v>
      </c>
      <c r="O445" t="str">
        <f>IFERROR(VLOOKUP('nCino | Field Mappings'!$A445,'nCino | Object Info'!$A:$H,5,FALSE),"(not found)")</f>
        <v>rskcsp_ds_facility</v>
      </c>
      <c r="P445" t="str">
        <f t="shared" si="192"/>
        <v>LLC_BI__Interest_Rate_Adjustment_Frequency__c</v>
      </c>
      <c r="Q445" s="7">
        <f>IFERROR(VLOOKUP($N445,'nCino | BigQuery Type Lookup'!$A:$F,2,FALSE),"(not found)")</f>
        <v>255</v>
      </c>
    </row>
    <row r="446" spans="1:17">
      <c r="A446" s="1" t="s">
        <v>49</v>
      </c>
      <c r="B446" s="1" t="s">
        <v>374</v>
      </c>
      <c r="C446" s="1" t="s">
        <v>1346</v>
      </c>
      <c r="D446" s="1" t="s">
        <v>1347</v>
      </c>
      <c r="E446" s="1" t="s">
        <v>1348</v>
      </c>
      <c r="F446" s="2" t="str">
        <f>IF(OR(ISERROR(VLOOKUP($C446,'DMW | F&amp;L Fields'!$L:$M, 1, FALSE)),IFERROR(INDEX('DMW | F&amp;L Fields'!$C:$C,MATCH($C446,'DMW | F&amp;L Fields'!$L:$L, 0)), "Y") ="Y"),"No", "Yes")</f>
        <v>No</v>
      </c>
      <c r="G446" s="1" t="str">
        <f>IFERROR(VLOOKUP($C446,'DMW | F&amp;L Fields'!$L:$M, 2, FALSE),"(not found)")</f>
        <v>(not found)</v>
      </c>
      <c r="H446" s="2" t="str">
        <f t="shared" si="190"/>
        <v>n/a</v>
      </c>
      <c r="I446" s="2" t="s">
        <v>97</v>
      </c>
      <c r="J446" s="1" t="s">
        <v>342</v>
      </c>
      <c r="K446" s="2">
        <v>0</v>
      </c>
      <c r="L446" s="2">
        <v>18</v>
      </c>
      <c r="M446" s="2">
        <v>4</v>
      </c>
      <c r="N446" s="2" t="str">
        <f t="shared" si="191"/>
        <v>percent|0|18|4</v>
      </c>
      <c r="O446" t="str">
        <f>IFERROR(VLOOKUP('nCino | Field Mappings'!$A446,'nCino | Object Info'!$A:$H,5,FALSE),"(not found)")</f>
        <v>rskcsp_ds_facility</v>
      </c>
      <c r="P446" t="str">
        <f t="shared" si="192"/>
        <v>LLC_BI__Interest_Rate_Margin_Percent__c</v>
      </c>
      <c r="Q446" s="7">
        <f>IFERROR(VLOOKUP($N446,'nCino | BigQuery Type Lookup'!$A:$F,2,FALSE),"(not found)")</f>
        <v>23</v>
      </c>
    </row>
    <row r="447" spans="1:17">
      <c r="A447" s="1" t="s">
        <v>49</v>
      </c>
      <c r="B447" s="1" t="s">
        <v>374</v>
      </c>
      <c r="C447" s="1" t="s">
        <v>1349</v>
      </c>
      <c r="D447" s="1" t="s">
        <v>1350</v>
      </c>
      <c r="E447" s="1" t="s">
        <v>1351</v>
      </c>
      <c r="F447" s="2" t="str">
        <f>IF(OR(ISERROR(VLOOKUP($C447,'DMW | F&amp;L Fields'!$L:$M, 1, FALSE)),IFERROR(INDEX('DMW | F&amp;L Fields'!$C:$C,MATCH($C447,'DMW | F&amp;L Fields'!$L:$L, 0)), "Y") ="Y"),"No", "Yes")</f>
        <v>No</v>
      </c>
      <c r="G447" s="1" t="str">
        <f>IFERROR(VLOOKUP($C447,'DMW | F&amp;L Fields'!$L:$M, 2, FALSE),"(not found)")</f>
        <v>(not found)</v>
      </c>
      <c r="H447" s="2" t="str">
        <f t="shared" si="190"/>
        <v>n/a</v>
      </c>
      <c r="I447" s="2" t="s">
        <v>97</v>
      </c>
      <c r="J447" s="1" t="s">
        <v>342</v>
      </c>
      <c r="K447" s="2">
        <v>0</v>
      </c>
      <c r="L447" s="2">
        <v>11</v>
      </c>
      <c r="M447" s="2">
        <v>8</v>
      </c>
      <c r="N447" s="2" t="str">
        <f t="shared" si="191"/>
        <v>percent|0|11|8</v>
      </c>
      <c r="O447" t="str">
        <f>IFERROR(VLOOKUP('nCino | Field Mappings'!$A447,'nCino | Object Info'!$A:$H,5,FALSE),"(not found)")</f>
        <v>rskcsp_ds_facility</v>
      </c>
      <c r="P447" t="str">
        <f t="shared" si="192"/>
        <v>LLC_BI__InterestRate__c</v>
      </c>
      <c r="Q447" s="7">
        <f>IFERROR(VLOOKUP($N447,'nCino | BigQuery Type Lookup'!$A:$F,2,FALSE),"(not found)")</f>
        <v>20</v>
      </c>
    </row>
    <row r="448" spans="1:17">
      <c r="A448" s="1" t="s">
        <v>49</v>
      </c>
      <c r="B448" s="1" t="s">
        <v>374</v>
      </c>
      <c r="C448" s="1" t="s">
        <v>1352</v>
      </c>
      <c r="D448" s="1" t="s">
        <v>1353</v>
      </c>
      <c r="E448" s="1" t="s">
        <v>1354</v>
      </c>
      <c r="F448" s="2" t="str">
        <f>IF(OR(ISERROR(VLOOKUP($C448,'DMW | F&amp;L Fields'!$L:$M, 1, FALSE)),IFERROR(INDEX('DMW | F&amp;L Fields'!$C:$C,MATCH($C448,'DMW | F&amp;L Fields'!$L:$L, 0)), "Y") ="Y"),"No", "Yes")</f>
        <v>No</v>
      </c>
      <c r="G448" s="1" t="str">
        <f>IFERROR(VLOOKUP($C448,'DMW | F&amp;L Fields'!$L:$M, 2, FALSE),"(not found)")</f>
        <v>(not found)</v>
      </c>
      <c r="H448" s="2" t="str">
        <f t="shared" si="190"/>
        <v>n/a</v>
      </c>
      <c r="I448" s="2" t="s">
        <v>110</v>
      </c>
      <c r="J448" s="1" t="s">
        <v>164</v>
      </c>
      <c r="K448" s="2">
        <v>0</v>
      </c>
      <c r="L448" s="2">
        <v>0</v>
      </c>
      <c r="M448" s="2">
        <v>0</v>
      </c>
      <c r="N448" s="2" t="str">
        <f t="shared" si="191"/>
        <v>boolean|0|0|0</v>
      </c>
      <c r="O448" t="str">
        <f>IFERROR(VLOOKUP('nCino | Field Mappings'!$A448,'nCino | Object Info'!$A:$H,5,FALSE),"(not found)")</f>
        <v>rskcsp_ds_facility</v>
      </c>
      <c r="P448" t="str">
        <f t="shared" si="192"/>
        <v>LLC_BI__Is_Approved__c</v>
      </c>
      <c r="Q448" s="7">
        <f>IFERROR(VLOOKUP($N448,'nCino | BigQuery Type Lookup'!$A:$F,2,FALSE),"(not found)")</f>
        <v>1</v>
      </c>
    </row>
    <row r="449" spans="1:42">
      <c r="A449" s="1" t="s">
        <v>49</v>
      </c>
      <c r="B449" s="1" t="s">
        <v>374</v>
      </c>
      <c r="C449" s="1" t="s">
        <v>1355</v>
      </c>
      <c r="D449" s="1" t="s">
        <v>1356</v>
      </c>
      <c r="E449" s="1" t="s">
        <v>1357</v>
      </c>
      <c r="F449" s="2" t="str">
        <f>IF(OR(ISERROR(VLOOKUP($C449,'DMW | F&amp;L Fields'!$L:$M, 1, FALSE)),IFERROR(INDEX('DMW | F&amp;L Fields'!$C:$C,MATCH($C449,'DMW | F&amp;L Fields'!$L:$L, 0)), "Y") ="Y"),"No", "Yes")</f>
        <v>No</v>
      </c>
      <c r="G449" s="1" t="str">
        <f>IFERROR(VLOOKUP($C449,'DMW | F&amp;L Fields'!$L:$M, 2, FALSE),"(not found)")</f>
        <v>(not found)</v>
      </c>
      <c r="H449" s="2" t="str">
        <f t="shared" si="190"/>
        <v>n/a</v>
      </c>
      <c r="I449" s="2" t="s">
        <v>110</v>
      </c>
      <c r="J449" s="1" t="s">
        <v>164</v>
      </c>
      <c r="K449" s="2">
        <v>0</v>
      </c>
      <c r="L449" s="2">
        <v>0</v>
      </c>
      <c r="M449" s="2">
        <v>0</v>
      </c>
      <c r="N449" s="2" t="str">
        <f t="shared" si="191"/>
        <v>boolean|0|0|0</v>
      </c>
      <c r="O449" t="str">
        <f>IFERROR(VLOOKUP('nCino | Field Mappings'!$A449,'nCino | Object Info'!$A:$H,5,FALSE),"(not found)")</f>
        <v>rskcsp_ds_facility</v>
      </c>
      <c r="P449" t="str">
        <f t="shared" si="192"/>
        <v>LLC_BI__Is_Booked__c</v>
      </c>
      <c r="Q449" s="7">
        <f>IFERROR(VLOOKUP($N449,'nCino | BigQuery Type Lookup'!$A:$F,2,FALSE),"(not found)")</f>
        <v>1</v>
      </c>
    </row>
    <row r="450" spans="1:42">
      <c r="A450" s="1" t="s">
        <v>49</v>
      </c>
      <c r="B450" s="1" t="s">
        <v>374</v>
      </c>
      <c r="C450" s="1" t="s">
        <v>1358</v>
      </c>
      <c r="D450" s="1" t="s">
        <v>1359</v>
      </c>
      <c r="E450" s="1" t="s">
        <v>1360</v>
      </c>
      <c r="F450" s="2" t="str">
        <f>IF(OR(ISERROR(VLOOKUP($C450,'DMW | F&amp;L Fields'!$L:$M, 1, FALSE)),IFERROR(INDEX('DMW | F&amp;L Fields'!$C:$C,MATCH($C450,'DMW | F&amp;L Fields'!$L:$L, 0)), "Y") ="Y"),"No", "Yes")</f>
        <v>No</v>
      </c>
      <c r="G450" s="1" t="str">
        <f>IFERROR(VLOOKUP($C450,'DMW | F&amp;L Fields'!$L:$M, 2, FALSE),"(not found)")</f>
        <v>(not found)</v>
      </c>
      <c r="H450" s="2" t="str">
        <f t="shared" si="190"/>
        <v>n/a</v>
      </c>
      <c r="I450" s="2" t="s">
        <v>110</v>
      </c>
      <c r="J450" s="1" t="s">
        <v>164</v>
      </c>
      <c r="K450" s="2">
        <v>0</v>
      </c>
      <c r="L450" s="2">
        <v>0</v>
      </c>
      <c r="M450" s="2">
        <v>0</v>
      </c>
      <c r="N450" s="2" t="str">
        <f t="shared" si="191"/>
        <v>boolean|0|0|0</v>
      </c>
      <c r="O450" t="str">
        <f>IFERROR(VLOOKUP('nCino | Field Mappings'!$A450,'nCino | Object Info'!$A:$H,5,FALSE),"(not found)")</f>
        <v>rskcsp_ds_facility</v>
      </c>
      <c r="P450" t="str">
        <f t="shared" si="192"/>
        <v>LLC_BI__Is_Closed__c</v>
      </c>
      <c r="Q450" s="7">
        <f>IFERROR(VLOOKUP($N450,'nCino | BigQuery Type Lookup'!$A:$F,2,FALSE),"(not found)")</f>
        <v>1</v>
      </c>
    </row>
    <row r="451" spans="1:42">
      <c r="A451" s="1" t="s">
        <v>49</v>
      </c>
      <c r="B451" s="1" t="s">
        <v>374</v>
      </c>
      <c r="C451" s="1" t="s">
        <v>1361</v>
      </c>
      <c r="D451" s="1" t="s">
        <v>1362</v>
      </c>
      <c r="E451" s="1" t="s">
        <v>1363</v>
      </c>
      <c r="F451" s="2" t="str">
        <f>IF(OR(ISERROR(VLOOKUP($C451,'DMW | F&amp;L Fields'!$L:$M, 1, FALSE)),IFERROR(INDEX('DMW | F&amp;L Fields'!$C:$C,MATCH($C451,'DMW | F&amp;L Fields'!$L:$L, 0)), "Y") ="Y"),"No", "Yes")</f>
        <v>No</v>
      </c>
      <c r="G451" s="1" t="str">
        <f>IFERROR(VLOOKUP($C451,'DMW | F&amp;L Fields'!$L:$M, 2, FALSE),"(not found)")</f>
        <v>(not found)</v>
      </c>
      <c r="H451" s="2" t="str">
        <f t="shared" ref="H451:H514" si="209">IF(J451="Id", "Primary", IF(LEFT(J451, 9) ="reference", "Foreign", "n/a"))</f>
        <v>n/a</v>
      </c>
      <c r="I451" s="2" t="s">
        <v>110</v>
      </c>
      <c r="J451" s="1" t="s">
        <v>164</v>
      </c>
      <c r="K451" s="2">
        <v>0</v>
      </c>
      <c r="L451" s="2">
        <v>0</v>
      </c>
      <c r="M451" s="2">
        <v>0</v>
      </c>
      <c r="N451" s="2" t="str">
        <f t="shared" ref="N451:N514" si="210">_xlfn.CONCAT(J451,"|",K451,"|",L451,"|",M451)</f>
        <v>boolean|0|0|0</v>
      </c>
      <c r="O451" t="str">
        <f>IFERROR(VLOOKUP('nCino | Field Mappings'!$A451,'nCino | Object Info'!$A:$H,5,FALSE),"(not found)")</f>
        <v>rskcsp_ds_facility</v>
      </c>
      <c r="P451" t="str">
        <f t="shared" ref="P451:P514" si="211">D451</f>
        <v>LLC_BI__Is_Copy__c</v>
      </c>
      <c r="Q451" s="7">
        <f>IFERROR(VLOOKUP($N451,'nCino | BigQuery Type Lookup'!$A:$F,2,FALSE),"(not found)")</f>
        <v>1</v>
      </c>
    </row>
    <row r="452" spans="1:42">
      <c r="A452" s="1" t="s">
        <v>49</v>
      </c>
      <c r="B452" s="1" t="s">
        <v>374</v>
      </c>
      <c r="C452" s="1" t="s">
        <v>1364</v>
      </c>
      <c r="D452" s="1" t="s">
        <v>1365</v>
      </c>
      <c r="E452" s="1" t="s">
        <v>1366</v>
      </c>
      <c r="F452" s="2" t="str">
        <f>IF(OR(ISERROR(VLOOKUP($C452,'DMW | F&amp;L Fields'!$L:$M, 1, FALSE)),IFERROR(INDEX('DMW | F&amp;L Fields'!$C:$C,MATCH($C452,'DMW | F&amp;L Fields'!$L:$L, 0)), "Y") ="Y"),"No", "Yes")</f>
        <v>No</v>
      </c>
      <c r="G452" s="1" t="str">
        <f>IFERROR(VLOOKUP($C452,'DMW | F&amp;L Fields'!$L:$M, 2, FALSE),"(not found)")</f>
        <v>(not found)</v>
      </c>
      <c r="H452" s="2" t="str">
        <f t="shared" si="209"/>
        <v>n/a</v>
      </c>
      <c r="I452" s="2" t="s">
        <v>110</v>
      </c>
      <c r="J452" s="1" t="s">
        <v>164</v>
      </c>
      <c r="K452" s="2">
        <v>0</v>
      </c>
      <c r="L452" s="2">
        <v>0</v>
      </c>
      <c r="M452" s="2">
        <v>0</v>
      </c>
      <c r="N452" s="2" t="str">
        <f t="shared" si="210"/>
        <v>boolean|0|0|0</v>
      </c>
      <c r="O452" t="str">
        <f>IFERROR(VLOOKUP('nCino | Field Mappings'!$A452,'nCino | Object Info'!$A:$H,5,FALSE),"(not found)")</f>
        <v>rskcsp_ds_facility</v>
      </c>
      <c r="P452" t="str">
        <f t="shared" si="211"/>
        <v>LLC_BI__Is_Current_Takedown__c</v>
      </c>
      <c r="Q452" s="7">
        <f>IFERROR(VLOOKUP($N452,'nCino | BigQuery Type Lookup'!$A:$F,2,FALSE),"(not found)")</f>
        <v>1</v>
      </c>
    </row>
    <row r="453" spans="1:42">
      <c r="A453" s="1" t="s">
        <v>49</v>
      </c>
      <c r="B453" s="1" t="s">
        <v>374</v>
      </c>
      <c r="C453" s="1" t="s">
        <v>1367</v>
      </c>
      <c r="D453" s="1" t="s">
        <v>1368</v>
      </c>
      <c r="E453" s="1" t="s">
        <v>1369</v>
      </c>
      <c r="F453" s="2" t="str">
        <f>IF(OR(ISERROR(VLOOKUP($C453,'DMW | F&amp;L Fields'!$L:$M, 1, FALSE)),IFERROR(INDEX('DMW | F&amp;L Fields'!$C:$C,MATCH($C453,'DMW | F&amp;L Fields'!$L:$L, 0)), "Y") ="Y"),"No", "Yes")</f>
        <v>No</v>
      </c>
      <c r="G453" s="1" t="str">
        <f>IFERROR(VLOOKUP($C453,'DMW | F&amp;L Fields'!$L:$M, 2, FALSE),"(not found)")</f>
        <v>(not found)</v>
      </c>
      <c r="H453" s="2" t="str">
        <f t="shared" si="209"/>
        <v>n/a</v>
      </c>
      <c r="I453" s="2" t="s">
        <v>110</v>
      </c>
      <c r="J453" s="1" t="s">
        <v>164</v>
      </c>
      <c r="K453" s="2">
        <v>0</v>
      </c>
      <c r="L453" s="2">
        <v>0</v>
      </c>
      <c r="M453" s="2">
        <v>0</v>
      </c>
      <c r="N453" s="2" t="str">
        <f t="shared" si="210"/>
        <v>boolean|0|0|0</v>
      </c>
      <c r="O453" t="str">
        <f>IFERROR(VLOOKUP('nCino | Field Mappings'!$A453,'nCino | Object Info'!$A:$H,5,FALSE),"(not found)")</f>
        <v>rskcsp_ds_facility</v>
      </c>
      <c r="P453" t="str">
        <f t="shared" si="211"/>
        <v>LLC_BI__Is_ELOC__c</v>
      </c>
      <c r="Q453" s="7">
        <f>IFERROR(VLOOKUP($N453,'nCino | BigQuery Type Lookup'!$A:$F,2,FALSE),"(not found)")</f>
        <v>1</v>
      </c>
    </row>
    <row r="454" spans="1:42">
      <c r="A454" s="1" t="s">
        <v>49</v>
      </c>
      <c r="B454" s="1" t="s">
        <v>374</v>
      </c>
      <c r="C454" s="1" t="s">
        <v>1370</v>
      </c>
      <c r="D454" s="1" t="s">
        <v>1371</v>
      </c>
      <c r="E454" s="1" t="s">
        <v>1372</v>
      </c>
      <c r="F454" s="2" t="str">
        <f>IF(OR(ISERROR(VLOOKUP($C454,'DMW | F&amp;L Fields'!$L:$M, 1, FALSE)),IFERROR(INDEX('DMW | F&amp;L Fields'!$C:$C,MATCH($C454,'DMW | F&amp;L Fields'!$L:$L, 0)), "Y") ="Y"),"No", "Yes")</f>
        <v>No</v>
      </c>
      <c r="G454" s="1" t="str">
        <f>IFERROR(VLOOKUP($C454,'DMW | F&amp;L Fields'!$L:$M, 2, FALSE),"(not found)")</f>
        <v>(not found)</v>
      </c>
      <c r="H454" s="2" t="str">
        <f t="shared" si="209"/>
        <v>n/a</v>
      </c>
      <c r="I454" s="2" t="s">
        <v>110</v>
      </c>
      <c r="J454" s="1" t="s">
        <v>164</v>
      </c>
      <c r="K454" s="2">
        <v>0</v>
      </c>
      <c r="L454" s="2">
        <v>0</v>
      </c>
      <c r="M454" s="2">
        <v>0</v>
      </c>
      <c r="N454" s="2" t="str">
        <f t="shared" si="210"/>
        <v>boolean|0|0|0</v>
      </c>
      <c r="O454" t="str">
        <f>IFERROR(VLOOKUP('nCino | Field Mappings'!$A454,'nCino | Object Info'!$A:$H,5,FALSE),"(not found)")</f>
        <v>rskcsp_ds_facility</v>
      </c>
      <c r="P454" t="str">
        <f t="shared" si="211"/>
        <v>LLC_BI__Is_Excluded__c</v>
      </c>
      <c r="Q454" s="7">
        <f>IFERROR(VLOOKUP($N454,'nCino | BigQuery Type Lookup'!$A:$F,2,FALSE),"(not found)")</f>
        <v>1</v>
      </c>
    </row>
    <row r="455" spans="1:42">
      <c r="A455" s="1" t="s">
        <v>49</v>
      </c>
      <c r="B455" s="1" t="s">
        <v>374</v>
      </c>
      <c r="C455" s="1" t="s">
        <v>1373</v>
      </c>
      <c r="D455" s="1" t="s">
        <v>1374</v>
      </c>
      <c r="E455" s="1" t="s">
        <v>1375</v>
      </c>
      <c r="F455" s="2" t="str">
        <f>IF(OR(ISERROR(VLOOKUP($C455,'DMW | F&amp;L Fields'!$L:$M, 1, FALSE)),IFERROR(INDEX('DMW | F&amp;L Fields'!$C:$C,MATCH($C455,'DMW | F&amp;L Fields'!$L:$L, 0)), "Y") ="Y"),"No", "Yes")</f>
        <v>Yes</v>
      </c>
      <c r="G455" s="1" t="str">
        <f>IFERROR(VLOOKUP($C455,'DMW | F&amp;L Fields'!$L:$M, 2, FALSE),"(not found)")</f>
        <v>This field is automatically selected via trigger. When enabled, it is used to indicate if the loan or package is in review. When disabled, it indicates the loan or package is not in review. By default, it is disabled.</v>
      </c>
      <c r="H455" s="2" t="str">
        <f t="shared" si="209"/>
        <v>n/a</v>
      </c>
      <c r="I455" s="2" t="s">
        <v>110</v>
      </c>
      <c r="J455" s="1" t="s">
        <v>164</v>
      </c>
      <c r="K455" s="2">
        <v>0</v>
      </c>
      <c r="L455" s="2">
        <v>0</v>
      </c>
      <c r="M455" s="2">
        <v>0</v>
      </c>
      <c r="N455" s="2" t="str">
        <f t="shared" si="210"/>
        <v>boolean|0|0|0</v>
      </c>
      <c r="O455" t="str">
        <f>IFERROR(VLOOKUP('nCino | Field Mappings'!$A455,'nCino | Object Info'!$A:$H,5,FALSE),"(not found)")</f>
        <v>rskcsp_ds_facility</v>
      </c>
      <c r="P455" t="str">
        <f t="shared" si="211"/>
        <v>LLC_BI__Is_In_Review__c</v>
      </c>
      <c r="Q455" s="7">
        <f>IFERROR(VLOOKUP($N455,'nCino | BigQuery Type Lookup'!$A:$F,2,FALSE),"(not found)")</f>
        <v>1</v>
      </c>
      <c r="R455" t="str">
        <f>IFERROR(VLOOKUP('nCino | Field Mappings'!$A455,'nCino | Object Info'!$A:$H,6,FALSE),"(not found)")</f>
        <v>rskcsp_ds_facility_staging</v>
      </c>
      <c r="S455" t="str">
        <f t="shared" ref="S455:S506" si="212">D455</f>
        <v>LLC_BI__Is_In_Review__c</v>
      </c>
      <c r="T455" s="7" t="str">
        <f t="shared" ref="T455:T506" si="213">H455</f>
        <v>n/a</v>
      </c>
      <c r="U455" s="7" t="str">
        <f t="shared" ref="U455" si="214">IF($T455="Primary", "yes", "no")</f>
        <v>no</v>
      </c>
      <c r="V455" s="2" t="str">
        <f>IFERROR(VLOOKUP($N455,'nCino | BigQuery Type Lookup'!$A:$F,3,FALSE),"(not found)")</f>
        <v>BOOL</v>
      </c>
      <c r="W455" s="7" t="str">
        <f>IFERROR(VLOOKUP($N455,'nCino | BigQuery Type Lookup'!$A:$F,4,FALSE),"(not found)")</f>
        <v>n/a</v>
      </c>
      <c r="X455" s="7" t="str">
        <f>IFERROR(VLOOKUP($N455,'nCino | BigQuery Type Lookup'!$A:$F,5,FALSE),"(not found)")</f>
        <v>n/a</v>
      </c>
      <c r="Y455" s="7" t="str">
        <f>IFERROR(VLOOKUP($N455,'nCino | BigQuery Type Lookup'!$A:$F,6,FALSE),"(not found)")</f>
        <v>n/a</v>
      </c>
      <c r="Z455" t="str">
        <f>IFERROR(VLOOKUP('nCino | Field Mappings'!$A455,'nCino | Object Info'!$A:$H,7,FALSE),"(not found)")</f>
        <v>rskcsp_ds_facility_curated</v>
      </c>
      <c r="AA455" t="str">
        <f t="shared" ref="AA455:AA506" si="215">D455</f>
        <v>LLC_BI__Is_In_Review__c</v>
      </c>
      <c r="AB455" s="7" t="str">
        <f t="shared" ref="AB455:AC506" si="216">H455</f>
        <v>n/a</v>
      </c>
      <c r="AC455" s="7" t="str">
        <f t="shared" si="216"/>
        <v>no</v>
      </c>
      <c r="AD455" s="2" t="str">
        <f t="shared" ref="AD455:AD506" si="217">V455</f>
        <v>BOOL</v>
      </c>
      <c r="AE455" s="7" t="str">
        <f t="shared" ref="AE455:AE506" si="218">W455</f>
        <v>n/a</v>
      </c>
      <c r="AF455" s="7" t="str">
        <f t="shared" ref="AF455:AF506" si="219">X455</f>
        <v>n/a</v>
      </c>
      <c r="AG455" s="7" t="str">
        <f t="shared" ref="AG455:AG506" si="220">Y455</f>
        <v>n/a</v>
      </c>
      <c r="AH455" t="str">
        <f>IFERROR(VLOOKUP('nCino | Field Mappings'!$A455,'nCino | Object Info'!$A:$H,8,FALSE),"(not found)")</f>
        <v>facility</v>
      </c>
      <c r="AI455" t="str">
        <f t="shared" ref="AI455:AI506" si="221">IF(D455="","",IF(D455="CCS_Step_Frequency__c",SUBSTITUTE(LOWER(D455),"__c",""),_xlfn.IFNA(SUBSTITUTE(SUBSTITUTE(SUBSTITUTE(SUBSTITUTE(D455,"LLC_BI__",""),"CCS_",""),"__c",""),"cm_",""),D455)))</f>
        <v>Is_In_Review</v>
      </c>
      <c r="AJ455" s="7" t="str">
        <f t="shared" ref="AJ455:AJ506" si="222">H455</f>
        <v>n/a</v>
      </c>
      <c r="AK455" s="7" t="str">
        <f>AC455</f>
        <v>no</v>
      </c>
      <c r="AL455" s="2" t="str">
        <f t="shared" ref="AL455:AL506" si="223">V455</f>
        <v>BOOL</v>
      </c>
      <c r="AM455" s="7" t="str">
        <f t="shared" ref="AM455:AM506" si="224">W455</f>
        <v>n/a</v>
      </c>
      <c r="AN455" s="7" t="str">
        <f t="shared" ref="AN455:AN506" si="225">X455</f>
        <v>n/a</v>
      </c>
      <c r="AO455" s="7" t="str">
        <f t="shared" ref="AO455:AO506" si="226">Y455</f>
        <v>n/a</v>
      </c>
      <c r="AP455" s="7" t="str">
        <f>IF(AL455="ARRAY", "CHECK MAX ELEMENTS", "n/a")</f>
        <v>n/a</v>
      </c>
    </row>
    <row r="456" spans="1:42">
      <c r="A456" s="1" t="s">
        <v>49</v>
      </c>
      <c r="B456" s="1" t="s">
        <v>374</v>
      </c>
      <c r="C456" s="1" t="s">
        <v>1376</v>
      </c>
      <c r="D456" s="1" t="s">
        <v>1377</v>
      </c>
      <c r="E456" s="1" t="s">
        <v>1378</v>
      </c>
      <c r="F456" s="2" t="str">
        <f>IF(OR(ISERROR(VLOOKUP($C456,'DMW | F&amp;L Fields'!$L:$M, 1, FALSE)),IFERROR(INDEX('DMW | F&amp;L Fields'!$C:$C,MATCH($C456,'DMW | F&amp;L Fields'!$L:$L, 0)), "Y") ="Y"),"No", "Yes")</f>
        <v>No</v>
      </c>
      <c r="G456" s="1" t="str">
        <f>IFERROR(VLOOKUP($C456,'DMW | F&amp;L Fields'!$L:$M, 2, FALSE),"(not found)")</f>
        <v>(not found)</v>
      </c>
      <c r="H456" s="2" t="str">
        <f t="shared" si="209"/>
        <v>n/a</v>
      </c>
      <c r="I456" s="2" t="s">
        <v>110</v>
      </c>
      <c r="J456" s="1" t="s">
        <v>164</v>
      </c>
      <c r="K456" s="2">
        <v>0</v>
      </c>
      <c r="L456" s="2">
        <v>0</v>
      </c>
      <c r="M456" s="2">
        <v>0</v>
      </c>
      <c r="N456" s="2" t="str">
        <f t="shared" si="210"/>
        <v>boolean|0|0|0</v>
      </c>
      <c r="O456" t="str">
        <f>IFERROR(VLOOKUP('nCino | Field Mappings'!$A456,'nCino | Object Info'!$A:$H,5,FALSE),"(not found)")</f>
        <v>rskcsp_ds_facility</v>
      </c>
      <c r="P456" t="str">
        <f t="shared" si="211"/>
        <v>LLC_BI__Is_Jumbo__c</v>
      </c>
      <c r="Q456" s="7">
        <f>IFERROR(VLOOKUP($N456,'nCino | BigQuery Type Lookup'!$A:$F,2,FALSE),"(not found)")</f>
        <v>1</v>
      </c>
    </row>
    <row r="457" spans="1:42">
      <c r="A457" s="1" t="s">
        <v>49</v>
      </c>
      <c r="B457" s="1" t="s">
        <v>374</v>
      </c>
      <c r="C457" s="1" t="s">
        <v>1379</v>
      </c>
      <c r="D457" s="1" t="s">
        <v>1380</v>
      </c>
      <c r="E457" s="1" t="s">
        <v>1381</v>
      </c>
      <c r="F457" s="2" t="str">
        <f>IF(OR(ISERROR(VLOOKUP($C457,'DMW | F&amp;L Fields'!$L:$M, 1, FALSE)),IFERROR(INDEX('DMW | F&amp;L Fields'!$C:$C,MATCH($C457,'DMW | F&amp;L Fields'!$L:$L, 0)), "Y") ="Y"),"No", "Yes")</f>
        <v>No</v>
      </c>
      <c r="G457" s="1" t="str">
        <f>IFERROR(VLOOKUP($C457,'DMW | F&amp;L Fields'!$L:$M, 2, FALSE),"(not found)")</f>
        <v>(not found)</v>
      </c>
      <c r="H457" s="2" t="str">
        <f t="shared" si="209"/>
        <v>n/a</v>
      </c>
      <c r="I457" s="2" t="s">
        <v>110</v>
      </c>
      <c r="J457" s="1" t="s">
        <v>164</v>
      </c>
      <c r="K457" s="2">
        <v>0</v>
      </c>
      <c r="L457" s="2">
        <v>0</v>
      </c>
      <c r="M457" s="2">
        <v>0</v>
      </c>
      <c r="N457" s="2" t="str">
        <f t="shared" si="210"/>
        <v>boolean|0|0|0</v>
      </c>
      <c r="O457" t="str">
        <f>IFERROR(VLOOKUP('nCino | Field Mappings'!$A457,'nCino | Object Info'!$A:$H,5,FALSE),"(not found)")</f>
        <v>rskcsp_ds_facility</v>
      </c>
      <c r="P457" t="str">
        <f t="shared" si="211"/>
        <v>LLC_BI__Is_Lease__c</v>
      </c>
      <c r="Q457" s="7">
        <f>IFERROR(VLOOKUP($N457,'nCino | BigQuery Type Lookup'!$A:$F,2,FALSE),"(not found)")</f>
        <v>1</v>
      </c>
    </row>
    <row r="458" spans="1:42">
      <c r="A458" s="1" t="s">
        <v>49</v>
      </c>
      <c r="B458" s="1" t="s">
        <v>374</v>
      </c>
      <c r="C458" s="1" t="s">
        <v>1382</v>
      </c>
      <c r="D458" s="1" t="s">
        <v>1383</v>
      </c>
      <c r="E458" s="1" t="s">
        <v>1384</v>
      </c>
      <c r="F458" s="2" t="str">
        <f>IF(OR(ISERROR(VLOOKUP($C458,'DMW | F&amp;L Fields'!$L:$M, 1, FALSE)),IFERROR(INDEX('DMW | F&amp;L Fields'!$C:$C,MATCH($C458,'DMW | F&amp;L Fields'!$L:$L, 0)), "Y") ="Y"),"No", "Yes")</f>
        <v>No</v>
      </c>
      <c r="G458" s="1" t="str">
        <f>IFERROR(VLOOKUP($C458,'DMW | F&amp;L Fields'!$L:$M, 2, FALSE),"(not found)")</f>
        <v>(not found)</v>
      </c>
      <c r="H458" s="2" t="str">
        <f t="shared" si="209"/>
        <v>n/a</v>
      </c>
      <c r="I458" s="2" t="s">
        <v>110</v>
      </c>
      <c r="J458" s="1" t="s">
        <v>164</v>
      </c>
      <c r="K458" s="2">
        <v>0</v>
      </c>
      <c r="L458" s="2">
        <v>0</v>
      </c>
      <c r="M458" s="2">
        <v>0</v>
      </c>
      <c r="N458" s="2" t="str">
        <f t="shared" si="210"/>
        <v>boolean|0|0|0</v>
      </c>
      <c r="O458" t="str">
        <f>IFERROR(VLOOKUP('nCino | Field Mappings'!$A458,'nCino | Object Info'!$A:$H,5,FALSE),"(not found)")</f>
        <v>rskcsp_ds_facility</v>
      </c>
      <c r="P458" t="str">
        <f t="shared" si="211"/>
        <v>LLC_BI__Is_Letter_of_Credit__c</v>
      </c>
      <c r="Q458" s="7">
        <f>IFERROR(VLOOKUP($N458,'nCino | BigQuery Type Lookup'!$A:$F,2,FALSE),"(not found)")</f>
        <v>1</v>
      </c>
    </row>
    <row r="459" spans="1:42">
      <c r="A459" s="1" t="s">
        <v>49</v>
      </c>
      <c r="B459" s="1" t="s">
        <v>374</v>
      </c>
      <c r="C459" s="1" t="s">
        <v>1385</v>
      </c>
      <c r="D459" s="1" t="s">
        <v>1386</v>
      </c>
      <c r="E459" s="1" t="s">
        <v>1387</v>
      </c>
      <c r="F459" s="2" t="str">
        <f>IF(OR(ISERROR(VLOOKUP($C459,'DMW | F&amp;L Fields'!$L:$M, 1, FALSE)),IFERROR(INDEX('DMW | F&amp;L Fields'!$C:$C,MATCH($C459,'DMW | F&amp;L Fields'!$L:$L, 0)), "Y") ="Y"),"No", "Yes")</f>
        <v>No</v>
      </c>
      <c r="G459" s="1" t="str">
        <f>IFERROR(VLOOKUP($C459,'DMW | F&amp;L Fields'!$L:$M, 2, FALSE),"(not found)")</f>
        <v>(not found)</v>
      </c>
      <c r="H459" s="2" t="str">
        <f t="shared" si="209"/>
        <v>n/a</v>
      </c>
      <c r="I459" s="2" t="s">
        <v>110</v>
      </c>
      <c r="J459" s="1" t="s">
        <v>164</v>
      </c>
      <c r="K459" s="2">
        <v>0</v>
      </c>
      <c r="L459" s="2">
        <v>0</v>
      </c>
      <c r="M459" s="2">
        <v>0</v>
      </c>
      <c r="N459" s="2" t="str">
        <f t="shared" si="210"/>
        <v>boolean|0|0|0</v>
      </c>
      <c r="O459" t="str">
        <f>IFERROR(VLOOKUP('nCino | Field Mappings'!$A459,'nCino | Object Info'!$A:$H,5,FALSE),"(not found)")</f>
        <v>rskcsp_ds_facility</v>
      </c>
      <c r="P459" t="str">
        <f t="shared" si="211"/>
        <v>LLC_BI__Is_Limit__c</v>
      </c>
      <c r="Q459" s="7">
        <f>IFERROR(VLOOKUP($N459,'nCino | BigQuery Type Lookup'!$A:$F,2,FALSE),"(not found)")</f>
        <v>1</v>
      </c>
    </row>
    <row r="460" spans="1:42">
      <c r="A460" s="1" t="s">
        <v>49</v>
      </c>
      <c r="B460" s="1" t="s">
        <v>374</v>
      </c>
      <c r="C460" s="1" t="s">
        <v>1388</v>
      </c>
      <c r="D460" s="1" t="s">
        <v>1389</v>
      </c>
      <c r="E460" s="1" t="s">
        <v>1390</v>
      </c>
      <c r="F460" s="2" t="str">
        <f>IF(OR(ISERROR(VLOOKUP($C460,'DMW | F&amp;L Fields'!$L:$M, 1, FALSE)),IFERROR(INDEX('DMW | F&amp;L Fields'!$C:$C,MATCH($C460,'DMW | F&amp;L Fields'!$L:$L, 0)), "Y") ="Y"),"No", "Yes")</f>
        <v>No</v>
      </c>
      <c r="G460" s="1" t="str">
        <f>IFERROR(VLOOKUP($C460,'DMW | F&amp;L Fields'!$L:$M, 2, FALSE),"(not found)")</f>
        <v>(not found)</v>
      </c>
      <c r="H460" s="2" t="str">
        <f t="shared" si="209"/>
        <v>n/a</v>
      </c>
      <c r="I460" s="2" t="s">
        <v>110</v>
      </c>
      <c r="J460" s="1" t="s">
        <v>164</v>
      </c>
      <c r="K460" s="2">
        <v>0</v>
      </c>
      <c r="L460" s="2">
        <v>0</v>
      </c>
      <c r="M460" s="2">
        <v>0</v>
      </c>
      <c r="N460" s="2" t="str">
        <f t="shared" si="210"/>
        <v>boolean|0|0|0</v>
      </c>
      <c r="O460" t="str">
        <f>IFERROR(VLOOKUP('nCino | Field Mappings'!$A460,'nCino | Object Info'!$A:$H,5,FALSE),"(not found)")</f>
        <v>rskcsp_ds_facility</v>
      </c>
      <c r="P460" t="str">
        <f t="shared" si="211"/>
        <v>LLC_BI__Is_Locked__c</v>
      </c>
      <c r="Q460" s="7">
        <f>IFERROR(VLOOKUP($N460,'nCino | BigQuery Type Lookup'!$A:$F,2,FALSE),"(not found)")</f>
        <v>1</v>
      </c>
    </row>
    <row r="461" spans="1:42">
      <c r="A461" s="1" t="s">
        <v>49</v>
      </c>
      <c r="B461" s="1" t="s">
        <v>374</v>
      </c>
      <c r="C461" s="1" t="s">
        <v>1391</v>
      </c>
      <c r="D461" s="1" t="s">
        <v>1392</v>
      </c>
      <c r="E461" s="1" t="s">
        <v>1393</v>
      </c>
      <c r="F461" s="2" t="str">
        <f>IF(OR(ISERROR(VLOOKUP($C461,'DMW | F&amp;L Fields'!$L:$M, 1, FALSE)),IFERROR(INDEX('DMW | F&amp;L Fields'!$C:$C,MATCH($C461,'DMW | F&amp;L Fields'!$L:$L, 0)), "Y") ="Y"),"No", "Yes")</f>
        <v>No</v>
      </c>
      <c r="G461" s="1" t="str">
        <f>IFERROR(VLOOKUP($C461,'DMW | F&amp;L Fields'!$L:$M, 2, FALSE),"(not found)")</f>
        <v>(not found)</v>
      </c>
      <c r="H461" s="2" t="str">
        <f t="shared" si="209"/>
        <v>n/a</v>
      </c>
      <c r="I461" s="2" t="s">
        <v>110</v>
      </c>
      <c r="J461" s="1" t="s">
        <v>164</v>
      </c>
      <c r="K461" s="2">
        <v>0</v>
      </c>
      <c r="L461" s="2">
        <v>0</v>
      </c>
      <c r="M461" s="2">
        <v>0</v>
      </c>
      <c r="N461" s="2" t="str">
        <f t="shared" si="210"/>
        <v>boolean|0|0|0</v>
      </c>
      <c r="O461" t="str">
        <f>IFERROR(VLOOKUP('nCino | Field Mappings'!$A461,'nCino | Object Info'!$A:$H,5,FALSE),"(not found)")</f>
        <v>rskcsp_ds_facility</v>
      </c>
      <c r="P461" t="str">
        <f t="shared" si="211"/>
        <v>LLC_BI__Is_Main__c</v>
      </c>
      <c r="Q461" s="7">
        <f>IFERROR(VLOOKUP($N461,'nCino | BigQuery Type Lookup'!$A:$F,2,FALSE),"(not found)")</f>
        <v>1</v>
      </c>
    </row>
    <row r="462" spans="1:42">
      <c r="A462" s="1" t="s">
        <v>49</v>
      </c>
      <c r="B462" s="1" t="s">
        <v>374</v>
      </c>
      <c r="C462" s="1" t="s">
        <v>1394</v>
      </c>
      <c r="D462" s="1" t="s">
        <v>1395</v>
      </c>
      <c r="E462" s="1" t="s">
        <v>1396</v>
      </c>
      <c r="F462" s="2" t="str">
        <f>IF(OR(ISERROR(VLOOKUP($C462,'DMW | F&amp;L Fields'!$L:$M, 1, FALSE)),IFERROR(INDEX('DMW | F&amp;L Fields'!$C:$C,MATCH($C462,'DMW | F&amp;L Fields'!$L:$L, 0)), "Y") ="Y"),"No", "Yes")</f>
        <v>No</v>
      </c>
      <c r="G462" s="1" t="str">
        <f>IFERROR(VLOOKUP($C462,'DMW | F&amp;L Fields'!$L:$M, 2, FALSE),"(not found)")</f>
        <v>(not found)</v>
      </c>
      <c r="H462" s="2" t="str">
        <f t="shared" si="209"/>
        <v>n/a</v>
      </c>
      <c r="I462" s="2" t="s">
        <v>110</v>
      </c>
      <c r="J462" s="1" t="s">
        <v>164</v>
      </c>
      <c r="K462" s="2">
        <v>0</v>
      </c>
      <c r="L462" s="2">
        <v>0</v>
      </c>
      <c r="M462" s="2">
        <v>0</v>
      </c>
      <c r="N462" s="2" t="str">
        <f t="shared" si="210"/>
        <v>boolean|0|0|0</v>
      </c>
      <c r="O462" t="str">
        <f>IFERROR(VLOOKUP('nCino | Field Mappings'!$A462,'nCino | Object Info'!$A:$H,5,FALSE),"(not found)")</f>
        <v>rskcsp_ds_facility</v>
      </c>
      <c r="P462" t="str">
        <f t="shared" si="211"/>
        <v>LLC_BI__Is_Modification__c</v>
      </c>
      <c r="Q462" s="7">
        <f>IFERROR(VLOOKUP($N462,'nCino | BigQuery Type Lookup'!$A:$F,2,FALSE),"(not found)")</f>
        <v>1</v>
      </c>
    </row>
    <row r="463" spans="1:42">
      <c r="A463" s="1" t="s">
        <v>49</v>
      </c>
      <c r="B463" s="1" t="s">
        <v>374</v>
      </c>
      <c r="C463" s="1" t="s">
        <v>1397</v>
      </c>
      <c r="D463" s="1" t="s">
        <v>1398</v>
      </c>
      <c r="E463" s="1" t="s">
        <v>1399</v>
      </c>
      <c r="F463" s="2" t="str">
        <f>IF(OR(ISERROR(VLOOKUP($C463,'DMW | F&amp;L Fields'!$L:$M, 1, FALSE)),IFERROR(INDEX('DMW | F&amp;L Fields'!$C:$C,MATCH($C463,'DMW | F&amp;L Fields'!$L:$L, 0)), "Y") ="Y"),"No", "Yes")</f>
        <v>No</v>
      </c>
      <c r="G463" s="1" t="str">
        <f>IFERROR(VLOOKUP($C463,'DMW | F&amp;L Fields'!$L:$M, 2, FALSE),"(not found)")</f>
        <v>(not found)</v>
      </c>
      <c r="H463" s="2" t="str">
        <f t="shared" si="209"/>
        <v>n/a</v>
      </c>
      <c r="I463" s="2" t="s">
        <v>110</v>
      </c>
      <c r="J463" s="1" t="s">
        <v>164</v>
      </c>
      <c r="K463" s="2">
        <v>0</v>
      </c>
      <c r="L463" s="2">
        <v>0</v>
      </c>
      <c r="M463" s="2">
        <v>0</v>
      </c>
      <c r="N463" s="2" t="str">
        <f t="shared" si="210"/>
        <v>boolean|0|0|0</v>
      </c>
      <c r="O463" t="str">
        <f>IFERROR(VLOOKUP('nCino | Field Mappings'!$A463,'nCino | Object Info'!$A:$H,5,FALSE),"(not found)")</f>
        <v>rskcsp_ds_facility</v>
      </c>
      <c r="P463" t="str">
        <f t="shared" si="211"/>
        <v>LLC_BI__Is_Multi_Level_Future__c</v>
      </c>
      <c r="Q463" s="7">
        <f>IFERROR(VLOOKUP($N463,'nCino | BigQuery Type Lookup'!$A:$F,2,FALSE),"(not found)")</f>
        <v>1</v>
      </c>
    </row>
    <row r="464" spans="1:42">
      <c r="A464" s="1" t="s">
        <v>49</v>
      </c>
      <c r="B464" s="1" t="s">
        <v>374</v>
      </c>
      <c r="C464" s="1" t="s">
        <v>1400</v>
      </c>
      <c r="D464" s="1" t="s">
        <v>1401</v>
      </c>
      <c r="E464" s="1" t="s">
        <v>1402</v>
      </c>
      <c r="F464" s="2" t="str">
        <f>IF(OR(ISERROR(VLOOKUP($C464,'DMW | F&amp;L Fields'!$L:$M, 1, FALSE)),IFERROR(INDEX('DMW | F&amp;L Fields'!$C:$C,MATCH($C464,'DMW | F&amp;L Fields'!$L:$L, 0)), "Y") ="Y"),"No", "Yes")</f>
        <v>No</v>
      </c>
      <c r="G464" s="1" t="str">
        <f>IFERROR(VLOOKUP($C464,'DMW | F&amp;L Fields'!$L:$M, 2, FALSE),"(not found)")</f>
        <v>(not found)</v>
      </c>
      <c r="H464" s="2" t="str">
        <f t="shared" si="209"/>
        <v>n/a</v>
      </c>
      <c r="I464" s="2" t="s">
        <v>110</v>
      </c>
      <c r="J464" s="1" t="s">
        <v>164</v>
      </c>
      <c r="K464" s="2">
        <v>0</v>
      </c>
      <c r="L464" s="2">
        <v>0</v>
      </c>
      <c r="M464" s="2">
        <v>0</v>
      </c>
      <c r="N464" s="2" t="str">
        <f t="shared" si="210"/>
        <v>boolean|0|0|0</v>
      </c>
      <c r="O464" t="str">
        <f>IFERROR(VLOOKUP('nCino | Field Mappings'!$A464,'nCino | Object Info'!$A:$H,5,FALSE),"(not found)")</f>
        <v>rskcsp_ds_facility</v>
      </c>
      <c r="P464" t="str">
        <f t="shared" si="211"/>
        <v>LLC_BI__Is_No_Action_Placeholder__c</v>
      </c>
      <c r="Q464" s="7">
        <f>IFERROR(VLOOKUP($N464,'nCino | BigQuery Type Lookup'!$A:$F,2,FALSE),"(not found)")</f>
        <v>1</v>
      </c>
    </row>
    <row r="465" spans="1:42">
      <c r="A465" s="1" t="s">
        <v>49</v>
      </c>
      <c r="B465" s="1" t="s">
        <v>374</v>
      </c>
      <c r="C465" s="1" t="s">
        <v>1403</v>
      </c>
      <c r="D465" s="1" t="s">
        <v>1404</v>
      </c>
      <c r="E465" s="1" t="s">
        <v>1405</v>
      </c>
      <c r="F465" s="2" t="str">
        <f>IF(OR(ISERROR(VLOOKUP($C465,'DMW | F&amp;L Fields'!$L:$M, 1, FALSE)),IFERROR(INDEX('DMW | F&amp;L Fields'!$C:$C,MATCH($C465,'DMW | F&amp;L Fields'!$L:$L, 0)), "Y") ="Y"),"No", "Yes")</f>
        <v>No</v>
      </c>
      <c r="G465" s="1" t="str">
        <f>IFERROR(VLOOKUP($C465,'DMW | F&amp;L Fields'!$L:$M, 2, FALSE),"(not found)")</f>
        <v>(not found)</v>
      </c>
      <c r="H465" s="2" t="str">
        <f t="shared" si="209"/>
        <v>n/a</v>
      </c>
      <c r="I465" s="2" t="s">
        <v>110</v>
      </c>
      <c r="J465" s="1" t="s">
        <v>164</v>
      </c>
      <c r="K465" s="2">
        <v>0</v>
      </c>
      <c r="L465" s="2">
        <v>0</v>
      </c>
      <c r="M465" s="2">
        <v>0</v>
      </c>
      <c r="N465" s="2" t="str">
        <f t="shared" si="210"/>
        <v>boolean|0|0|0</v>
      </c>
      <c r="O465" t="str">
        <f>IFERROR(VLOOKUP('nCino | Field Mappings'!$A465,'nCino | Object Info'!$A:$H,5,FALSE),"(not found)")</f>
        <v>rskcsp_ds_facility</v>
      </c>
      <c r="P465" t="str">
        <f t="shared" si="211"/>
        <v>LLC_BI__Is_Original_Inactive_Loan__c</v>
      </c>
      <c r="Q465" s="7">
        <f>IFERROR(VLOOKUP($N465,'nCino | BigQuery Type Lookup'!$A:$F,2,FALSE),"(not found)")</f>
        <v>1</v>
      </c>
    </row>
    <row r="466" spans="1:42">
      <c r="A466" s="1" t="s">
        <v>49</v>
      </c>
      <c r="B466" s="1" t="s">
        <v>374</v>
      </c>
      <c r="C466" s="1" t="s">
        <v>1406</v>
      </c>
      <c r="D466" s="1" t="s">
        <v>1407</v>
      </c>
      <c r="E466" s="1" t="s">
        <v>1408</v>
      </c>
      <c r="F466" s="2" t="str">
        <f>IF(OR(ISERROR(VLOOKUP($C466,'DMW | F&amp;L Fields'!$L:$M, 1, FALSE)),IFERROR(INDEX('DMW | F&amp;L Fields'!$C:$C,MATCH($C466,'DMW | F&amp;L Fields'!$L:$L, 0)), "Y") ="Y"),"No", "Yes")</f>
        <v>No</v>
      </c>
      <c r="G466" s="1" t="str">
        <f>IFERROR(VLOOKUP($C466,'DMW | F&amp;L Fields'!$L:$M, 2, FALSE),"(not found)")</f>
        <v>(not found)</v>
      </c>
      <c r="H466" s="2" t="str">
        <f t="shared" si="209"/>
        <v>n/a</v>
      </c>
      <c r="I466" s="2" t="s">
        <v>97</v>
      </c>
      <c r="J466" s="1" t="s">
        <v>98</v>
      </c>
      <c r="K466" s="2">
        <v>0</v>
      </c>
      <c r="L466" s="2">
        <v>18</v>
      </c>
      <c r="M466" s="2">
        <v>0</v>
      </c>
      <c r="N466" s="2" t="str">
        <f t="shared" si="210"/>
        <v>double|0|18|0</v>
      </c>
      <c r="O466" t="str">
        <f>IFERROR(VLOOKUP('nCino | Field Mappings'!$A466,'nCino | Object Info'!$A:$H,5,FALSE),"(not found)")</f>
        <v>rskcsp_ds_facility</v>
      </c>
      <c r="P466" t="str">
        <f t="shared" si="211"/>
        <v>LLC_BI__Is_Paid_Off__c</v>
      </c>
      <c r="Q466" s="7">
        <f>IFERROR(VLOOKUP($N466,'nCino | BigQuery Type Lookup'!$A:$F,2,FALSE),"(not found)")</f>
        <v>18</v>
      </c>
    </row>
    <row r="467" spans="1:42">
      <c r="A467" s="1" t="s">
        <v>49</v>
      </c>
      <c r="B467" s="1" t="s">
        <v>374</v>
      </c>
      <c r="C467" s="1" t="s">
        <v>1409</v>
      </c>
      <c r="D467" s="1" t="s">
        <v>1410</v>
      </c>
      <c r="E467" s="1" t="s">
        <v>1411</v>
      </c>
      <c r="F467" s="2" t="str">
        <f>IF(OR(ISERROR(VLOOKUP($C467,'DMW | F&amp;L Fields'!$L:$M, 1, FALSE)),IFERROR(INDEX('DMW | F&amp;L Fields'!$C:$C,MATCH($C467,'DMW | F&amp;L Fields'!$L:$L, 0)), "Y") ="Y"),"No", "Yes")</f>
        <v>No</v>
      </c>
      <c r="G467" s="1" t="str">
        <f>IFERROR(VLOOKUP($C467,'DMW | F&amp;L Fields'!$L:$M, 2, FALSE),"(not found)")</f>
        <v>(not found)</v>
      </c>
      <c r="H467" s="2" t="str">
        <f t="shared" si="209"/>
        <v>n/a</v>
      </c>
      <c r="I467" s="2" t="s">
        <v>110</v>
      </c>
      <c r="J467" s="1" t="s">
        <v>164</v>
      </c>
      <c r="K467" s="2">
        <v>0</v>
      </c>
      <c r="L467" s="2">
        <v>0</v>
      </c>
      <c r="M467" s="2">
        <v>0</v>
      </c>
      <c r="N467" s="2" t="str">
        <f t="shared" si="210"/>
        <v>boolean|0|0|0</v>
      </c>
      <c r="O467" t="str">
        <f>IFERROR(VLOOKUP('nCino | Field Mappings'!$A467,'nCino | Object Info'!$A:$H,5,FALSE),"(not found)")</f>
        <v>rskcsp_ds_facility</v>
      </c>
      <c r="P467" t="str">
        <f t="shared" si="211"/>
        <v>LLC_BI__Is_Participation__c</v>
      </c>
      <c r="Q467" s="7">
        <f>IFERROR(VLOOKUP($N467,'nCino | BigQuery Type Lookup'!$A:$F,2,FALSE),"(not found)")</f>
        <v>1</v>
      </c>
    </row>
    <row r="468" spans="1:42">
      <c r="A468" s="1" t="s">
        <v>49</v>
      </c>
      <c r="B468" s="1" t="s">
        <v>374</v>
      </c>
      <c r="C468" s="1" t="s">
        <v>1412</v>
      </c>
      <c r="D468" s="1" t="s">
        <v>1413</v>
      </c>
      <c r="E468" s="1" t="s">
        <v>1414</v>
      </c>
      <c r="F468" s="2" t="str">
        <f>IF(OR(ISERROR(VLOOKUP($C468,'DMW | F&amp;L Fields'!$L:$M, 1, FALSE)),IFERROR(INDEX('DMW | F&amp;L Fields'!$C:$C,MATCH($C468,'DMW | F&amp;L Fields'!$L:$L, 0)), "Y") ="Y"),"No", "Yes")</f>
        <v>No</v>
      </c>
      <c r="G468" s="1" t="str">
        <f>IFERROR(VLOOKUP($C468,'DMW | F&amp;L Fields'!$L:$M, 2, FALSE),"(not found)")</f>
        <v>(not found)</v>
      </c>
      <c r="H468" s="2" t="str">
        <f t="shared" si="209"/>
        <v>n/a</v>
      </c>
      <c r="I468" s="2" t="s">
        <v>110</v>
      </c>
      <c r="J468" s="1" t="s">
        <v>164</v>
      </c>
      <c r="K468" s="2">
        <v>0</v>
      </c>
      <c r="L468" s="2">
        <v>0</v>
      </c>
      <c r="M468" s="2">
        <v>0</v>
      </c>
      <c r="N468" s="2" t="str">
        <f t="shared" si="210"/>
        <v>boolean|0|0|0</v>
      </c>
      <c r="O468" t="str">
        <f>IFERROR(VLOOKUP('nCino | Field Mappings'!$A468,'nCino | Object Info'!$A:$H,5,FALSE),"(not found)")</f>
        <v>rskcsp_ds_facility</v>
      </c>
      <c r="P468" t="str">
        <f t="shared" si="211"/>
        <v>LLC_BI__Is_Ready_To_Transmit__c</v>
      </c>
      <c r="Q468" s="7">
        <f>IFERROR(VLOOKUP($N468,'nCino | BigQuery Type Lookup'!$A:$F,2,FALSE),"(not found)")</f>
        <v>1</v>
      </c>
    </row>
    <row r="469" spans="1:42">
      <c r="A469" s="1" t="s">
        <v>49</v>
      </c>
      <c r="B469" s="1" t="s">
        <v>374</v>
      </c>
      <c r="C469" s="1" t="s">
        <v>1415</v>
      </c>
      <c r="D469" s="1" t="s">
        <v>1416</v>
      </c>
      <c r="E469" s="1" t="s">
        <v>1417</v>
      </c>
      <c r="F469" s="2" t="str">
        <f>IF(OR(ISERROR(VLOOKUP($C469,'DMW | F&amp;L Fields'!$L:$M, 1, FALSE)),IFERROR(INDEX('DMW | F&amp;L Fields'!$C:$C,MATCH($C469,'DMW | F&amp;L Fields'!$L:$L, 0)), "Y") ="Y"),"No", "Yes")</f>
        <v>No</v>
      </c>
      <c r="G469" s="1" t="str">
        <f>IFERROR(VLOOKUP($C469,'DMW | F&amp;L Fields'!$L:$M, 2, FALSE),"(not found)")</f>
        <v>(not found)</v>
      </c>
      <c r="H469" s="2" t="str">
        <f t="shared" si="209"/>
        <v>n/a</v>
      </c>
      <c r="I469" s="2" t="s">
        <v>110</v>
      </c>
      <c r="J469" s="1" t="s">
        <v>164</v>
      </c>
      <c r="K469" s="2">
        <v>0</v>
      </c>
      <c r="L469" s="2">
        <v>0</v>
      </c>
      <c r="M469" s="2">
        <v>0</v>
      </c>
      <c r="N469" s="2" t="str">
        <f t="shared" si="210"/>
        <v>boolean|0|0|0</v>
      </c>
      <c r="O469" t="str">
        <f>IFERROR(VLOOKUP('nCino | Field Mappings'!$A469,'nCino | Object Info'!$A:$H,5,FALSE),"(not found)")</f>
        <v>rskcsp_ds_facility</v>
      </c>
      <c r="P469" t="str">
        <f t="shared" si="211"/>
        <v>LLC_BI__Is_Regular_Future__c</v>
      </c>
      <c r="Q469" s="7">
        <f>IFERROR(VLOOKUP($N469,'nCino | BigQuery Type Lookup'!$A:$F,2,FALSE),"(not found)")</f>
        <v>1</v>
      </c>
    </row>
    <row r="470" spans="1:42">
      <c r="A470" s="1" t="s">
        <v>49</v>
      </c>
      <c r="B470" s="1" t="s">
        <v>374</v>
      </c>
      <c r="C470" s="1" t="s">
        <v>1418</v>
      </c>
      <c r="D470" s="1" t="s">
        <v>1419</v>
      </c>
      <c r="E470" s="1" t="s">
        <v>1420</v>
      </c>
      <c r="F470" s="2" t="str">
        <f>IF(OR(ISERROR(VLOOKUP($C470,'DMW | F&amp;L Fields'!$L:$M, 1, FALSE)),IFERROR(INDEX('DMW | F&amp;L Fields'!$C:$C,MATCH($C470,'DMW | F&amp;L Fields'!$L:$L, 0)), "Y") ="Y"),"No", "Yes")</f>
        <v>No</v>
      </c>
      <c r="G470" s="1" t="str">
        <f>IFERROR(VLOOKUP($C470,'DMW | F&amp;L Fields'!$L:$M, 2, FALSE),"(not found)")</f>
        <v>(not found)</v>
      </c>
      <c r="H470" s="2" t="str">
        <f t="shared" si="209"/>
        <v>n/a</v>
      </c>
      <c r="I470" s="2" t="s">
        <v>110</v>
      </c>
      <c r="J470" s="1" t="s">
        <v>164</v>
      </c>
      <c r="K470" s="2">
        <v>0</v>
      </c>
      <c r="L470" s="2">
        <v>0</v>
      </c>
      <c r="M470" s="2">
        <v>0</v>
      </c>
      <c r="N470" s="2" t="str">
        <f t="shared" si="210"/>
        <v>boolean|0|0|0</v>
      </c>
      <c r="O470" t="str">
        <f>IFERROR(VLOOKUP('nCino | Field Mappings'!$A470,'nCino | Object Info'!$A:$H,5,FALSE),"(not found)")</f>
        <v>rskcsp_ds_facility</v>
      </c>
      <c r="P470" t="str">
        <f t="shared" si="211"/>
        <v>LLC_BI__Is_Review_Ready__c</v>
      </c>
      <c r="Q470" s="7">
        <f>IFERROR(VLOOKUP($N470,'nCino | BigQuery Type Lookup'!$A:$F,2,FALSE),"(not found)")</f>
        <v>1</v>
      </c>
    </row>
    <row r="471" spans="1:42">
      <c r="A471" s="1" t="s">
        <v>49</v>
      </c>
      <c r="B471" s="1" t="s">
        <v>374</v>
      </c>
      <c r="C471" s="1" t="s">
        <v>1421</v>
      </c>
      <c r="D471" s="1" t="s">
        <v>1422</v>
      </c>
      <c r="E471" s="1" t="s">
        <v>1423</v>
      </c>
      <c r="F471" s="2" t="str">
        <f>IF(OR(ISERROR(VLOOKUP($C471,'DMW | F&amp;L Fields'!$L:$M, 1, FALSE)),IFERROR(INDEX('DMW | F&amp;L Fields'!$C:$C,MATCH($C471,'DMW | F&amp;L Fields'!$L:$L, 0)), "Y") ="Y"),"No", "Yes")</f>
        <v>No</v>
      </c>
      <c r="G471" s="1" t="str">
        <f>IFERROR(VLOOKUP($C471,'DMW | F&amp;L Fields'!$L:$M, 2, FALSE),"(not found)")</f>
        <v>(not found)</v>
      </c>
      <c r="H471" s="2" t="str">
        <f t="shared" si="209"/>
        <v>n/a</v>
      </c>
      <c r="I471" s="2" t="s">
        <v>110</v>
      </c>
      <c r="J471" s="1" t="s">
        <v>164</v>
      </c>
      <c r="K471" s="2">
        <v>0</v>
      </c>
      <c r="L471" s="2">
        <v>0</v>
      </c>
      <c r="M471" s="2">
        <v>0</v>
      </c>
      <c r="N471" s="2" t="str">
        <f t="shared" si="210"/>
        <v>boolean|0|0|0</v>
      </c>
      <c r="O471" t="str">
        <f>IFERROR(VLOOKUP('nCino | Field Mappings'!$A471,'nCino | Object Info'!$A:$H,5,FALSE),"(not found)")</f>
        <v>rskcsp_ds_facility</v>
      </c>
      <c r="P471" t="str">
        <f t="shared" si="211"/>
        <v>LLC_BI__Is_SBA__c</v>
      </c>
      <c r="Q471" s="7">
        <f>IFERROR(VLOOKUP($N471,'nCino | BigQuery Type Lookup'!$A:$F,2,FALSE),"(not found)")</f>
        <v>1</v>
      </c>
    </row>
    <row r="472" spans="1:42">
      <c r="A472" s="1" t="s">
        <v>49</v>
      </c>
      <c r="B472" s="1" t="s">
        <v>374</v>
      </c>
      <c r="C472" s="1" t="s">
        <v>1424</v>
      </c>
      <c r="D472" s="1" t="s">
        <v>1425</v>
      </c>
      <c r="E472" s="1" t="s">
        <v>1426</v>
      </c>
      <c r="F472" s="2" t="str">
        <f>IF(OR(ISERROR(VLOOKUP($C472,'DMW | F&amp;L Fields'!$L:$M, 1, FALSE)),IFERROR(INDEX('DMW | F&amp;L Fields'!$C:$C,MATCH($C472,'DMW | F&amp;L Fields'!$L:$L, 0)), "Y") ="Y"),"No", "Yes")</f>
        <v>No</v>
      </c>
      <c r="G472" s="1" t="str">
        <f>IFERROR(VLOOKUP($C472,'DMW | F&amp;L Fields'!$L:$M, 2, FALSE),"(not found)")</f>
        <v>(not found)</v>
      </c>
      <c r="H472" s="2" t="str">
        <f t="shared" si="209"/>
        <v>n/a</v>
      </c>
      <c r="I472" s="2" t="s">
        <v>110</v>
      </c>
      <c r="J472" s="1" t="s">
        <v>164</v>
      </c>
      <c r="K472" s="2">
        <v>0</v>
      </c>
      <c r="L472" s="2">
        <v>0</v>
      </c>
      <c r="M472" s="2">
        <v>0</v>
      </c>
      <c r="N472" s="2" t="str">
        <f t="shared" si="210"/>
        <v>boolean|0|0|0</v>
      </c>
      <c r="O472" t="str">
        <f>IFERROR(VLOOKUP('nCino | Field Mappings'!$A472,'nCino | Object Info'!$A:$H,5,FALSE),"(not found)")</f>
        <v>rskcsp_ds_facility</v>
      </c>
      <c r="P472" t="str">
        <f t="shared" si="211"/>
        <v>LLC_BI__Is_Secured__c</v>
      </c>
      <c r="Q472" s="7">
        <f>IFERROR(VLOOKUP($N472,'nCino | BigQuery Type Lookup'!$A:$F,2,FALSE),"(not found)")</f>
        <v>1</v>
      </c>
    </row>
    <row r="473" spans="1:42">
      <c r="A473" s="1" t="s">
        <v>49</v>
      </c>
      <c r="B473" s="1" t="s">
        <v>374</v>
      </c>
      <c r="C473" s="1" t="s">
        <v>1427</v>
      </c>
      <c r="D473" s="1" t="s">
        <v>1428</v>
      </c>
      <c r="E473" s="1" t="s">
        <v>1429</v>
      </c>
      <c r="F473" s="2" t="str">
        <f>IF(OR(ISERROR(VLOOKUP($C473,'DMW | F&amp;L Fields'!$L:$M, 1, FALSE)),IFERROR(INDEX('DMW | F&amp;L Fields'!$C:$C,MATCH($C473,'DMW | F&amp;L Fields'!$L:$L, 0)), "Y") ="Y"),"No", "Yes")</f>
        <v>No</v>
      </c>
      <c r="G473" s="1" t="str">
        <f>IFERROR(VLOOKUP($C473,'DMW | F&amp;L Fields'!$L:$M, 2, FALSE),"(not found)")</f>
        <v>(not found)</v>
      </c>
      <c r="H473" s="2" t="str">
        <f t="shared" si="209"/>
        <v>n/a</v>
      </c>
      <c r="I473" s="2" t="s">
        <v>110</v>
      </c>
      <c r="J473" s="1" t="s">
        <v>164</v>
      </c>
      <c r="K473" s="2">
        <v>0</v>
      </c>
      <c r="L473" s="2">
        <v>0</v>
      </c>
      <c r="M473" s="2">
        <v>0</v>
      </c>
      <c r="N473" s="2" t="str">
        <f t="shared" si="210"/>
        <v>boolean|0|0|0</v>
      </c>
      <c r="O473" t="str">
        <f>IFERROR(VLOOKUP('nCino | Field Mappings'!$A473,'nCino | Object Info'!$A:$H,5,FALSE),"(not found)")</f>
        <v>rskcsp_ds_facility</v>
      </c>
      <c r="P473" t="str">
        <f t="shared" si="211"/>
        <v>LLC_BI__Is_Sublimit__c</v>
      </c>
      <c r="Q473" s="7">
        <f>IFERROR(VLOOKUP($N473,'nCino | BigQuery Type Lookup'!$A:$F,2,FALSE),"(not found)")</f>
        <v>1</v>
      </c>
    </row>
    <row r="474" spans="1:42">
      <c r="A474" s="1" t="s">
        <v>49</v>
      </c>
      <c r="B474" s="1" t="s">
        <v>374</v>
      </c>
      <c r="C474" s="1" t="s">
        <v>1430</v>
      </c>
      <c r="D474" s="1" t="s">
        <v>1431</v>
      </c>
      <c r="E474" s="1" t="s">
        <v>1432</v>
      </c>
      <c r="F474" s="2" t="str">
        <f>IF(OR(ISERROR(VLOOKUP($C474,'DMW | F&amp;L Fields'!$L:$M, 1, FALSE)),IFERROR(INDEX('DMW | F&amp;L Fields'!$C:$C,MATCH($C474,'DMW | F&amp;L Fields'!$L:$L, 0)), "Y") ="Y"),"No", "Yes")</f>
        <v>No</v>
      </c>
      <c r="G474" s="1" t="str">
        <f>IFERROR(VLOOKUP($C474,'DMW | F&amp;L Fields'!$L:$M, 2, FALSE),"(not found)")</f>
        <v>(not found)</v>
      </c>
      <c r="H474" s="2" t="str">
        <f t="shared" si="209"/>
        <v>n/a</v>
      </c>
      <c r="I474" s="2" t="s">
        <v>110</v>
      </c>
      <c r="J474" s="1" t="s">
        <v>164</v>
      </c>
      <c r="K474" s="2">
        <v>0</v>
      </c>
      <c r="L474" s="2">
        <v>0</v>
      </c>
      <c r="M474" s="2">
        <v>0</v>
      </c>
      <c r="N474" s="2" t="str">
        <f t="shared" si="210"/>
        <v>boolean|0|0|0</v>
      </c>
      <c r="O474" t="str">
        <f>IFERROR(VLOOKUP('nCino | Field Mappings'!$A474,'nCino | Object Info'!$A:$H,5,FALSE),"(not found)")</f>
        <v>rskcsp_ds_facility</v>
      </c>
      <c r="P474" t="str">
        <f t="shared" si="211"/>
        <v>LLC_BI__Is_Syndication__c</v>
      </c>
      <c r="Q474" s="7">
        <f>IFERROR(VLOOKUP($N474,'nCino | BigQuery Type Lookup'!$A:$F,2,FALSE),"(not found)")</f>
        <v>1</v>
      </c>
    </row>
    <row r="475" spans="1:42">
      <c r="A475" s="1" t="s">
        <v>49</v>
      </c>
      <c r="B475" s="1" t="s">
        <v>374</v>
      </c>
      <c r="C475" s="1" t="s">
        <v>1433</v>
      </c>
      <c r="D475" s="1" t="s">
        <v>1434</v>
      </c>
      <c r="E475" s="1" t="s">
        <v>1435</v>
      </c>
      <c r="F475" s="2" t="str">
        <f>IF(OR(ISERROR(VLOOKUP($C475,'DMW | F&amp;L Fields'!$L:$M, 1, FALSE)),IFERROR(INDEX('DMW | F&amp;L Fields'!$C:$C,MATCH($C475,'DMW | F&amp;L Fields'!$L:$L, 0)), "Y") ="Y"),"No", "Yes")</f>
        <v>No</v>
      </c>
      <c r="G475" s="1" t="str">
        <f>IFERROR(VLOOKUP($C475,'DMW | F&amp;L Fields'!$L:$M, 2, FALSE),"(not found)")</f>
        <v>(not found)</v>
      </c>
      <c r="H475" s="2" t="str">
        <f t="shared" si="209"/>
        <v>n/a</v>
      </c>
      <c r="I475" s="2" t="s">
        <v>110</v>
      </c>
      <c r="J475" s="1" t="s">
        <v>164</v>
      </c>
      <c r="K475" s="2">
        <v>0</v>
      </c>
      <c r="L475" s="2">
        <v>0</v>
      </c>
      <c r="M475" s="2">
        <v>0</v>
      </c>
      <c r="N475" s="2" t="str">
        <f t="shared" si="210"/>
        <v>boolean|0|0|0</v>
      </c>
      <c r="O475" t="str">
        <f>IFERROR(VLOOKUP('nCino | Field Mappings'!$A475,'nCino | Object Info'!$A:$H,5,FALSE),"(not found)")</f>
        <v>rskcsp_ds_facility</v>
      </c>
      <c r="P475" t="str">
        <f t="shared" si="211"/>
        <v>LLC_BI__Is_Term_Loan_Current__c</v>
      </c>
      <c r="Q475" s="7">
        <f>IFERROR(VLOOKUP($N475,'nCino | BigQuery Type Lookup'!$A:$F,2,FALSE),"(not found)")</f>
        <v>1</v>
      </c>
    </row>
    <row r="476" spans="1:42">
      <c r="A476" s="1" t="s">
        <v>49</v>
      </c>
      <c r="B476" s="1" t="s">
        <v>374</v>
      </c>
      <c r="C476" s="1" t="s">
        <v>1436</v>
      </c>
      <c r="D476" s="1" t="s">
        <v>1437</v>
      </c>
      <c r="E476" s="1" t="s">
        <v>1438</v>
      </c>
      <c r="F476" s="2" t="str">
        <f>IF(OR(ISERROR(VLOOKUP($C476,'DMW | F&amp;L Fields'!$L:$M, 1, FALSE)),IFERROR(INDEX('DMW | F&amp;L Fields'!$C:$C,MATCH($C476,'DMW | F&amp;L Fields'!$L:$L, 0)), "Y") ="Y"),"No", "Yes")</f>
        <v>No</v>
      </c>
      <c r="G476" s="1" t="str">
        <f>IFERROR(VLOOKUP($C476,'DMW | F&amp;L Fields'!$L:$M, 2, FALSE),"(not found)")</f>
        <v>(not found)</v>
      </c>
      <c r="H476" s="2" t="str">
        <f t="shared" si="209"/>
        <v>n/a</v>
      </c>
      <c r="I476" s="2" t="s">
        <v>110</v>
      </c>
      <c r="J476" s="1" t="s">
        <v>164</v>
      </c>
      <c r="K476" s="2">
        <v>0</v>
      </c>
      <c r="L476" s="2">
        <v>0</v>
      </c>
      <c r="M476" s="2">
        <v>0</v>
      </c>
      <c r="N476" s="2" t="str">
        <f t="shared" si="210"/>
        <v>boolean|0|0|0</v>
      </c>
      <c r="O476" t="str">
        <f>IFERROR(VLOOKUP('nCino | Field Mappings'!$A476,'nCino | Object Info'!$A:$H,5,FALSE),"(not found)")</f>
        <v>rskcsp_ds_facility</v>
      </c>
      <c r="P476" t="str">
        <f t="shared" si="211"/>
        <v>LLC_BI__isClosed__c</v>
      </c>
      <c r="Q476" s="7">
        <f>IFERROR(VLOOKUP($N476,'nCino | BigQuery Type Lookup'!$A:$F,2,FALSE),"(not found)")</f>
        <v>1</v>
      </c>
    </row>
    <row r="477" spans="1:42">
      <c r="A477" s="1" t="s">
        <v>49</v>
      </c>
      <c r="B477" s="1" t="s">
        <v>374</v>
      </c>
      <c r="C477" s="1" t="s">
        <v>1439</v>
      </c>
      <c r="D477" s="1" t="s">
        <v>1440</v>
      </c>
      <c r="E477" s="1" t="s">
        <v>1441</v>
      </c>
      <c r="F477" s="2" t="str">
        <f>IF(OR(ISERROR(VLOOKUP($C477,'DMW | F&amp;L Fields'!$L:$M, 1, FALSE)),IFERROR(INDEX('DMW | F&amp;L Fields'!$C:$C,MATCH($C477,'DMW | F&amp;L Fields'!$L:$L, 0)), "Y") ="Y"),"No", "Yes")</f>
        <v>No</v>
      </c>
      <c r="G477" s="1" t="str">
        <f>IFERROR(VLOOKUP($C477,'DMW | F&amp;L Fields'!$L:$M, 2, FALSE),"(not found)")</f>
        <v>(not found)</v>
      </c>
      <c r="H477" s="2" t="str">
        <f t="shared" si="209"/>
        <v>n/a</v>
      </c>
      <c r="I477" s="2" t="s">
        <v>97</v>
      </c>
      <c r="J477" s="1" t="s">
        <v>98</v>
      </c>
      <c r="K477" s="2">
        <v>0</v>
      </c>
      <c r="L477" s="2">
        <v>18</v>
      </c>
      <c r="M477" s="2">
        <v>0</v>
      </c>
      <c r="N477" s="2" t="str">
        <f t="shared" si="210"/>
        <v>double|0|18|0</v>
      </c>
      <c r="O477" t="str">
        <f>IFERROR(VLOOKUP('nCino | Field Mappings'!$A477,'nCino | Object Info'!$A:$H,5,FALSE),"(not found)")</f>
        <v>rskcsp_ds_facility</v>
      </c>
      <c r="P477" t="str">
        <f t="shared" si="211"/>
        <v>LLC_BI__isConvert__c</v>
      </c>
      <c r="Q477" s="7">
        <f>IFERROR(VLOOKUP($N477,'nCino | BigQuery Type Lookup'!$A:$F,2,FALSE),"(not found)")</f>
        <v>18</v>
      </c>
    </row>
    <row r="478" spans="1:42">
      <c r="A478" s="1" t="s">
        <v>49</v>
      </c>
      <c r="B478" s="1" t="s">
        <v>374</v>
      </c>
      <c r="C478" s="1" t="s">
        <v>1442</v>
      </c>
      <c r="D478" s="1" t="s">
        <v>1443</v>
      </c>
      <c r="E478" s="1" t="s">
        <v>1444</v>
      </c>
      <c r="F478" s="2" t="str">
        <f>IF(OR(ISERROR(VLOOKUP($C478,'DMW | F&amp;L Fields'!$L:$M, 1, FALSE)),IFERROR(INDEX('DMW | F&amp;L Fields'!$C:$C,MATCH($C478,'DMW | F&amp;L Fields'!$L:$L, 0)), "Y") ="Y"),"No", "Yes")</f>
        <v>Yes</v>
      </c>
      <c r="G478" s="1" t="str">
        <f>IFERROR(VLOOKUP($C478,'DMW | F&amp;L Fields'!$L:$M, 2, FALSE),"(not found)")</f>
        <v>This field is automatically selected via trigger. When enabled, it indicates that the loan was created from the renewal functionality. When disabled, the loan was not created as a renewal. By default, it is disabled.</v>
      </c>
      <c r="H478" s="2" t="str">
        <f t="shared" si="209"/>
        <v>n/a</v>
      </c>
      <c r="I478" s="2" t="s">
        <v>110</v>
      </c>
      <c r="J478" s="1" t="s">
        <v>164</v>
      </c>
      <c r="K478" s="2">
        <v>0</v>
      </c>
      <c r="L478" s="2">
        <v>0</v>
      </c>
      <c r="M478" s="2">
        <v>0</v>
      </c>
      <c r="N478" s="2" t="str">
        <f t="shared" si="210"/>
        <v>boolean|0|0|0</v>
      </c>
      <c r="O478" t="str">
        <f>IFERROR(VLOOKUP('nCino | Field Mappings'!$A478,'nCino | Object Info'!$A:$H,5,FALSE),"(not found)")</f>
        <v>rskcsp_ds_facility</v>
      </c>
      <c r="P478" t="str">
        <f t="shared" si="211"/>
        <v>LLC_BI__isRenewal__c</v>
      </c>
      <c r="Q478" s="7">
        <f>IFERROR(VLOOKUP($N478,'nCino | BigQuery Type Lookup'!$A:$F,2,FALSE),"(not found)")</f>
        <v>1</v>
      </c>
      <c r="R478" t="str">
        <f>IFERROR(VLOOKUP('nCino | Field Mappings'!$A478,'nCino | Object Info'!$A:$H,6,FALSE),"(not found)")</f>
        <v>rskcsp_ds_facility_staging</v>
      </c>
      <c r="S478" t="str">
        <f t="shared" si="212"/>
        <v>LLC_BI__isRenewal__c</v>
      </c>
      <c r="T478" s="7" t="str">
        <f t="shared" si="213"/>
        <v>n/a</v>
      </c>
      <c r="U478" s="7" t="str">
        <f t="shared" ref="U478" si="227">IF($T478="Primary", "yes", "no")</f>
        <v>no</v>
      </c>
      <c r="V478" s="2" t="str">
        <f>IFERROR(VLOOKUP($N478,'nCino | BigQuery Type Lookup'!$A:$F,3,FALSE),"(not found)")</f>
        <v>BOOL</v>
      </c>
      <c r="W478" s="7" t="str">
        <f>IFERROR(VLOOKUP($N478,'nCino | BigQuery Type Lookup'!$A:$F,4,FALSE),"(not found)")</f>
        <v>n/a</v>
      </c>
      <c r="X478" s="7" t="str">
        <f>IFERROR(VLOOKUP($N478,'nCino | BigQuery Type Lookup'!$A:$F,5,FALSE),"(not found)")</f>
        <v>n/a</v>
      </c>
      <c r="Y478" s="7" t="str">
        <f>IFERROR(VLOOKUP($N478,'nCino | BigQuery Type Lookup'!$A:$F,6,FALSE),"(not found)")</f>
        <v>n/a</v>
      </c>
      <c r="Z478" t="str">
        <f>IFERROR(VLOOKUP('nCino | Field Mappings'!$A478,'nCino | Object Info'!$A:$H,7,FALSE),"(not found)")</f>
        <v>rskcsp_ds_facility_curated</v>
      </c>
      <c r="AA478" t="str">
        <f t="shared" si="215"/>
        <v>LLC_BI__isRenewal__c</v>
      </c>
      <c r="AB478" s="7" t="str">
        <f t="shared" si="216"/>
        <v>n/a</v>
      </c>
      <c r="AC478" s="7" t="str">
        <f t="shared" si="216"/>
        <v>no</v>
      </c>
      <c r="AD478" s="2" t="str">
        <f t="shared" si="217"/>
        <v>BOOL</v>
      </c>
      <c r="AE478" s="7" t="str">
        <f t="shared" si="218"/>
        <v>n/a</v>
      </c>
      <c r="AF478" s="7" t="str">
        <f t="shared" si="219"/>
        <v>n/a</v>
      </c>
      <c r="AG478" s="7" t="str">
        <f t="shared" si="220"/>
        <v>n/a</v>
      </c>
      <c r="AH478" t="str">
        <f>IFERROR(VLOOKUP('nCino | Field Mappings'!$A478,'nCino | Object Info'!$A:$H,8,FALSE),"(not found)")</f>
        <v>facility</v>
      </c>
      <c r="AI478" t="str">
        <f t="shared" si="221"/>
        <v>isRenewal</v>
      </c>
      <c r="AJ478" s="7" t="str">
        <f t="shared" si="222"/>
        <v>n/a</v>
      </c>
      <c r="AK478" s="7" t="str">
        <f>AC478</f>
        <v>no</v>
      </c>
      <c r="AL478" s="2" t="str">
        <f t="shared" si="223"/>
        <v>BOOL</v>
      </c>
      <c r="AM478" s="7" t="str">
        <f t="shared" si="224"/>
        <v>n/a</v>
      </c>
      <c r="AN478" s="7" t="str">
        <f t="shared" si="225"/>
        <v>n/a</v>
      </c>
      <c r="AO478" s="7" t="str">
        <f t="shared" si="226"/>
        <v>n/a</v>
      </c>
      <c r="AP478" s="7" t="str">
        <f>IF(AL478="ARRAY", "CHECK MAX ELEMENTS", "n/a")</f>
        <v>n/a</v>
      </c>
    </row>
    <row r="479" spans="1:42">
      <c r="A479" s="1" t="s">
        <v>49</v>
      </c>
      <c r="B479" s="1" t="s">
        <v>374</v>
      </c>
      <c r="C479" s="1" t="s">
        <v>1445</v>
      </c>
      <c r="D479" s="1" t="s">
        <v>1446</v>
      </c>
      <c r="E479" s="1" t="s">
        <v>1447</v>
      </c>
      <c r="F479" s="2" t="str">
        <f>IF(OR(ISERROR(VLOOKUP($C479,'DMW | F&amp;L Fields'!$L:$M, 1, FALSE)),IFERROR(INDEX('DMW | F&amp;L Fields'!$C:$C,MATCH($C479,'DMW | F&amp;L Fields'!$L:$L, 0)), "Y") ="Y"),"No", "Yes")</f>
        <v>No</v>
      </c>
      <c r="G479" s="1" t="str">
        <f>IFERROR(VLOOKUP($C479,'DMW | F&amp;L Fields'!$L:$M, 2, FALSE),"(not found)")</f>
        <v>(not found)</v>
      </c>
      <c r="H479" s="2" t="str">
        <f t="shared" si="209"/>
        <v>n/a</v>
      </c>
      <c r="I479" s="2" t="s">
        <v>97</v>
      </c>
      <c r="J479" s="1" t="s">
        <v>102</v>
      </c>
      <c r="K479" s="2">
        <v>0</v>
      </c>
      <c r="L479" s="2">
        <v>0</v>
      </c>
      <c r="M479" s="2">
        <v>0</v>
      </c>
      <c r="N479" s="2" t="str">
        <f t="shared" si="210"/>
        <v>date|0|0|0</v>
      </c>
      <c r="O479" t="str">
        <f>IFERROR(VLOOKUP('nCino | Field Mappings'!$A479,'nCino | Object Info'!$A:$H,5,FALSE),"(not found)")</f>
        <v>rskcsp_ds_facility</v>
      </c>
      <c r="P479" t="str">
        <f t="shared" si="211"/>
        <v>LLC_BI__Last_Pay_Date__c</v>
      </c>
      <c r="Q479" s="7">
        <f>IFERROR(VLOOKUP($N479,'nCino | BigQuery Type Lookup'!$A:$F,2,FALSE),"(not found)")</f>
        <v>8</v>
      </c>
    </row>
    <row r="480" spans="1:42">
      <c r="A480" s="1" t="s">
        <v>49</v>
      </c>
      <c r="B480" s="1" t="s">
        <v>374</v>
      </c>
      <c r="C480" s="1" t="s">
        <v>1448</v>
      </c>
      <c r="D480" s="1" t="s">
        <v>1449</v>
      </c>
      <c r="E480" s="1" t="s">
        <v>1450</v>
      </c>
      <c r="F480" s="2" t="str">
        <f>IF(OR(ISERROR(VLOOKUP($C480,'DMW | F&amp;L Fields'!$L:$M, 1, FALSE)),IFERROR(INDEX('DMW | F&amp;L Fields'!$C:$C,MATCH($C480,'DMW | F&amp;L Fields'!$L:$L, 0)), "Y") ="Y"),"No", "Yes")</f>
        <v>No</v>
      </c>
      <c r="G480" s="1" t="str">
        <f>IFERROR(VLOOKUP($C480,'DMW | F&amp;L Fields'!$L:$M, 2, FALSE),"(not found)")</f>
        <v>(not found)</v>
      </c>
      <c r="H480" s="2" t="str">
        <f t="shared" si="209"/>
        <v>n/a</v>
      </c>
      <c r="I480" s="2" t="s">
        <v>97</v>
      </c>
      <c r="J480" s="1" t="s">
        <v>335</v>
      </c>
      <c r="K480" s="2">
        <v>255</v>
      </c>
      <c r="L480" s="2">
        <v>0</v>
      </c>
      <c r="M480" s="2">
        <v>0</v>
      </c>
      <c r="N480" s="2" t="str">
        <f t="shared" si="210"/>
        <v>textarea|255|0|0</v>
      </c>
      <c r="O480" t="str">
        <f>IFERROR(VLOOKUP('nCino | Field Mappings'!$A480,'nCino | Object Info'!$A:$H,5,FALSE),"(not found)")</f>
        <v>rskcsp_ds_facility</v>
      </c>
      <c r="P480" t="str">
        <f t="shared" si="211"/>
        <v>LLC_BI__Lead_Detail__c</v>
      </c>
      <c r="Q480" s="7">
        <f>IFERROR(VLOOKUP($N480,'nCino | BigQuery Type Lookup'!$A:$F,2,FALSE),"(not found)")</f>
        <v>255</v>
      </c>
    </row>
    <row r="481" spans="1:42">
      <c r="A481" s="1" t="s">
        <v>49</v>
      </c>
      <c r="B481" s="1" t="s">
        <v>374</v>
      </c>
      <c r="C481" s="1" t="s">
        <v>1451</v>
      </c>
      <c r="D481" s="1" t="s">
        <v>1452</v>
      </c>
      <c r="E481" s="1" t="s">
        <v>1453</v>
      </c>
      <c r="F481" s="2" t="str">
        <f>IF(OR(ISERROR(VLOOKUP($C481,'DMW | F&amp;L Fields'!$L:$M, 1, FALSE)),IFERROR(INDEX('DMW | F&amp;L Fields'!$C:$C,MATCH($C481,'DMW | F&amp;L Fields'!$L:$L, 0)), "Y") ="Y"),"No", "Yes")</f>
        <v>No</v>
      </c>
      <c r="G481" s="1" t="str">
        <f>IFERROR(VLOOKUP($C481,'DMW | F&amp;L Fields'!$L:$M, 2, FALSE),"(not found)")</f>
        <v>(not found)</v>
      </c>
      <c r="H481" s="2" t="str">
        <f t="shared" si="209"/>
        <v>n/a</v>
      </c>
      <c r="I481" s="2" t="s">
        <v>97</v>
      </c>
      <c r="J481" s="1" t="s">
        <v>119</v>
      </c>
      <c r="K481" s="2">
        <v>255</v>
      </c>
      <c r="L481" s="2">
        <v>0</v>
      </c>
      <c r="M481" s="2">
        <v>0</v>
      </c>
      <c r="N481" s="2" t="str">
        <f t="shared" si="210"/>
        <v>picklist|255|0|0</v>
      </c>
      <c r="O481" t="str">
        <f>IFERROR(VLOOKUP('nCino | Field Mappings'!$A481,'nCino | Object Info'!$A:$H,5,FALSE),"(not found)")</f>
        <v>rskcsp_ds_facility</v>
      </c>
      <c r="P481" t="str">
        <f t="shared" si="211"/>
        <v>LLC_BI__Lead_Specifics__c</v>
      </c>
      <c r="Q481" s="7">
        <f>IFERROR(VLOOKUP($N481,'nCino | BigQuery Type Lookup'!$A:$F,2,FALSE),"(not found)")</f>
        <v>255</v>
      </c>
    </row>
    <row r="482" spans="1:42">
      <c r="A482" s="1" t="s">
        <v>49</v>
      </c>
      <c r="B482" s="1" t="s">
        <v>374</v>
      </c>
      <c r="C482" s="1" t="s">
        <v>1454</v>
      </c>
      <c r="D482" s="1" t="s">
        <v>1455</v>
      </c>
      <c r="E482" s="1" t="s">
        <v>1456</v>
      </c>
      <c r="F482" s="2" t="str">
        <f>IF(OR(ISERROR(VLOOKUP($C482,'DMW | F&amp;L Fields'!$L:$M, 1, FALSE)),IFERROR(INDEX('DMW | F&amp;L Fields'!$C:$C,MATCH($C482,'DMW | F&amp;L Fields'!$L:$L, 0)), "Y") ="Y"),"No", "Yes")</f>
        <v>No</v>
      </c>
      <c r="G482" s="1" t="str">
        <f>IFERROR(VLOOKUP($C482,'DMW | F&amp;L Fields'!$L:$M, 2, FALSE),"(not found)")</f>
        <v>(not found)</v>
      </c>
      <c r="H482" s="2" t="str">
        <f t="shared" si="209"/>
        <v>n/a</v>
      </c>
      <c r="I482" s="2" t="s">
        <v>97</v>
      </c>
      <c r="J482" s="1" t="s">
        <v>119</v>
      </c>
      <c r="K482" s="2">
        <v>255</v>
      </c>
      <c r="L482" s="2">
        <v>0</v>
      </c>
      <c r="M482" s="2">
        <v>0</v>
      </c>
      <c r="N482" s="2" t="str">
        <f t="shared" si="210"/>
        <v>picklist|255|0|0</v>
      </c>
      <c r="O482" t="str">
        <f>IFERROR(VLOOKUP('nCino | Field Mappings'!$A482,'nCino | Object Info'!$A:$H,5,FALSE),"(not found)")</f>
        <v>rskcsp_ds_facility</v>
      </c>
      <c r="P482" t="str">
        <f t="shared" si="211"/>
        <v>LLC_BI__LeadSource__c</v>
      </c>
      <c r="Q482" s="7">
        <f>IFERROR(VLOOKUP($N482,'nCino | BigQuery Type Lookup'!$A:$F,2,FALSE),"(not found)")</f>
        <v>255</v>
      </c>
    </row>
    <row r="483" spans="1:42">
      <c r="A483" s="1" t="s">
        <v>49</v>
      </c>
      <c r="B483" s="1" t="s">
        <v>374</v>
      </c>
      <c r="C483" s="1" t="s">
        <v>1457</v>
      </c>
      <c r="D483" s="1" t="s">
        <v>1458</v>
      </c>
      <c r="E483" s="1" t="s">
        <v>956</v>
      </c>
      <c r="F483" s="2" t="str">
        <f>IF(OR(ISERROR(VLOOKUP($C483,'DMW | F&amp;L Fields'!$L:$M, 1, FALSE)),IFERROR(INDEX('DMW | F&amp;L Fields'!$C:$C,MATCH($C483,'DMW | F&amp;L Fields'!$L:$L, 0)), "Y") ="Y"),"No", "Yes")</f>
        <v>No</v>
      </c>
      <c r="G483" s="1" t="str">
        <f>IFERROR(VLOOKUP($C483,'DMW | F&amp;L Fields'!$L:$M, 2, FALSE),"(not found)")</f>
        <v>(not found)</v>
      </c>
      <c r="H483" s="2" t="str">
        <f t="shared" si="209"/>
        <v>n/a</v>
      </c>
      <c r="I483" s="2" t="s">
        <v>97</v>
      </c>
      <c r="J483" s="1" t="s">
        <v>119</v>
      </c>
      <c r="K483" s="2">
        <v>255</v>
      </c>
      <c r="L483" s="2">
        <v>0</v>
      </c>
      <c r="M483" s="2">
        <v>0</v>
      </c>
      <c r="N483" s="2" t="str">
        <f t="shared" si="210"/>
        <v>picklist|255|0|0</v>
      </c>
      <c r="O483" t="str">
        <f>IFERROR(VLOOKUP('nCino | Field Mappings'!$A483,'nCino | Object Info'!$A:$H,5,FALSE),"(not found)")</f>
        <v>rskcsp_ds_facility</v>
      </c>
      <c r="P483" t="str">
        <f t="shared" si="211"/>
        <v>LLC_BI__Legal_Firm__c</v>
      </c>
      <c r="Q483" s="7">
        <f>IFERROR(VLOOKUP($N483,'nCino | BigQuery Type Lookup'!$A:$F,2,FALSE),"(not found)")</f>
        <v>255</v>
      </c>
    </row>
    <row r="484" spans="1:42">
      <c r="A484" s="1" t="s">
        <v>49</v>
      </c>
      <c r="B484" s="1" t="s">
        <v>374</v>
      </c>
      <c r="C484" s="1" t="s">
        <v>1459</v>
      </c>
      <c r="D484" s="1" t="s">
        <v>1460</v>
      </c>
      <c r="E484" s="1" t="s">
        <v>1461</v>
      </c>
      <c r="F484" s="2" t="str">
        <f>IF(OR(ISERROR(VLOOKUP($C484,'DMW | F&amp;L Fields'!$L:$M, 1, FALSE)),IFERROR(INDEX('DMW | F&amp;L Fields'!$C:$C,MATCH($C484,'DMW | F&amp;L Fields'!$L:$L, 0)), "Y") ="Y"),"No", "Yes")</f>
        <v>No</v>
      </c>
      <c r="G484" s="1" t="str">
        <f>IFERROR(VLOOKUP($C484,'DMW | F&amp;L Fields'!$L:$M, 2, FALSE),"(not found)")</f>
        <v>(not found)</v>
      </c>
      <c r="H484" s="2" t="str">
        <f t="shared" si="209"/>
        <v>n/a</v>
      </c>
      <c r="I484" s="2" t="s">
        <v>97</v>
      </c>
      <c r="J484" s="1" t="s">
        <v>119</v>
      </c>
      <c r="K484" s="2">
        <v>255</v>
      </c>
      <c r="L484" s="2">
        <v>0</v>
      </c>
      <c r="M484" s="2">
        <v>0</v>
      </c>
      <c r="N484" s="2" t="str">
        <f t="shared" si="210"/>
        <v>picklist|255|0|0</v>
      </c>
      <c r="O484" t="str">
        <f>IFERROR(VLOOKUP('nCino | Field Mappings'!$A484,'nCino | Object Info'!$A:$H,5,FALSE),"(not found)")</f>
        <v>rskcsp_ds_facility</v>
      </c>
      <c r="P484" t="str">
        <f t="shared" si="211"/>
        <v>LLC_BI__Loan_Class__c</v>
      </c>
      <c r="Q484" s="7">
        <f>IFERROR(VLOOKUP($N484,'nCino | BigQuery Type Lookup'!$A:$F,2,FALSE),"(not found)")</f>
        <v>255</v>
      </c>
    </row>
    <row r="485" spans="1:42">
      <c r="A485" s="1" t="s">
        <v>49</v>
      </c>
      <c r="B485" s="1" t="s">
        <v>374</v>
      </c>
      <c r="C485" s="1" t="s">
        <v>1462</v>
      </c>
      <c r="D485" s="1" t="s">
        <v>1463</v>
      </c>
      <c r="E485" s="1" t="s">
        <v>1464</v>
      </c>
      <c r="F485" s="2" t="str">
        <f>IF(OR(ISERROR(VLOOKUP($C485,'DMW | F&amp;L Fields'!$L:$M, 1, FALSE)),IFERROR(INDEX('DMW | F&amp;L Fields'!$C:$C,MATCH($C485,'DMW | F&amp;L Fields'!$L:$L, 0)), "Y") ="Y"),"No", "Yes")</f>
        <v>No</v>
      </c>
      <c r="G485" s="1" t="str">
        <f>IFERROR(VLOOKUP($C485,'DMW | F&amp;L Fields'!$L:$M, 2, FALSE),"(not found)")</f>
        <v>(not found)</v>
      </c>
      <c r="H485" s="2" t="str">
        <f t="shared" si="209"/>
        <v>Foreign</v>
      </c>
      <c r="I485" s="2" t="s">
        <v>97</v>
      </c>
      <c r="J485" s="1" t="s">
        <v>1465</v>
      </c>
      <c r="K485" s="2">
        <v>18</v>
      </c>
      <c r="L485" s="2">
        <v>0</v>
      </c>
      <c r="M485" s="2">
        <v>0</v>
      </c>
      <c r="N485" s="2" t="str">
        <f t="shared" si="210"/>
        <v>reference(LLC_BI__Loan_Collateral_Aggregate__c)|18|0|0</v>
      </c>
      <c r="O485" t="str">
        <f>IFERROR(VLOOKUP('nCino | Field Mappings'!$A485,'nCino | Object Info'!$A:$H,5,FALSE),"(not found)")</f>
        <v>rskcsp_ds_facility</v>
      </c>
      <c r="P485" t="str">
        <f t="shared" si="211"/>
        <v>LLC_BI__Loan_Collateral_Aggregate__c</v>
      </c>
      <c r="Q485" s="7">
        <f>IFERROR(VLOOKUP($N485,'nCino | BigQuery Type Lookup'!$A:$F,2,FALSE),"(not found)")</f>
        <v>18</v>
      </c>
    </row>
    <row r="486" spans="1:42">
      <c r="A486" s="1" t="s">
        <v>49</v>
      </c>
      <c r="B486" s="1" t="s">
        <v>374</v>
      </c>
      <c r="C486" s="1" t="s">
        <v>1466</v>
      </c>
      <c r="D486" s="1" t="s">
        <v>1467</v>
      </c>
      <c r="E486" s="1" t="s">
        <v>1468</v>
      </c>
      <c r="F486" s="2" t="str">
        <f>IF(OR(ISERROR(VLOOKUP($C486,'DMW | F&amp;L Fields'!$L:$M, 1, FALSE)),IFERROR(INDEX('DMW | F&amp;L Fields'!$C:$C,MATCH($C486,'DMW | F&amp;L Fields'!$L:$L, 0)), "Y") ="Y"),"No", "Yes")</f>
        <v>No</v>
      </c>
      <c r="G486" s="1" t="str">
        <f>IFERROR(VLOOKUP($C486,'DMW | F&amp;L Fields'!$L:$M, 2, FALSE),"(not found)")</f>
        <v>(not found)</v>
      </c>
      <c r="H486" s="2" t="str">
        <f t="shared" si="209"/>
        <v>Foreign</v>
      </c>
      <c r="I486" s="2" t="s">
        <v>97</v>
      </c>
      <c r="J486" s="1" t="s">
        <v>1469</v>
      </c>
      <c r="K486" s="2">
        <v>18</v>
      </c>
      <c r="L486" s="2">
        <v>0</v>
      </c>
      <c r="M486" s="2">
        <v>0</v>
      </c>
      <c r="N486" s="2" t="str">
        <f t="shared" si="210"/>
        <v>reference(LLC_BI__Loan_Detail__c)|18|0|0</v>
      </c>
      <c r="O486" t="str">
        <f>IFERROR(VLOOKUP('nCino | Field Mappings'!$A486,'nCino | Object Info'!$A:$H,5,FALSE),"(not found)")</f>
        <v>rskcsp_ds_facility</v>
      </c>
      <c r="P486" t="str">
        <f t="shared" si="211"/>
        <v>LLC_BI__Loan_Detail__c</v>
      </c>
      <c r="Q486" s="7">
        <f>IFERROR(VLOOKUP($N486,'nCino | BigQuery Type Lookup'!$A:$F,2,FALSE),"(not found)")</f>
        <v>18</v>
      </c>
    </row>
    <row r="487" spans="1:42">
      <c r="A487" s="1" t="s">
        <v>49</v>
      </c>
      <c r="B487" s="1" t="s">
        <v>374</v>
      </c>
      <c r="C487" s="1" t="s">
        <v>1470</v>
      </c>
      <c r="D487" s="1" t="s">
        <v>1471</v>
      </c>
      <c r="E487" s="1" t="s">
        <v>1472</v>
      </c>
      <c r="F487" s="2" t="str">
        <f>IF(OR(ISERROR(VLOOKUP($C487,'DMW | F&amp;L Fields'!$L:$M, 1, FALSE)),IFERROR(INDEX('DMW | F&amp;L Fields'!$C:$C,MATCH($C487,'DMW | F&amp;L Fields'!$L:$L, 0)), "Y") ="Y"),"No", "Yes")</f>
        <v>No</v>
      </c>
      <c r="G487" s="1" t="str">
        <f>IFERROR(VLOOKUP($C487,'DMW | F&amp;L Fields'!$L:$M, 2, FALSE),"(not found)")</f>
        <v>(not found)</v>
      </c>
      <c r="H487" s="2" t="str">
        <f t="shared" si="209"/>
        <v>n/a</v>
      </c>
      <c r="I487" s="2" t="s">
        <v>97</v>
      </c>
      <c r="J487" s="1" t="s">
        <v>98</v>
      </c>
      <c r="K487" s="2">
        <v>0</v>
      </c>
      <c r="L487" s="2">
        <v>18</v>
      </c>
      <c r="M487" s="2">
        <v>0</v>
      </c>
      <c r="N487" s="2" t="str">
        <f t="shared" si="210"/>
        <v>double|0|18|0</v>
      </c>
      <c r="O487" t="str">
        <f>IFERROR(VLOOKUP('nCino | Field Mappings'!$A487,'nCino | Object Info'!$A:$H,5,FALSE),"(not found)")</f>
        <v>rskcsp_ds_facility</v>
      </c>
      <c r="P487" t="str">
        <f t="shared" si="211"/>
        <v>LLC_BI__Loan_Number__c</v>
      </c>
      <c r="Q487" s="7">
        <f>IFERROR(VLOOKUP($N487,'nCino | BigQuery Type Lookup'!$A:$F,2,FALSE),"(not found)")</f>
        <v>18</v>
      </c>
    </row>
    <row r="488" spans="1:42">
      <c r="A488" s="1" t="s">
        <v>49</v>
      </c>
      <c r="B488" s="1" t="s">
        <v>374</v>
      </c>
      <c r="C488" s="1" t="s">
        <v>1473</v>
      </c>
      <c r="D488" s="1" t="s">
        <v>1474</v>
      </c>
      <c r="E488" s="1" t="s">
        <v>1475</v>
      </c>
      <c r="F488" s="2" t="str">
        <f>IF(OR(ISERROR(VLOOKUP($C488,'DMW | F&amp;L Fields'!$L:$M, 1, FALSE)),IFERROR(INDEX('DMW | F&amp;L Fields'!$C:$C,MATCH($C488,'DMW | F&amp;L Fields'!$L:$L, 0)), "Y") ="Y"),"No", "Yes")</f>
        <v>No</v>
      </c>
      <c r="G488" s="1" t="str">
        <f>IFERROR(VLOOKUP($C488,'DMW | F&amp;L Fields'!$L:$M, 2, FALSE),"(not found)")</f>
        <v>(not found)</v>
      </c>
      <c r="H488" s="2" t="str">
        <f t="shared" si="209"/>
        <v>Foreign</v>
      </c>
      <c r="I488" s="2" t="s">
        <v>97</v>
      </c>
      <c r="J488" s="1" t="s">
        <v>149</v>
      </c>
      <c r="K488" s="2">
        <v>18</v>
      </c>
      <c r="L488" s="2">
        <v>0</v>
      </c>
      <c r="M488" s="2">
        <v>0</v>
      </c>
      <c r="N488" s="2" t="str">
        <f t="shared" si="210"/>
        <v>reference(User)|18|0|0</v>
      </c>
      <c r="O488" t="str">
        <f>IFERROR(VLOOKUP('nCino | Field Mappings'!$A488,'nCino | Object Info'!$A:$H,5,FALSE),"(not found)")</f>
        <v>rskcsp_ds_facility</v>
      </c>
      <c r="P488" t="str">
        <f t="shared" si="211"/>
        <v>LLC_BI__Loan_Officer__c</v>
      </c>
      <c r="Q488" s="7">
        <f>IFERROR(VLOOKUP($N488,'nCino | BigQuery Type Lookup'!$A:$F,2,FALSE),"(not found)")</f>
        <v>18</v>
      </c>
    </row>
    <row r="489" spans="1:42">
      <c r="A489" s="1" t="s">
        <v>49</v>
      </c>
      <c r="B489" s="1" t="s">
        <v>374</v>
      </c>
      <c r="C489" s="1" t="s">
        <v>1476</v>
      </c>
      <c r="D489" s="1" t="s">
        <v>1477</v>
      </c>
      <c r="E489" s="1" t="s">
        <v>1478</v>
      </c>
      <c r="F489" s="2" t="str">
        <f>IF(OR(ISERROR(VLOOKUP($C489,'DMW | F&amp;L Fields'!$L:$M, 1, FALSE)),IFERROR(INDEX('DMW | F&amp;L Fields'!$C:$C,MATCH($C489,'DMW | F&amp;L Fields'!$L:$L, 0)), "Y") ="Y"),"No", "Yes")</f>
        <v>No</v>
      </c>
      <c r="G489" s="1" t="str">
        <f>IFERROR(VLOOKUP($C489,'DMW | F&amp;L Fields'!$L:$M, 2, FALSE),"(not found)")</f>
        <v>(not found)</v>
      </c>
      <c r="H489" s="2" t="str">
        <f t="shared" si="209"/>
        <v>n/a</v>
      </c>
      <c r="I489" s="2" t="s">
        <v>97</v>
      </c>
      <c r="J489" s="1" t="s">
        <v>115</v>
      </c>
      <c r="K489" s="2">
        <v>80</v>
      </c>
      <c r="L489" s="2">
        <v>0</v>
      </c>
      <c r="M489" s="2">
        <v>0</v>
      </c>
      <c r="N489" s="2" t="str">
        <f t="shared" si="210"/>
        <v>string|80|0|0</v>
      </c>
      <c r="O489" t="str">
        <f>IFERROR(VLOOKUP('nCino | Field Mappings'!$A489,'nCino | Object Info'!$A:$H,5,FALSE),"(not found)")</f>
        <v>rskcsp_ds_facility</v>
      </c>
      <c r="P489" t="str">
        <f t="shared" si="211"/>
        <v>LLC_BI__Loan_Type_Code__c</v>
      </c>
      <c r="Q489" s="7">
        <f>IFERROR(VLOOKUP($N489,'nCino | BigQuery Type Lookup'!$A:$F,2,FALSE),"(not found)")</f>
        <v>80</v>
      </c>
    </row>
    <row r="490" spans="1:42">
      <c r="A490" s="1" t="s">
        <v>49</v>
      </c>
      <c r="B490" s="1" t="s">
        <v>374</v>
      </c>
      <c r="C490" s="1" t="s">
        <v>1479</v>
      </c>
      <c r="D490" s="1" t="s">
        <v>327</v>
      </c>
      <c r="E490" s="1" t="s">
        <v>1480</v>
      </c>
      <c r="F490" s="2" t="str">
        <f>IF(OR(ISERROR(VLOOKUP($C490,'DMW | F&amp;L Fields'!$L:$M, 1, FALSE)),IFERROR(INDEX('DMW | F&amp;L Fields'!$C:$C,MATCH($C490,'DMW | F&amp;L Fields'!$L:$L, 0)), "Y") ="Y"),"No", "Yes")</f>
        <v>Yes</v>
      </c>
      <c r="G490" s="1" t="str">
        <f>IFERROR(VLOOKUP($C490,'DMW | F&amp;L Fields'!$L:$M, 2, FALSE),"(not found)")</f>
        <v>The loan number is an external, unique key for a facility. This field is used when syncing nCino with the financial institution's core.</v>
      </c>
      <c r="H490" s="2" t="str">
        <f t="shared" si="209"/>
        <v>n/a</v>
      </c>
      <c r="I490" s="2" t="s">
        <v>97</v>
      </c>
      <c r="J490" s="1" t="s">
        <v>115</v>
      </c>
      <c r="K490" s="2">
        <v>255</v>
      </c>
      <c r="L490" s="2">
        <v>0</v>
      </c>
      <c r="M490" s="2">
        <v>0</v>
      </c>
      <c r="N490" s="2" t="str">
        <f t="shared" si="210"/>
        <v>string|255|0|0</v>
      </c>
      <c r="O490" t="str">
        <f>IFERROR(VLOOKUP('nCino | Field Mappings'!$A490,'nCino | Object Info'!$A:$H,5,FALSE),"(not found)")</f>
        <v>rskcsp_ds_facility</v>
      </c>
      <c r="P490" t="str">
        <f t="shared" si="211"/>
        <v>LLC_BI__lookupKey__c</v>
      </c>
      <c r="Q490" s="7">
        <f>IFERROR(VLOOKUP($N490,'nCino | BigQuery Type Lookup'!$A:$F,2,FALSE),"(not found)")</f>
        <v>255</v>
      </c>
      <c r="R490" t="str">
        <f>IFERROR(VLOOKUP('nCino | Field Mappings'!$A490,'nCino | Object Info'!$A:$H,6,FALSE),"(not found)")</f>
        <v>rskcsp_ds_facility_staging</v>
      </c>
      <c r="S490" t="str">
        <f t="shared" si="212"/>
        <v>LLC_BI__lookupKey__c</v>
      </c>
      <c r="T490" s="7" t="str">
        <f t="shared" si="213"/>
        <v>n/a</v>
      </c>
      <c r="U490" s="7" t="str">
        <f t="shared" ref="U490" si="228">IF($T490="Primary", "yes", "no")</f>
        <v>no</v>
      </c>
      <c r="V490" s="2" t="str">
        <f>IFERROR(VLOOKUP($N490,'nCino | BigQuery Type Lookup'!$A:$F,3,FALSE),"(not found)")</f>
        <v>STRING</v>
      </c>
      <c r="W490" s="7">
        <f>IFERROR(VLOOKUP($N490,'nCino | BigQuery Type Lookup'!$A:$F,4,FALSE),"(not found)")</f>
        <v>255</v>
      </c>
      <c r="X490" s="7" t="str">
        <f>IFERROR(VLOOKUP($N490,'nCino | BigQuery Type Lookup'!$A:$F,5,FALSE),"(not found)")</f>
        <v>n/a</v>
      </c>
      <c r="Y490" s="7" t="str">
        <f>IFERROR(VLOOKUP($N490,'nCino | BigQuery Type Lookup'!$A:$F,6,FALSE),"(not found)")</f>
        <v>n/a</v>
      </c>
      <c r="Z490" t="str">
        <f>IFERROR(VLOOKUP('nCino | Field Mappings'!$A490,'nCino | Object Info'!$A:$H,7,FALSE),"(not found)")</f>
        <v>rskcsp_ds_facility_curated</v>
      </c>
      <c r="AA490" t="str">
        <f t="shared" si="215"/>
        <v>LLC_BI__lookupKey__c</v>
      </c>
      <c r="AB490" s="7" t="str">
        <f t="shared" si="216"/>
        <v>n/a</v>
      </c>
      <c r="AC490" s="7" t="str">
        <f t="shared" si="216"/>
        <v>yes</v>
      </c>
      <c r="AD490" s="2" t="str">
        <f t="shared" si="217"/>
        <v>STRING</v>
      </c>
      <c r="AE490" s="7">
        <f t="shared" si="218"/>
        <v>255</v>
      </c>
      <c r="AF490" s="7" t="str">
        <f t="shared" si="219"/>
        <v>n/a</v>
      </c>
      <c r="AG490" s="7" t="str">
        <f t="shared" si="220"/>
        <v>n/a</v>
      </c>
      <c r="AH490" t="str">
        <f>IFERROR(VLOOKUP('nCino | Field Mappings'!$A490,'nCino | Object Info'!$A:$H,8,FALSE),"(not found)")</f>
        <v>facility</v>
      </c>
      <c r="AI490" t="str">
        <f t="shared" si="221"/>
        <v>lookupKey</v>
      </c>
      <c r="AJ490" s="7" t="str">
        <f t="shared" si="222"/>
        <v>n/a</v>
      </c>
      <c r="AK490" s="7" t="str">
        <f>AC490</f>
        <v>yes</v>
      </c>
      <c r="AL490" s="2" t="str">
        <f t="shared" si="223"/>
        <v>STRING</v>
      </c>
      <c r="AM490" s="7">
        <f t="shared" si="224"/>
        <v>255</v>
      </c>
      <c r="AN490" s="7" t="str">
        <f t="shared" si="225"/>
        <v>n/a</v>
      </c>
      <c r="AO490" s="7" t="str">
        <f t="shared" si="226"/>
        <v>n/a</v>
      </c>
      <c r="AP490" s="7" t="str">
        <f>IF(AL490="ARRAY", "CHECK MAX ELEMENTS", "n/a")</f>
        <v>n/a</v>
      </c>
    </row>
    <row r="491" spans="1:42">
      <c r="A491" s="1" t="s">
        <v>49</v>
      </c>
      <c r="B491" s="1" t="s">
        <v>374</v>
      </c>
      <c r="C491" s="1" t="s">
        <v>1481</v>
      </c>
      <c r="D491" s="1" t="s">
        <v>1482</v>
      </c>
      <c r="E491" s="1" t="s">
        <v>1483</v>
      </c>
      <c r="F491" s="2" t="str">
        <f>IF(OR(ISERROR(VLOOKUP($C491,'DMW | F&amp;L Fields'!$L:$M, 1, FALSE)),IFERROR(INDEX('DMW | F&amp;L Fields'!$C:$C,MATCH($C491,'DMW | F&amp;L Fields'!$L:$L, 0)), "Y") ="Y"),"No", "Yes")</f>
        <v>No</v>
      </c>
      <c r="G491" s="1" t="str">
        <f>IFERROR(VLOOKUP($C491,'DMW | F&amp;L Fields'!$L:$M, 2, FALSE),"(not found)")</f>
        <v>(not found)</v>
      </c>
      <c r="H491" s="2" t="str">
        <f t="shared" si="209"/>
        <v>n/a</v>
      </c>
      <c r="I491" s="2" t="s">
        <v>97</v>
      </c>
      <c r="J491" s="1" t="s">
        <v>335</v>
      </c>
      <c r="K491" s="2">
        <v>255</v>
      </c>
      <c r="L491" s="2">
        <v>0</v>
      </c>
      <c r="M491" s="2">
        <v>0</v>
      </c>
      <c r="N491" s="2" t="str">
        <f t="shared" si="210"/>
        <v>textarea|255|0|0</v>
      </c>
      <c r="O491" t="str">
        <f>IFERROR(VLOOKUP('nCino | Field Mappings'!$A491,'nCino | Object Info'!$A:$H,5,FALSE),"(not found)")</f>
        <v>rskcsp_ds_facility</v>
      </c>
      <c r="P491" t="str">
        <f t="shared" si="211"/>
        <v>LLC_BI__Lost_Detail__c</v>
      </c>
      <c r="Q491" s="7">
        <f>IFERROR(VLOOKUP($N491,'nCino | BigQuery Type Lookup'!$A:$F,2,FALSE),"(not found)")</f>
        <v>255</v>
      </c>
    </row>
    <row r="492" spans="1:42">
      <c r="A492" s="1" t="s">
        <v>49</v>
      </c>
      <c r="B492" s="1" t="s">
        <v>374</v>
      </c>
      <c r="C492" s="1" t="s">
        <v>1484</v>
      </c>
      <c r="D492" s="1" t="s">
        <v>1485</v>
      </c>
      <c r="E492" s="1" t="s">
        <v>1486</v>
      </c>
      <c r="F492" s="2" t="str">
        <f>IF(OR(ISERROR(VLOOKUP($C492,'DMW | F&amp;L Fields'!$L:$M, 1, FALSE)),IFERROR(INDEX('DMW | F&amp;L Fields'!$C:$C,MATCH($C492,'DMW | F&amp;L Fields'!$L:$L, 0)), "Y") ="Y"),"No", "Yes")</f>
        <v>No</v>
      </c>
      <c r="G492" s="1" t="str">
        <f>IFERROR(VLOOKUP($C492,'DMW | F&amp;L Fields'!$L:$M, 2, FALSE),"(not found)")</f>
        <v>(not found)</v>
      </c>
      <c r="H492" s="2" t="str">
        <f t="shared" si="209"/>
        <v>n/a</v>
      </c>
      <c r="I492" s="2" t="s">
        <v>97</v>
      </c>
      <c r="J492" s="1" t="s">
        <v>119</v>
      </c>
      <c r="K492" s="2">
        <v>255</v>
      </c>
      <c r="L492" s="2">
        <v>0</v>
      </c>
      <c r="M492" s="2">
        <v>0</v>
      </c>
      <c r="N492" s="2" t="str">
        <f t="shared" si="210"/>
        <v>picklist|255|0|0</v>
      </c>
      <c r="O492" t="str">
        <f>IFERROR(VLOOKUP('nCino | Field Mappings'!$A492,'nCino | Object Info'!$A:$H,5,FALSE),"(not found)")</f>
        <v>rskcsp_ds_facility</v>
      </c>
      <c r="P492" t="str">
        <f t="shared" si="211"/>
        <v>LLC_BI__Lost_To__c</v>
      </c>
      <c r="Q492" s="7">
        <f>IFERROR(VLOOKUP($N492,'nCino | BigQuery Type Lookup'!$A:$F,2,FALSE),"(not found)")</f>
        <v>255</v>
      </c>
    </row>
    <row r="493" spans="1:42">
      <c r="A493" s="1" t="s">
        <v>49</v>
      </c>
      <c r="B493" s="1" t="s">
        <v>374</v>
      </c>
      <c r="C493" s="1" t="s">
        <v>1487</v>
      </c>
      <c r="D493" s="1" t="s">
        <v>1488</v>
      </c>
      <c r="E493" s="1" t="s">
        <v>1489</v>
      </c>
      <c r="F493" s="2" t="str">
        <f>IF(OR(ISERROR(VLOOKUP($C493,'DMW | F&amp;L Fields'!$L:$M, 1, FALSE)),IFERROR(INDEX('DMW | F&amp;L Fields'!$C:$C,MATCH($C493,'DMW | F&amp;L Fields'!$L:$L, 0)), "Y") ="Y"),"No", "Yes")</f>
        <v>No</v>
      </c>
      <c r="G493" s="1" t="str">
        <f>IFERROR(VLOOKUP($C493,'DMW | F&amp;L Fields'!$L:$M, 2, FALSE),"(not found)")</f>
        <v>(not found)</v>
      </c>
      <c r="H493" s="2" t="str">
        <f t="shared" si="209"/>
        <v>n/a</v>
      </c>
      <c r="I493" s="2" t="s">
        <v>97</v>
      </c>
      <c r="J493" s="1" t="s">
        <v>115</v>
      </c>
      <c r="K493" s="2">
        <v>255</v>
      </c>
      <c r="L493" s="2">
        <v>0</v>
      </c>
      <c r="M493" s="2">
        <v>0</v>
      </c>
      <c r="N493" s="2" t="str">
        <f t="shared" si="210"/>
        <v>string|255|0|0</v>
      </c>
      <c r="O493" t="str">
        <f>IFERROR(VLOOKUP('nCino | Field Mappings'!$A493,'nCino | Object Info'!$A:$H,5,FALSE),"(not found)")</f>
        <v>rskcsp_ds_facility</v>
      </c>
      <c r="P493" t="str">
        <f t="shared" si="211"/>
        <v>LLC_BI__MailerTeamKey__c</v>
      </c>
      <c r="Q493" s="7">
        <f>IFERROR(VLOOKUP($N493,'nCino | BigQuery Type Lookup'!$A:$F,2,FALSE),"(not found)")</f>
        <v>255</v>
      </c>
    </row>
    <row r="494" spans="1:42">
      <c r="A494" s="1" t="s">
        <v>49</v>
      </c>
      <c r="B494" s="1" t="s">
        <v>374</v>
      </c>
      <c r="C494" s="1" t="s">
        <v>1490</v>
      </c>
      <c r="D494" s="1" t="s">
        <v>1491</v>
      </c>
      <c r="E494" s="1" t="s">
        <v>1492</v>
      </c>
      <c r="F494" s="2" t="str">
        <f>IF(OR(ISERROR(VLOOKUP($C494,'DMW | F&amp;L Fields'!$L:$M, 1, FALSE)),IFERROR(INDEX('DMW | F&amp;L Fields'!$C:$C,MATCH($C494,'DMW | F&amp;L Fields'!$L:$L, 0)), "Y") ="Y"),"No", "Yes")</f>
        <v>No</v>
      </c>
      <c r="G494" s="1" t="str">
        <f>IFERROR(VLOOKUP($C494,'DMW | F&amp;L Fields'!$L:$M, 2, FALSE),"(not found)")</f>
        <v>(not found)</v>
      </c>
      <c r="H494" s="2" t="str">
        <f t="shared" si="209"/>
        <v>n/a</v>
      </c>
      <c r="I494" s="2" t="s">
        <v>97</v>
      </c>
      <c r="J494" s="1" t="s">
        <v>342</v>
      </c>
      <c r="K494" s="2">
        <v>0</v>
      </c>
      <c r="L494" s="2">
        <v>6</v>
      </c>
      <c r="M494" s="2">
        <v>3</v>
      </c>
      <c r="N494" s="2" t="str">
        <f t="shared" si="210"/>
        <v>percent|0|6|3</v>
      </c>
      <c r="O494" t="str">
        <f>IFERROR(VLOOKUP('nCino | Field Mappings'!$A494,'nCino | Object Info'!$A:$H,5,FALSE),"(not found)")</f>
        <v>rskcsp_ds_facility</v>
      </c>
      <c r="P494" t="str">
        <f t="shared" si="211"/>
        <v>LLC_BI__MAPR__c</v>
      </c>
      <c r="Q494" s="7">
        <f>IFERROR(VLOOKUP($N494,'nCino | BigQuery Type Lookup'!$A:$F,2,FALSE),"(not found)")</f>
        <v>10</v>
      </c>
    </row>
    <row r="495" spans="1:42">
      <c r="A495" s="1" t="s">
        <v>49</v>
      </c>
      <c r="B495" s="1" t="s">
        <v>374</v>
      </c>
      <c r="C495" s="1" t="s">
        <v>1493</v>
      </c>
      <c r="D495" s="1" t="s">
        <v>1494</v>
      </c>
      <c r="E495" s="1" t="s">
        <v>1495</v>
      </c>
      <c r="F495" s="2" t="str">
        <f>IF(OR(ISERROR(VLOOKUP($C495,'DMW | F&amp;L Fields'!$L:$M, 1, FALSE)),IFERROR(INDEX('DMW | F&amp;L Fields'!$C:$C,MATCH($C495,'DMW | F&amp;L Fields'!$L:$L, 0)), "Y") ="Y"),"No", "Yes")</f>
        <v>Yes</v>
      </c>
      <c r="G495" s="1" t="str">
        <f>IFERROR(VLOOKUP($C495,'DMW | F&amp;L Fields'!$L:$M, 2, FALSE),"(not found)")</f>
        <v>This field is optional. It is manually populated. This date field is used to specify when the loan will reach maturity.</v>
      </c>
      <c r="H495" s="2" t="str">
        <f t="shared" si="209"/>
        <v>n/a</v>
      </c>
      <c r="I495" s="2" t="s">
        <v>97</v>
      </c>
      <c r="J495" s="1" t="s">
        <v>102</v>
      </c>
      <c r="K495" s="2">
        <v>0</v>
      </c>
      <c r="L495" s="2">
        <v>0</v>
      </c>
      <c r="M495" s="2">
        <v>0</v>
      </c>
      <c r="N495" s="2" t="str">
        <f t="shared" si="210"/>
        <v>date|0|0|0</v>
      </c>
      <c r="O495" t="str">
        <f>IFERROR(VLOOKUP('nCino | Field Mappings'!$A495,'nCino | Object Info'!$A:$H,5,FALSE),"(not found)")</f>
        <v>rskcsp_ds_facility</v>
      </c>
      <c r="P495" t="str">
        <f t="shared" si="211"/>
        <v>LLC_BI__Maturity_Date__c</v>
      </c>
      <c r="Q495" s="7">
        <f>IFERROR(VLOOKUP($N495,'nCino | BigQuery Type Lookup'!$A:$F,2,FALSE),"(not found)")</f>
        <v>8</v>
      </c>
      <c r="R495" t="str">
        <f>IFERROR(VLOOKUP('nCino | Field Mappings'!$A495,'nCino | Object Info'!$A:$H,6,FALSE),"(not found)")</f>
        <v>rskcsp_ds_facility_staging</v>
      </c>
      <c r="S495" t="str">
        <f t="shared" si="212"/>
        <v>LLC_BI__Maturity_Date__c</v>
      </c>
      <c r="T495" s="7" t="str">
        <f t="shared" si="213"/>
        <v>n/a</v>
      </c>
      <c r="U495" s="7" t="str">
        <f t="shared" ref="U495" si="229">IF($T495="Primary", "yes", "no")</f>
        <v>no</v>
      </c>
      <c r="V495" s="2" t="str">
        <f>IFERROR(VLOOKUP($N495,'nCino | BigQuery Type Lookup'!$A:$F,3,FALSE),"(not found)")</f>
        <v>DATE</v>
      </c>
      <c r="W495" s="7" t="str">
        <f>IFERROR(VLOOKUP($N495,'nCino | BigQuery Type Lookup'!$A:$F,4,FALSE),"(not found)")</f>
        <v>n/a</v>
      </c>
      <c r="X495" s="7" t="str">
        <f>IFERROR(VLOOKUP($N495,'nCino | BigQuery Type Lookup'!$A:$F,5,FALSE),"(not found)")</f>
        <v>n/a</v>
      </c>
      <c r="Y495" s="7" t="str">
        <f>IFERROR(VLOOKUP($N495,'nCino | BigQuery Type Lookup'!$A:$F,6,FALSE),"(not found)")</f>
        <v>n/a</v>
      </c>
      <c r="Z495" t="str">
        <f>IFERROR(VLOOKUP('nCino | Field Mappings'!$A495,'nCino | Object Info'!$A:$H,7,FALSE),"(not found)")</f>
        <v>rskcsp_ds_facility_curated</v>
      </c>
      <c r="AA495" t="str">
        <f t="shared" si="215"/>
        <v>LLC_BI__Maturity_Date__c</v>
      </c>
      <c r="AB495" s="7" t="str">
        <f t="shared" si="216"/>
        <v>n/a</v>
      </c>
      <c r="AC495" s="7" t="str">
        <f t="shared" si="216"/>
        <v>yes</v>
      </c>
      <c r="AD495" s="2" t="str">
        <f t="shared" si="217"/>
        <v>DATE</v>
      </c>
      <c r="AE495" s="7" t="str">
        <f t="shared" si="218"/>
        <v>n/a</v>
      </c>
      <c r="AF495" s="7" t="str">
        <f t="shared" si="219"/>
        <v>n/a</v>
      </c>
      <c r="AG495" s="7" t="str">
        <f t="shared" si="220"/>
        <v>n/a</v>
      </c>
      <c r="AH495" t="str">
        <f>IFERROR(VLOOKUP('nCino | Field Mappings'!$A495,'nCino | Object Info'!$A:$H,8,FALSE),"(not found)")</f>
        <v>facility</v>
      </c>
      <c r="AI495" t="str">
        <f t="shared" si="221"/>
        <v>Maturity_Date</v>
      </c>
      <c r="AJ495" s="7" t="str">
        <f t="shared" si="222"/>
        <v>n/a</v>
      </c>
      <c r="AK495" s="7" t="str">
        <f>AC495</f>
        <v>yes</v>
      </c>
      <c r="AL495" s="2" t="str">
        <f t="shared" si="223"/>
        <v>DATE</v>
      </c>
      <c r="AM495" s="7" t="str">
        <f t="shared" si="224"/>
        <v>n/a</v>
      </c>
      <c r="AN495" s="7" t="str">
        <f t="shared" si="225"/>
        <v>n/a</v>
      </c>
      <c r="AO495" s="7" t="str">
        <f t="shared" si="226"/>
        <v>n/a</v>
      </c>
      <c r="AP495" s="7" t="str">
        <f>IF(AL495="ARRAY", "CHECK MAX ELEMENTS", "n/a")</f>
        <v>n/a</v>
      </c>
    </row>
    <row r="496" spans="1:42">
      <c r="A496" s="1" t="s">
        <v>49</v>
      </c>
      <c r="B496" s="1" t="s">
        <v>374</v>
      </c>
      <c r="C496" s="1" t="s">
        <v>1496</v>
      </c>
      <c r="D496" s="1" t="s">
        <v>1497</v>
      </c>
      <c r="E496" s="1" t="s">
        <v>1498</v>
      </c>
      <c r="F496" s="2" t="str">
        <f>IF(OR(ISERROR(VLOOKUP($C496,'DMW | F&amp;L Fields'!$L:$M, 1, FALSE)),IFERROR(INDEX('DMW | F&amp;L Fields'!$C:$C,MATCH($C496,'DMW | F&amp;L Fields'!$L:$L, 0)), "Y") ="Y"),"No", "Yes")</f>
        <v>No</v>
      </c>
      <c r="G496" s="1" t="str">
        <f>IFERROR(VLOOKUP($C496,'DMW | F&amp;L Fields'!$L:$M, 2, FALSE),"(not found)")</f>
        <v>(not found)</v>
      </c>
      <c r="H496" s="2" t="str">
        <f t="shared" si="209"/>
        <v>n/a</v>
      </c>
      <c r="I496" s="2" t="s">
        <v>97</v>
      </c>
      <c r="J496" s="1" t="s">
        <v>128</v>
      </c>
      <c r="K496" s="2">
        <v>0</v>
      </c>
      <c r="L496" s="2">
        <v>18</v>
      </c>
      <c r="M496" s="2">
        <v>2</v>
      </c>
      <c r="N496" s="2" t="str">
        <f t="shared" si="210"/>
        <v>currency|0|18|2</v>
      </c>
      <c r="O496" t="str">
        <f>IFERROR(VLOOKUP('nCino | Field Mappings'!$A496,'nCino | Object Info'!$A:$H,5,FALSE),"(not found)")</f>
        <v>rskcsp_ds_facility</v>
      </c>
      <c r="P496" t="str">
        <f t="shared" si="211"/>
        <v>LLC_BI__Maximum_Availability__c</v>
      </c>
      <c r="Q496" s="7">
        <f>IFERROR(VLOOKUP($N496,'nCino | BigQuery Type Lookup'!$A:$F,2,FALSE),"(not found)")</f>
        <v>21</v>
      </c>
    </row>
    <row r="497" spans="1:42">
      <c r="A497" s="1" t="s">
        <v>49</v>
      </c>
      <c r="B497" s="1" t="s">
        <v>374</v>
      </c>
      <c r="C497" s="1" t="s">
        <v>1499</v>
      </c>
      <c r="D497" s="1" t="s">
        <v>1500</v>
      </c>
      <c r="E497" s="1" t="s">
        <v>1501</v>
      </c>
      <c r="F497" s="2" t="str">
        <f>IF(OR(ISERROR(VLOOKUP($C497,'DMW | F&amp;L Fields'!$L:$M, 1, FALSE)),IFERROR(INDEX('DMW | F&amp;L Fields'!$C:$C,MATCH($C497,'DMW | F&amp;L Fields'!$L:$L, 0)), "Y") ="Y"),"No", "Yes")</f>
        <v>No</v>
      </c>
      <c r="G497" s="1" t="str">
        <f>IFERROR(VLOOKUP($C497,'DMW | F&amp;L Fields'!$L:$M, 2, FALSE),"(not found)")</f>
        <v>(not found)</v>
      </c>
      <c r="H497" s="2" t="str">
        <f t="shared" si="209"/>
        <v>n/a</v>
      </c>
      <c r="I497" s="2" t="s">
        <v>97</v>
      </c>
      <c r="J497" s="1" t="s">
        <v>342</v>
      </c>
      <c r="K497" s="2">
        <v>0</v>
      </c>
      <c r="L497" s="2">
        <v>11</v>
      </c>
      <c r="M497" s="2">
        <v>8</v>
      </c>
      <c r="N497" s="2" t="str">
        <f t="shared" si="210"/>
        <v>percent|0|11|8</v>
      </c>
      <c r="O497" t="str">
        <f>IFERROR(VLOOKUP('nCino | Field Mappings'!$A497,'nCino | Object Info'!$A:$H,5,FALSE),"(not found)")</f>
        <v>rskcsp_ds_facility</v>
      </c>
      <c r="P497" t="str">
        <f t="shared" si="211"/>
        <v>LLC_BI__Maximum_Rate_Increase__c</v>
      </c>
      <c r="Q497" s="7">
        <f>IFERROR(VLOOKUP($N497,'nCino | BigQuery Type Lookup'!$A:$F,2,FALSE),"(not found)")</f>
        <v>20</v>
      </c>
    </row>
    <row r="498" spans="1:42">
      <c r="A498" s="1" t="s">
        <v>49</v>
      </c>
      <c r="B498" s="1" t="s">
        <v>374</v>
      </c>
      <c r="C498" s="1" t="s">
        <v>1502</v>
      </c>
      <c r="D498" s="1" t="s">
        <v>1503</v>
      </c>
      <c r="E498" s="1" t="s">
        <v>1504</v>
      </c>
      <c r="F498" s="2" t="str">
        <f>IF(OR(ISERROR(VLOOKUP($C498,'DMW | F&amp;L Fields'!$L:$M, 1, FALSE)),IFERROR(INDEX('DMW | F&amp;L Fields'!$C:$C,MATCH($C498,'DMW | F&amp;L Fields'!$L:$L, 0)), "Y") ="Y"),"No", "Yes")</f>
        <v>No</v>
      </c>
      <c r="G498" s="1" t="str">
        <f>IFERROR(VLOOKUP($C498,'DMW | F&amp;L Fields'!$L:$M, 2, FALSE),"(not found)")</f>
        <v>(not found)</v>
      </c>
      <c r="H498" s="2" t="str">
        <f t="shared" si="209"/>
        <v>n/a</v>
      </c>
      <c r="I498" s="2" t="s">
        <v>110</v>
      </c>
      <c r="J498" s="1" t="s">
        <v>164</v>
      </c>
      <c r="K498" s="2">
        <v>0</v>
      </c>
      <c r="L498" s="2">
        <v>0</v>
      </c>
      <c r="M498" s="2">
        <v>0</v>
      </c>
      <c r="N498" s="2" t="str">
        <f t="shared" si="210"/>
        <v>boolean|0|0|0</v>
      </c>
      <c r="O498" t="str">
        <f>IFERROR(VLOOKUP('nCino | Field Mappings'!$A498,'nCino | Object Info'!$A:$H,5,FALSE),"(not found)")</f>
        <v>rskcsp_ds_facility</v>
      </c>
      <c r="P498" t="str">
        <f t="shared" si="211"/>
        <v>LLC_BI__MLA_Status__c</v>
      </c>
      <c r="Q498" s="7">
        <f>IFERROR(VLOOKUP($N498,'nCino | BigQuery Type Lookup'!$A:$F,2,FALSE),"(not found)")</f>
        <v>1</v>
      </c>
    </row>
    <row r="499" spans="1:42">
      <c r="A499" s="1" t="s">
        <v>49</v>
      </c>
      <c r="B499" s="1" t="s">
        <v>374</v>
      </c>
      <c r="C499" s="1" t="s">
        <v>1505</v>
      </c>
      <c r="D499" s="1" t="s">
        <v>1506</v>
      </c>
      <c r="E499" s="1" t="s">
        <v>1507</v>
      </c>
      <c r="F499" s="2" t="str">
        <f>IF(OR(ISERROR(VLOOKUP($C499,'DMW | F&amp;L Fields'!$L:$M, 1, FALSE)),IFERROR(INDEX('DMW | F&amp;L Fields'!$C:$C,MATCH($C499,'DMW | F&amp;L Fields'!$L:$L, 0)), "Y") ="Y"),"No", "Yes")</f>
        <v>No</v>
      </c>
      <c r="G499" s="1" t="str">
        <f>IFERROR(VLOOKUP($C499,'DMW | F&amp;L Fields'!$L:$M, 2, FALSE),"(not found)")</f>
        <v>(not found)</v>
      </c>
      <c r="H499" s="2" t="str">
        <f t="shared" si="209"/>
        <v>n/a</v>
      </c>
      <c r="I499" s="2" t="s">
        <v>97</v>
      </c>
      <c r="J499" s="1" t="s">
        <v>98</v>
      </c>
      <c r="K499" s="2">
        <v>0</v>
      </c>
      <c r="L499" s="2">
        <v>18</v>
      </c>
      <c r="M499" s="2">
        <v>0</v>
      </c>
      <c r="N499" s="2" t="str">
        <f t="shared" si="210"/>
        <v>double|0|18|0</v>
      </c>
      <c r="O499" t="str">
        <f>IFERROR(VLOOKUP('nCino | Field Mappings'!$A499,'nCino | Object Info'!$A:$H,5,FALSE),"(not found)")</f>
        <v>rskcsp_ds_facility</v>
      </c>
      <c r="P499" t="str">
        <f t="shared" si="211"/>
        <v>LLC_BI__Modification_Description_Count__c</v>
      </c>
      <c r="Q499" s="7">
        <f>IFERROR(VLOOKUP($N499,'nCino | BigQuery Type Lookup'!$A:$F,2,FALSE),"(not found)")</f>
        <v>18</v>
      </c>
    </row>
    <row r="500" spans="1:42">
      <c r="A500" s="1" t="s">
        <v>49</v>
      </c>
      <c r="B500" s="1" t="s">
        <v>374</v>
      </c>
      <c r="C500" s="1" t="s">
        <v>1508</v>
      </c>
      <c r="D500" s="1" t="s">
        <v>1509</v>
      </c>
      <c r="E500" s="1" t="s">
        <v>1510</v>
      </c>
      <c r="F500" s="2" t="str">
        <f>IF(OR(ISERROR(VLOOKUP($C500,'DMW | F&amp;L Fields'!$L:$M, 1, FALSE)),IFERROR(INDEX('DMW | F&amp;L Fields'!$C:$C,MATCH($C500,'DMW | F&amp;L Fields'!$L:$L, 0)), "Y") ="Y"),"No", "Yes")</f>
        <v>No</v>
      </c>
      <c r="G500" s="1" t="str">
        <f>IFERROR(VLOOKUP($C500,'DMW | F&amp;L Fields'!$L:$M, 2, FALSE),"(not found)")</f>
        <v>(not found)</v>
      </c>
      <c r="H500" s="2" t="str">
        <f t="shared" si="209"/>
        <v>n/a</v>
      </c>
      <c r="I500" s="2" t="s">
        <v>97</v>
      </c>
      <c r="J500" s="1" t="s">
        <v>98</v>
      </c>
      <c r="K500" s="2">
        <v>0</v>
      </c>
      <c r="L500" s="2">
        <v>18</v>
      </c>
      <c r="M500" s="2">
        <v>0</v>
      </c>
      <c r="N500" s="2" t="str">
        <f t="shared" si="210"/>
        <v>double|0|18|0</v>
      </c>
      <c r="O500" t="str">
        <f>IFERROR(VLOOKUP('nCino | Field Mappings'!$A500,'nCino | Object Info'!$A:$H,5,FALSE),"(not found)")</f>
        <v>rskcsp_ds_facility</v>
      </c>
      <c r="P500" t="str">
        <f t="shared" si="211"/>
        <v>LLC_BI__Modification_Number__c</v>
      </c>
      <c r="Q500" s="7">
        <f>IFERROR(VLOOKUP($N500,'nCino | BigQuery Type Lookup'!$A:$F,2,FALSE),"(not found)")</f>
        <v>18</v>
      </c>
    </row>
    <row r="501" spans="1:42">
      <c r="A501" s="1" t="s">
        <v>49</v>
      </c>
      <c r="B501" s="1" t="s">
        <v>374</v>
      </c>
      <c r="C501" s="1" t="s">
        <v>1511</v>
      </c>
      <c r="D501" s="1" t="s">
        <v>1512</v>
      </c>
      <c r="E501" s="1" t="s">
        <v>1513</v>
      </c>
      <c r="F501" s="2" t="str">
        <f>IF(OR(ISERROR(VLOOKUP($C501,'DMW | F&amp;L Fields'!$L:$M, 1, FALSE)),IFERROR(INDEX('DMW | F&amp;L Fields'!$C:$C,MATCH($C501,'DMW | F&amp;L Fields'!$L:$L, 0)), "Y") ="Y"),"No", "Yes")</f>
        <v>No</v>
      </c>
      <c r="G501" s="1" t="str">
        <f>IFERROR(VLOOKUP($C501,'DMW | F&amp;L Fields'!$L:$M, 2, FALSE),"(not found)")</f>
        <v>(not found)</v>
      </c>
      <c r="H501" s="2" t="str">
        <f t="shared" si="209"/>
        <v>n/a</v>
      </c>
      <c r="I501" s="2" t="s">
        <v>97</v>
      </c>
      <c r="J501" s="1" t="s">
        <v>128</v>
      </c>
      <c r="K501" s="2">
        <v>0</v>
      </c>
      <c r="L501" s="2">
        <v>18</v>
      </c>
      <c r="M501" s="2">
        <v>2</v>
      </c>
      <c r="N501" s="2" t="str">
        <f t="shared" si="210"/>
        <v>currency|0|18|2</v>
      </c>
      <c r="O501" t="str">
        <f>IFERROR(VLOOKUP('nCino | Field Mappings'!$A501,'nCino | Object Info'!$A:$H,5,FALSE),"(not found)")</f>
        <v>rskcsp_ds_facility</v>
      </c>
      <c r="P501" t="str">
        <f t="shared" si="211"/>
        <v>LLC_BI__Monthly_Payment__c</v>
      </c>
      <c r="Q501" s="7">
        <f>IFERROR(VLOOKUP($N501,'nCino | BigQuery Type Lookup'!$A:$F,2,FALSE),"(not found)")</f>
        <v>21</v>
      </c>
    </row>
    <row r="502" spans="1:42">
      <c r="A502" s="1" t="s">
        <v>49</v>
      </c>
      <c r="B502" s="1" t="s">
        <v>374</v>
      </c>
      <c r="C502" s="1" t="s">
        <v>1514</v>
      </c>
      <c r="D502" s="1" t="s">
        <v>1515</v>
      </c>
      <c r="E502" s="1" t="s">
        <v>1516</v>
      </c>
      <c r="F502" s="2" t="str">
        <f>IF(OR(ISERROR(VLOOKUP($C502,'DMW | F&amp;L Fields'!$L:$M, 1, FALSE)),IFERROR(INDEX('DMW | F&amp;L Fields'!$C:$C,MATCH($C502,'DMW | F&amp;L Fields'!$L:$L, 0)), "Y") ="Y"),"No", "Yes")</f>
        <v>No</v>
      </c>
      <c r="G502" s="1" t="str">
        <f>IFERROR(VLOOKUP($C502,'DMW | F&amp;L Fields'!$L:$M, 2, FALSE),"(not found)")</f>
        <v>(not found)</v>
      </c>
      <c r="H502" s="2" t="str">
        <f t="shared" si="209"/>
        <v>n/a</v>
      </c>
      <c r="I502" s="2" t="s">
        <v>110</v>
      </c>
      <c r="J502" s="1" t="s">
        <v>115</v>
      </c>
      <c r="K502" s="2">
        <v>30</v>
      </c>
      <c r="L502" s="2">
        <v>0</v>
      </c>
      <c r="M502" s="2">
        <v>0</v>
      </c>
      <c r="N502" s="2" t="str">
        <f t="shared" si="210"/>
        <v>string|30|0|0</v>
      </c>
      <c r="O502" t="str">
        <f>IFERROR(VLOOKUP('nCino | Field Mappings'!$A502,'nCino | Object Info'!$A:$H,5,FALSE),"(not found)")</f>
        <v>rskcsp_ds_facility</v>
      </c>
      <c r="P502" t="str">
        <f t="shared" si="211"/>
        <v>LLC_BI__nCino_Loan_Number__c</v>
      </c>
      <c r="Q502" s="7">
        <f>IFERROR(VLOOKUP($N502,'nCino | BigQuery Type Lookup'!$A:$F,2,FALSE),"(not found)")</f>
        <v>30</v>
      </c>
    </row>
    <row r="503" spans="1:42">
      <c r="A503" s="1" t="s">
        <v>49</v>
      </c>
      <c r="B503" s="1" t="s">
        <v>374</v>
      </c>
      <c r="C503" s="1" t="s">
        <v>1517</v>
      </c>
      <c r="D503" s="1" t="s">
        <v>1518</v>
      </c>
      <c r="E503" s="1" t="s">
        <v>1519</v>
      </c>
      <c r="F503" s="2" t="str">
        <f>IF(OR(ISERROR(VLOOKUP($C503,'DMW | F&amp;L Fields'!$L:$M, 1, FALSE)),IFERROR(INDEX('DMW | F&amp;L Fields'!$C:$C,MATCH($C503,'DMW | F&amp;L Fields'!$L:$L, 0)), "Y") ="Y"),"No", "Yes")</f>
        <v>No</v>
      </c>
      <c r="G503" s="1" t="str">
        <f>IFERROR(VLOOKUP($C503,'DMW | F&amp;L Fields'!$L:$M, 2, FALSE),"(not found)")</f>
        <v>(not found)</v>
      </c>
      <c r="H503" s="2" t="str">
        <f t="shared" si="209"/>
        <v>n/a</v>
      </c>
      <c r="I503" s="2" t="s">
        <v>97</v>
      </c>
      <c r="J503" s="1" t="s">
        <v>98</v>
      </c>
      <c r="K503" s="2">
        <v>0</v>
      </c>
      <c r="L503" s="2">
        <v>18</v>
      </c>
      <c r="M503" s="2">
        <v>0</v>
      </c>
      <c r="N503" s="2" t="str">
        <f t="shared" si="210"/>
        <v>double|0|18|0</v>
      </c>
      <c r="O503" t="str">
        <f>IFERROR(VLOOKUP('nCino | Field Mappings'!$A503,'nCino | Object Info'!$A:$H,5,FALSE),"(not found)")</f>
        <v>rskcsp_ds_facility</v>
      </c>
      <c r="P503" t="str">
        <f t="shared" si="211"/>
        <v>LLC_BI__Near_Term_Value__c</v>
      </c>
      <c r="Q503" s="7">
        <f>IFERROR(VLOOKUP($N503,'nCino | BigQuery Type Lookup'!$A:$F,2,FALSE),"(not found)")</f>
        <v>18</v>
      </c>
    </row>
    <row r="504" spans="1:42">
      <c r="A504" s="1" t="s">
        <v>49</v>
      </c>
      <c r="B504" s="1" t="s">
        <v>374</v>
      </c>
      <c r="C504" s="1" t="s">
        <v>1520</v>
      </c>
      <c r="D504" s="1" t="s">
        <v>1521</v>
      </c>
      <c r="E504" s="1" t="s">
        <v>1522</v>
      </c>
      <c r="F504" s="2" t="str">
        <f>IF(OR(ISERROR(VLOOKUP($C504,'DMW | F&amp;L Fields'!$L:$M, 1, FALSE)),IFERROR(INDEX('DMW | F&amp;L Fields'!$C:$C,MATCH($C504,'DMW | F&amp;L Fields'!$L:$L, 0)), "Y") ="Y"),"No", "Yes")</f>
        <v>No</v>
      </c>
      <c r="G504" s="1" t="str">
        <f>IFERROR(VLOOKUP($C504,'DMW | F&amp;L Fields'!$L:$M, 2, FALSE),"(not found)")</f>
        <v>(not found)</v>
      </c>
      <c r="H504" s="2" t="str">
        <f t="shared" si="209"/>
        <v>n/a</v>
      </c>
      <c r="I504" s="2" t="s">
        <v>97</v>
      </c>
      <c r="J504" s="1" t="s">
        <v>128</v>
      </c>
      <c r="K504" s="2">
        <v>0</v>
      </c>
      <c r="L504" s="2">
        <v>18</v>
      </c>
      <c r="M504" s="2">
        <v>2</v>
      </c>
      <c r="N504" s="2" t="str">
        <f t="shared" si="210"/>
        <v>currency|0|18|2</v>
      </c>
      <c r="O504" t="str">
        <f>IFERROR(VLOOKUP('nCino | Field Mappings'!$A504,'nCino | Object Info'!$A:$H,5,FALSE),"(not found)")</f>
        <v>rskcsp_ds_facility</v>
      </c>
      <c r="P504" t="str">
        <f t="shared" si="211"/>
        <v>LLC_BI__Net_Charge_Offs__c</v>
      </c>
      <c r="Q504" s="7">
        <f>IFERROR(VLOOKUP($N504,'nCino | BigQuery Type Lookup'!$A:$F,2,FALSE),"(not found)")</f>
        <v>21</v>
      </c>
    </row>
    <row r="505" spans="1:42">
      <c r="A505" s="1" t="s">
        <v>49</v>
      </c>
      <c r="B505" s="1" t="s">
        <v>374</v>
      </c>
      <c r="C505" s="1" t="s">
        <v>1523</v>
      </c>
      <c r="D505" s="1" t="s">
        <v>1524</v>
      </c>
      <c r="E505" s="1" t="s">
        <v>1525</v>
      </c>
      <c r="F505" s="2" t="str">
        <f>IF(OR(ISERROR(VLOOKUP($C505,'DMW | F&amp;L Fields'!$L:$M, 1, FALSE)),IFERROR(INDEX('DMW | F&amp;L Fields'!$C:$C,MATCH($C505,'DMW | F&amp;L Fields'!$L:$L, 0)), "Y") ="Y"),"No", "Yes")</f>
        <v>No</v>
      </c>
      <c r="G505" s="1" t="str">
        <f>IFERROR(VLOOKUP($C505,'DMW | F&amp;L Fields'!$L:$M, 2, FALSE),"(not found)")</f>
        <v>(not found)</v>
      </c>
      <c r="H505" s="2" t="str">
        <f t="shared" si="209"/>
        <v>n/a</v>
      </c>
      <c r="I505" s="2" t="s">
        <v>97</v>
      </c>
      <c r="J505" s="1" t="s">
        <v>128</v>
      </c>
      <c r="K505" s="2">
        <v>0</v>
      </c>
      <c r="L505" s="2">
        <v>18</v>
      </c>
      <c r="M505" s="2">
        <v>2</v>
      </c>
      <c r="N505" s="2" t="str">
        <f t="shared" si="210"/>
        <v>currency|0|18|2</v>
      </c>
      <c r="O505" t="str">
        <f>IFERROR(VLOOKUP('nCino | Field Mappings'!$A505,'nCino | Object Info'!$A:$H,5,FALSE),"(not found)")</f>
        <v>rskcsp_ds_facility</v>
      </c>
      <c r="P505" t="str">
        <f t="shared" si="211"/>
        <v>LLC_BI__Net_Gain_on_Sale__c</v>
      </c>
      <c r="Q505" s="7">
        <f>IFERROR(VLOOKUP($N505,'nCino | BigQuery Type Lookup'!$A:$F,2,FALSE),"(not found)")</f>
        <v>21</v>
      </c>
    </row>
    <row r="506" spans="1:42">
      <c r="A506" s="1" t="s">
        <v>49</v>
      </c>
      <c r="B506" s="1" t="s">
        <v>374</v>
      </c>
      <c r="C506" s="1" t="s">
        <v>1526</v>
      </c>
      <c r="D506" s="1" t="s">
        <v>1527</v>
      </c>
      <c r="E506" s="1" t="s">
        <v>1528</v>
      </c>
      <c r="F506" s="2" t="str">
        <f>IF(OR(ISERROR(VLOOKUP($C506,'DMW | F&amp;L Fields'!$L:$M, 1, FALSE)),IFERROR(INDEX('DMW | F&amp;L Fields'!$C:$C,MATCH($C506,'DMW | F&amp;L Fields'!$L:$L, 0)), "Y") ="Y"),"No", "Yes")</f>
        <v>Yes</v>
      </c>
      <c r="G506" s="1" t="str">
        <f>IFERROR(VLOOKUP($C506,'DMW | F&amp;L Fields'!$L:$M, 2, FALSE),"(not found)")</f>
        <v>This field is automatically populated. This field is used to store the difference of the lending amount between the prior version of a renewed or modified loan and the current version.</v>
      </c>
      <c r="H506" s="2" t="str">
        <f t="shared" si="209"/>
        <v>n/a</v>
      </c>
      <c r="I506" s="2" t="s">
        <v>97</v>
      </c>
      <c r="J506" s="1" t="s">
        <v>128</v>
      </c>
      <c r="K506" s="2">
        <v>0</v>
      </c>
      <c r="L506" s="2">
        <v>18</v>
      </c>
      <c r="M506" s="2">
        <v>2</v>
      </c>
      <c r="N506" s="2" t="str">
        <f t="shared" si="210"/>
        <v>currency|0|18|2</v>
      </c>
      <c r="O506" t="str">
        <f>IFERROR(VLOOKUP('nCino | Field Mappings'!$A506,'nCino | Object Info'!$A:$H,5,FALSE),"(not found)")</f>
        <v>rskcsp_ds_facility</v>
      </c>
      <c r="P506" t="str">
        <f t="shared" si="211"/>
        <v>LLC_BI__Net_New_Funds__c</v>
      </c>
      <c r="Q506" s="7">
        <f>IFERROR(VLOOKUP($N506,'nCino | BigQuery Type Lookup'!$A:$F,2,FALSE),"(not found)")</f>
        <v>21</v>
      </c>
      <c r="R506" t="str">
        <f>IFERROR(VLOOKUP('nCino | Field Mappings'!$A506,'nCino | Object Info'!$A:$H,6,FALSE),"(not found)")</f>
        <v>rskcsp_ds_facility_staging</v>
      </c>
      <c r="S506" t="str">
        <f t="shared" si="212"/>
        <v>LLC_BI__Net_New_Funds__c</v>
      </c>
      <c r="T506" s="7" t="str">
        <f t="shared" si="213"/>
        <v>n/a</v>
      </c>
      <c r="U506" s="7" t="str">
        <f t="shared" ref="U506" si="230">IF($T506="Primary", "yes", "no")</f>
        <v>no</v>
      </c>
      <c r="V506" s="2" t="str">
        <f>IFERROR(VLOOKUP($N506,'nCino | BigQuery Type Lookup'!$A:$F,3,FALSE),"(not found)")</f>
        <v>NUMERIC</v>
      </c>
      <c r="W506" s="7" t="str">
        <f>IFERROR(VLOOKUP($N506,'nCino | BigQuery Type Lookup'!$A:$F,4,FALSE),"(not found)")</f>
        <v>n/a</v>
      </c>
      <c r="X506" s="7">
        <f>IFERROR(VLOOKUP($N506,'nCino | BigQuery Type Lookup'!$A:$F,5,FALSE),"(not found)")</f>
        <v>18</v>
      </c>
      <c r="Y506" s="7">
        <f>IFERROR(VLOOKUP($N506,'nCino | BigQuery Type Lookup'!$A:$F,6,FALSE),"(not found)")</f>
        <v>2</v>
      </c>
      <c r="Z506" t="str">
        <f>IFERROR(VLOOKUP('nCino | Field Mappings'!$A506,'nCino | Object Info'!$A:$H,7,FALSE),"(not found)")</f>
        <v>rskcsp_ds_facility_curated</v>
      </c>
      <c r="AA506" t="str">
        <f t="shared" si="215"/>
        <v>LLC_BI__Net_New_Funds__c</v>
      </c>
      <c r="AB506" s="7" t="str">
        <f t="shared" si="216"/>
        <v>n/a</v>
      </c>
      <c r="AC506" s="7" t="str">
        <f t="shared" si="216"/>
        <v>yes</v>
      </c>
      <c r="AD506" s="2" t="str">
        <f t="shared" si="217"/>
        <v>NUMERIC</v>
      </c>
      <c r="AE506" s="7" t="str">
        <f t="shared" si="218"/>
        <v>n/a</v>
      </c>
      <c r="AF506" s="7">
        <f t="shared" si="219"/>
        <v>18</v>
      </c>
      <c r="AG506" s="7">
        <f t="shared" si="220"/>
        <v>2</v>
      </c>
      <c r="AH506" t="str">
        <f>IFERROR(VLOOKUP('nCino | Field Mappings'!$A506,'nCino | Object Info'!$A:$H,8,FALSE),"(not found)")</f>
        <v>facility</v>
      </c>
      <c r="AI506" t="str">
        <f t="shared" si="221"/>
        <v>Net_New_Funds</v>
      </c>
      <c r="AJ506" s="7" t="str">
        <f t="shared" si="222"/>
        <v>n/a</v>
      </c>
      <c r="AK506" s="7" t="str">
        <f>AC506</f>
        <v>yes</v>
      </c>
      <c r="AL506" s="2" t="str">
        <f t="shared" si="223"/>
        <v>NUMERIC</v>
      </c>
      <c r="AM506" s="7" t="str">
        <f t="shared" si="224"/>
        <v>n/a</v>
      </c>
      <c r="AN506" s="7">
        <f t="shared" si="225"/>
        <v>18</v>
      </c>
      <c r="AO506" s="7">
        <f t="shared" si="226"/>
        <v>2</v>
      </c>
      <c r="AP506" s="7" t="str">
        <f>IF(AL506="ARRAY", "CHECK MAX ELEMENTS", "n/a")</f>
        <v>n/a</v>
      </c>
    </row>
    <row r="507" spans="1:42">
      <c r="A507" s="1" t="s">
        <v>49</v>
      </c>
      <c r="B507" s="1" t="s">
        <v>374</v>
      </c>
      <c r="C507" s="1" t="s">
        <v>1529</v>
      </c>
      <c r="D507" s="1" t="s">
        <v>1530</v>
      </c>
      <c r="E507" s="1" t="s">
        <v>1531</v>
      </c>
      <c r="F507" s="2" t="str">
        <f>IF(OR(ISERROR(VLOOKUP($C507,'DMW | F&amp;L Fields'!$L:$M, 1, FALSE)),IFERROR(INDEX('DMW | F&amp;L Fields'!$C:$C,MATCH($C507,'DMW | F&amp;L Fields'!$L:$L, 0)), "Y") ="Y"),"No", "Yes")</f>
        <v>No</v>
      </c>
      <c r="G507" s="1" t="str">
        <f>IFERROR(VLOOKUP($C507,'DMW | F&amp;L Fields'!$L:$M, 2, FALSE),"(not found)")</f>
        <v>(not found)</v>
      </c>
      <c r="H507" s="2" t="str">
        <f t="shared" si="209"/>
        <v>n/a</v>
      </c>
      <c r="I507" s="2" t="s">
        <v>97</v>
      </c>
      <c r="J507" s="1" t="s">
        <v>128</v>
      </c>
      <c r="K507" s="2">
        <v>0</v>
      </c>
      <c r="L507" s="2">
        <v>18</v>
      </c>
      <c r="M507" s="2">
        <v>2</v>
      </c>
      <c r="N507" s="2" t="str">
        <f t="shared" si="210"/>
        <v>currency|0|18|2</v>
      </c>
      <c r="O507" t="str">
        <f>IFERROR(VLOOKUP('nCino | Field Mappings'!$A507,'nCino | Object Info'!$A:$H,5,FALSE),"(not found)")</f>
        <v>rskcsp_ds_facility</v>
      </c>
      <c r="P507" t="str">
        <f t="shared" si="211"/>
        <v>LLC_BI__Net_Worth__c</v>
      </c>
      <c r="Q507" s="7">
        <f>IFERROR(VLOOKUP($N507,'nCino | BigQuery Type Lookup'!$A:$F,2,FALSE),"(not found)")</f>
        <v>21</v>
      </c>
    </row>
    <row r="508" spans="1:42">
      <c r="A508" s="1" t="s">
        <v>49</v>
      </c>
      <c r="B508" s="1" t="s">
        <v>374</v>
      </c>
      <c r="C508" s="1" t="s">
        <v>1532</v>
      </c>
      <c r="D508" s="1" t="s">
        <v>1533</v>
      </c>
      <c r="E508" s="1" t="s">
        <v>1534</v>
      </c>
      <c r="F508" s="2" t="str">
        <f>IF(OR(ISERROR(VLOOKUP($C508,'DMW | F&amp;L Fields'!$L:$M, 1, FALSE)),IFERROR(INDEX('DMW | F&amp;L Fields'!$C:$C,MATCH($C508,'DMW | F&amp;L Fields'!$L:$L, 0)), "Y") ="Y"),"No", "Yes")</f>
        <v>No</v>
      </c>
      <c r="G508" s="1" t="str">
        <f>IFERROR(VLOOKUP($C508,'DMW | F&amp;L Fields'!$L:$M, 2, FALSE),"(not found)")</f>
        <v>(not found)</v>
      </c>
      <c r="H508" s="2" t="str">
        <f t="shared" si="209"/>
        <v>n/a</v>
      </c>
      <c r="I508" s="2" t="s">
        <v>97</v>
      </c>
      <c r="J508" s="1" t="s">
        <v>102</v>
      </c>
      <c r="K508" s="2">
        <v>0</v>
      </c>
      <c r="L508" s="2">
        <v>0</v>
      </c>
      <c r="M508" s="2">
        <v>0</v>
      </c>
      <c r="N508" s="2" t="str">
        <f t="shared" si="210"/>
        <v>date|0|0|0</v>
      </c>
      <c r="O508" t="str">
        <f>IFERROR(VLOOKUP('nCino | Field Mappings'!$A508,'nCino | Object Info'!$A:$H,5,FALSE),"(not found)")</f>
        <v>rskcsp_ds_facility</v>
      </c>
      <c r="P508" t="str">
        <f t="shared" si="211"/>
        <v>LLC_BI__Next_Interest_Payment_Date__c</v>
      </c>
      <c r="Q508" s="7">
        <f>IFERROR(VLOOKUP($N508,'nCino | BigQuery Type Lookup'!$A:$F,2,FALSE),"(not found)")</f>
        <v>8</v>
      </c>
    </row>
    <row r="509" spans="1:42">
      <c r="A509" s="1" t="s">
        <v>49</v>
      </c>
      <c r="B509" s="1" t="s">
        <v>374</v>
      </c>
      <c r="C509" s="1" t="s">
        <v>1535</v>
      </c>
      <c r="D509" s="1" t="s">
        <v>1536</v>
      </c>
      <c r="E509" s="1" t="s">
        <v>1537</v>
      </c>
      <c r="F509" s="2" t="str">
        <f>IF(OR(ISERROR(VLOOKUP($C509,'DMW | F&amp;L Fields'!$L:$M, 1, FALSE)),IFERROR(INDEX('DMW | F&amp;L Fields'!$C:$C,MATCH($C509,'DMW | F&amp;L Fields'!$L:$L, 0)), "Y") ="Y"),"No", "Yes")</f>
        <v>No</v>
      </c>
      <c r="G509" s="1" t="str">
        <f>IFERROR(VLOOKUP($C509,'DMW | F&amp;L Fields'!$L:$M, 2, FALSE),"(not found)")</f>
        <v>(not found)</v>
      </c>
      <c r="H509" s="2" t="str">
        <f t="shared" si="209"/>
        <v>n/a</v>
      </c>
      <c r="I509" s="2" t="s">
        <v>97</v>
      </c>
      <c r="J509" s="1" t="s">
        <v>102</v>
      </c>
      <c r="K509" s="2">
        <v>0</v>
      </c>
      <c r="L509" s="2">
        <v>0</v>
      </c>
      <c r="M509" s="2">
        <v>0</v>
      </c>
      <c r="N509" s="2" t="str">
        <f t="shared" si="210"/>
        <v>date|0|0|0</v>
      </c>
      <c r="O509" t="str">
        <f>IFERROR(VLOOKUP('nCino | Field Mappings'!$A509,'nCino | Object Info'!$A:$H,5,FALSE),"(not found)")</f>
        <v>rskcsp_ds_facility</v>
      </c>
      <c r="P509" t="str">
        <f t="shared" si="211"/>
        <v>LLC_BI__Next_Payment_Due__c</v>
      </c>
      <c r="Q509" s="7">
        <f>IFERROR(VLOOKUP($N509,'nCino | BigQuery Type Lookup'!$A:$F,2,FALSE),"(not found)")</f>
        <v>8</v>
      </c>
    </row>
    <row r="510" spans="1:42">
      <c r="A510" s="1" t="s">
        <v>49</v>
      </c>
      <c r="B510" s="1" t="s">
        <v>374</v>
      </c>
      <c r="C510" s="1" t="s">
        <v>1538</v>
      </c>
      <c r="D510" s="1" t="s">
        <v>1539</v>
      </c>
      <c r="E510" s="1" t="s">
        <v>1540</v>
      </c>
      <c r="F510" s="2" t="str">
        <f>IF(OR(ISERROR(VLOOKUP($C510,'DMW | F&amp;L Fields'!$L:$M, 1, FALSE)),IFERROR(INDEX('DMW | F&amp;L Fields'!$C:$C,MATCH($C510,'DMW | F&amp;L Fields'!$L:$L, 0)), "Y") ="Y"),"No", "Yes")</f>
        <v>No</v>
      </c>
      <c r="G510" s="1" t="str">
        <f>IFERROR(VLOOKUP($C510,'DMW | F&amp;L Fields'!$L:$M, 2, FALSE),"(not found)")</f>
        <v>(not found)</v>
      </c>
      <c r="H510" s="2" t="str">
        <f t="shared" si="209"/>
        <v>n/a</v>
      </c>
      <c r="I510" s="2" t="s">
        <v>97</v>
      </c>
      <c r="J510" s="1" t="s">
        <v>102</v>
      </c>
      <c r="K510" s="2">
        <v>0</v>
      </c>
      <c r="L510" s="2">
        <v>0</v>
      </c>
      <c r="M510" s="2">
        <v>0</v>
      </c>
      <c r="N510" s="2" t="str">
        <f t="shared" si="210"/>
        <v>date|0|0|0</v>
      </c>
      <c r="O510" t="str">
        <f>IFERROR(VLOOKUP('nCino | Field Mappings'!$A510,'nCino | Object Info'!$A:$H,5,FALSE),"(not found)")</f>
        <v>rskcsp_ds_facility</v>
      </c>
      <c r="P510" t="str">
        <f t="shared" si="211"/>
        <v>LLC_BI__Next_Rate_Change_Date__c</v>
      </c>
      <c r="Q510" s="7">
        <f>IFERROR(VLOOKUP($N510,'nCino | BigQuery Type Lookup'!$A:$F,2,FALSE),"(not found)")</f>
        <v>8</v>
      </c>
    </row>
    <row r="511" spans="1:42">
      <c r="A511" s="1" t="s">
        <v>49</v>
      </c>
      <c r="B511" s="1" t="s">
        <v>374</v>
      </c>
      <c r="C511" s="1" t="s">
        <v>1541</v>
      </c>
      <c r="D511" s="1" t="s">
        <v>1542</v>
      </c>
      <c r="E511" s="1" t="s">
        <v>1543</v>
      </c>
      <c r="F511" s="2" t="str">
        <f>IF(OR(ISERROR(VLOOKUP($C511,'DMW | F&amp;L Fields'!$L:$M, 1, FALSE)),IFERROR(INDEX('DMW | F&amp;L Fields'!$C:$C,MATCH($C511,'DMW | F&amp;L Fields'!$L:$L, 0)), "Y") ="Y"),"No", "Yes")</f>
        <v>No</v>
      </c>
      <c r="G511" s="1" t="str">
        <f>IFERROR(VLOOKUP($C511,'DMW | F&amp;L Fields'!$L:$M, 2, FALSE),"(not found)")</f>
        <v>(not found)</v>
      </c>
      <c r="H511" s="2" t="str">
        <f t="shared" si="209"/>
        <v>n/a</v>
      </c>
      <c r="I511" s="2" t="s">
        <v>110</v>
      </c>
      <c r="J511" s="1" t="s">
        <v>164</v>
      </c>
      <c r="K511" s="2">
        <v>0</v>
      </c>
      <c r="L511" s="2">
        <v>0</v>
      </c>
      <c r="M511" s="2">
        <v>0</v>
      </c>
      <c r="N511" s="2" t="str">
        <f t="shared" si="210"/>
        <v>boolean|0|0|0</v>
      </c>
      <c r="O511" t="str">
        <f>IFERROR(VLOOKUP('nCino | Field Mappings'!$A511,'nCino | Object Info'!$A:$H,5,FALSE),"(not found)")</f>
        <v>rskcsp_ds_facility</v>
      </c>
      <c r="P511" t="str">
        <f t="shared" si="211"/>
        <v>LLC_BI__Non_Accrual__c</v>
      </c>
      <c r="Q511" s="7">
        <f>IFERROR(VLOOKUP($N511,'nCino | BigQuery Type Lookup'!$A:$F,2,FALSE),"(not found)")</f>
        <v>1</v>
      </c>
    </row>
    <row r="512" spans="1:42">
      <c r="A512" s="1" t="s">
        <v>49</v>
      </c>
      <c r="B512" s="1" t="s">
        <v>374</v>
      </c>
      <c r="C512" s="1" t="s">
        <v>1544</v>
      </c>
      <c r="D512" s="1" t="s">
        <v>1545</v>
      </c>
      <c r="E512" s="1" t="s">
        <v>1546</v>
      </c>
      <c r="F512" s="2" t="str">
        <f>IF(OR(ISERROR(VLOOKUP($C512,'DMW | F&amp;L Fields'!$L:$M, 1, FALSE)),IFERROR(INDEX('DMW | F&amp;L Fields'!$C:$C,MATCH($C512,'DMW | F&amp;L Fields'!$L:$L, 0)), "Y") ="Y"),"No", "Yes")</f>
        <v>No</v>
      </c>
      <c r="G512" s="1" t="str">
        <f>IFERROR(VLOOKUP($C512,'DMW | F&amp;L Fields'!$L:$M, 2, FALSE),"(not found)")</f>
        <v>(not found)</v>
      </c>
      <c r="H512" s="2" t="str">
        <f t="shared" si="209"/>
        <v>n/a</v>
      </c>
      <c r="I512" s="2" t="s">
        <v>97</v>
      </c>
      <c r="J512" s="1" t="s">
        <v>98</v>
      </c>
      <c r="K512" s="2">
        <v>0</v>
      </c>
      <c r="L512" s="2">
        <v>18</v>
      </c>
      <c r="M512" s="2">
        <v>0</v>
      </c>
      <c r="N512" s="2" t="str">
        <f t="shared" si="210"/>
        <v>double|0|18|0</v>
      </c>
      <c r="O512" t="str">
        <f>IFERROR(VLOOKUP('nCino | Field Mappings'!$A512,'nCino | Object Info'!$A:$H,5,FALSE),"(not found)")</f>
        <v>rskcsp_ds_facility</v>
      </c>
      <c r="P512" t="str">
        <f t="shared" si="211"/>
        <v>LLC_BI__Number_Of_No_Action_Placeholders__c</v>
      </c>
      <c r="Q512" s="7">
        <f>IFERROR(VLOOKUP($N512,'nCino | BigQuery Type Lookup'!$A:$F,2,FALSE),"(not found)")</f>
        <v>18</v>
      </c>
    </row>
    <row r="513" spans="1:17">
      <c r="A513" s="1" t="s">
        <v>49</v>
      </c>
      <c r="B513" s="1" t="s">
        <v>374</v>
      </c>
      <c r="C513" s="1" t="s">
        <v>1547</v>
      </c>
      <c r="D513" s="1" t="s">
        <v>1548</v>
      </c>
      <c r="E513" s="1" t="s">
        <v>1549</v>
      </c>
      <c r="F513" s="2" t="str">
        <f>IF(OR(ISERROR(VLOOKUP($C513,'DMW | F&amp;L Fields'!$L:$M, 1, FALSE)),IFERROR(INDEX('DMW | F&amp;L Fields'!$C:$C,MATCH($C513,'DMW | F&amp;L Fields'!$L:$L, 0)), "Y") ="Y"),"No", "Yes")</f>
        <v>No</v>
      </c>
      <c r="G513" s="1" t="str">
        <f>IFERROR(VLOOKUP($C513,'DMW | F&amp;L Fields'!$L:$M, 2, FALSE),"(not found)")</f>
        <v>(not found)</v>
      </c>
      <c r="H513" s="2" t="str">
        <f t="shared" si="209"/>
        <v>n/a</v>
      </c>
      <c r="I513" s="2" t="s">
        <v>97</v>
      </c>
      <c r="J513" s="1" t="s">
        <v>98</v>
      </c>
      <c r="K513" s="2">
        <v>0</v>
      </c>
      <c r="L513" s="2">
        <v>18</v>
      </c>
      <c r="M513" s="2">
        <v>0</v>
      </c>
      <c r="N513" s="2" t="str">
        <f t="shared" si="210"/>
        <v>double|0|18|0</v>
      </c>
      <c r="O513" t="str">
        <f>IFERROR(VLOOKUP('nCino | Field Mappings'!$A513,'nCino | Object Info'!$A:$H,5,FALSE),"(not found)")</f>
        <v>rskcsp_ds_facility</v>
      </c>
      <c r="P513" t="str">
        <f t="shared" si="211"/>
        <v>LLC_BI__Number_Of_Renewals__c</v>
      </c>
      <c r="Q513" s="7">
        <f>IFERROR(VLOOKUP($N513,'nCino | BigQuery Type Lookup'!$A:$F,2,FALSE),"(not found)")</f>
        <v>18</v>
      </c>
    </row>
    <row r="514" spans="1:17">
      <c r="A514" s="1" t="s">
        <v>49</v>
      </c>
      <c r="B514" s="1" t="s">
        <v>374</v>
      </c>
      <c r="C514" s="1" t="s">
        <v>1550</v>
      </c>
      <c r="D514" s="1" t="s">
        <v>1551</v>
      </c>
      <c r="E514" s="1" t="s">
        <v>1552</v>
      </c>
      <c r="F514" s="2" t="str">
        <f>IF(OR(ISERROR(VLOOKUP($C514,'DMW | F&amp;L Fields'!$L:$M, 1, FALSE)),IFERROR(INDEX('DMW | F&amp;L Fields'!$C:$C,MATCH($C514,'DMW | F&amp;L Fields'!$L:$L, 0)), "Y") ="Y"),"No", "Yes")</f>
        <v>No</v>
      </c>
      <c r="G514" s="1" t="str">
        <f>IFERROR(VLOOKUP($C514,'DMW | F&amp;L Fields'!$L:$M, 2, FALSE),"(not found)")</f>
        <v>(not found)</v>
      </c>
      <c r="H514" s="2" t="str">
        <f t="shared" si="209"/>
        <v>n/a</v>
      </c>
      <c r="I514" s="2" t="s">
        <v>97</v>
      </c>
      <c r="J514" s="1" t="s">
        <v>115</v>
      </c>
      <c r="K514" s="2">
        <v>255</v>
      </c>
      <c r="L514" s="2">
        <v>0</v>
      </c>
      <c r="M514" s="2">
        <v>0</v>
      </c>
      <c r="N514" s="2" t="str">
        <f t="shared" si="210"/>
        <v>string|255|0|0</v>
      </c>
      <c r="O514" t="str">
        <f>IFERROR(VLOOKUP('nCino | Field Mappings'!$A514,'nCino | Object Info'!$A:$H,5,FALSE),"(not found)")</f>
        <v>rskcsp_ds_facility</v>
      </c>
      <c r="P514" t="str">
        <f t="shared" si="211"/>
        <v>LLC_BI__Officer_Comments__c</v>
      </c>
      <c r="Q514" s="7">
        <f>IFERROR(VLOOKUP($N514,'nCino | BigQuery Type Lookup'!$A:$F,2,FALSE),"(not found)")</f>
        <v>255</v>
      </c>
    </row>
    <row r="515" spans="1:17">
      <c r="A515" s="1" t="s">
        <v>49</v>
      </c>
      <c r="B515" s="1" t="s">
        <v>374</v>
      </c>
      <c r="C515" s="1" t="s">
        <v>1553</v>
      </c>
      <c r="D515" s="1" t="s">
        <v>1554</v>
      </c>
      <c r="E515" s="1" t="s">
        <v>1555</v>
      </c>
      <c r="F515" s="2" t="str">
        <f>IF(OR(ISERROR(VLOOKUP($C515,'DMW | F&amp;L Fields'!$L:$M, 1, FALSE)),IFERROR(INDEX('DMW | F&amp;L Fields'!$C:$C,MATCH($C515,'DMW | F&amp;L Fields'!$L:$L, 0)), "Y") ="Y"),"No", "Yes")</f>
        <v>No</v>
      </c>
      <c r="G515" s="1" t="str">
        <f>IFERROR(VLOOKUP($C515,'DMW | F&amp;L Fields'!$L:$M, 2, FALSE),"(not found)")</f>
        <v>(not found)</v>
      </c>
      <c r="H515" s="2" t="str">
        <f t="shared" ref="H515:H578" si="231">IF(J515="Id", "Primary", IF(LEFT(J515, 9) ="reference", "Foreign", "n/a"))</f>
        <v>n/a</v>
      </c>
      <c r="I515" s="2" t="s">
        <v>97</v>
      </c>
      <c r="J515" s="1" t="s">
        <v>128</v>
      </c>
      <c r="K515" s="2">
        <v>0</v>
      </c>
      <c r="L515" s="2">
        <v>18</v>
      </c>
      <c r="M515" s="2">
        <v>0</v>
      </c>
      <c r="N515" s="2" t="str">
        <f t="shared" ref="N515:N578" si="232">_xlfn.CONCAT(J515,"|",K515,"|",L515,"|",M515)</f>
        <v>currency|0|18|0</v>
      </c>
      <c r="O515" t="str">
        <f>IFERROR(VLOOKUP('nCino | Field Mappings'!$A515,'nCino | Object Info'!$A:$H,5,FALSE),"(not found)")</f>
        <v>rskcsp_ds_facility</v>
      </c>
      <c r="P515" t="str">
        <f t="shared" ref="P515:P578" si="233">D515</f>
        <v>LLC_BI__Original_Guaranteed_Amount__c</v>
      </c>
      <c r="Q515" s="7">
        <f>IFERROR(VLOOKUP($N515,'nCino | BigQuery Type Lookup'!$A:$F,2,FALSE),"(not found)")</f>
        <v>18</v>
      </c>
    </row>
    <row r="516" spans="1:17">
      <c r="A516" s="1" t="s">
        <v>49</v>
      </c>
      <c r="B516" s="1" t="s">
        <v>374</v>
      </c>
      <c r="C516" s="1" t="s">
        <v>1556</v>
      </c>
      <c r="D516" s="1" t="s">
        <v>1557</v>
      </c>
      <c r="E516" s="1" t="s">
        <v>1558</v>
      </c>
      <c r="F516" s="2" t="str">
        <f>IF(OR(ISERROR(VLOOKUP($C516,'DMW | F&amp;L Fields'!$L:$M, 1, FALSE)),IFERROR(INDEX('DMW | F&amp;L Fields'!$C:$C,MATCH($C516,'DMW | F&amp;L Fields'!$L:$L, 0)), "Y") ="Y"),"No", "Yes")</f>
        <v>No</v>
      </c>
      <c r="G516" s="1" t="str">
        <f>IFERROR(VLOOKUP($C516,'DMW | F&amp;L Fields'!$L:$M, 2, FALSE),"(not found)")</f>
        <v>(not found)</v>
      </c>
      <c r="H516" s="2" t="str">
        <f t="shared" si="231"/>
        <v>n/a</v>
      </c>
      <c r="I516" s="2" t="s">
        <v>97</v>
      </c>
      <c r="J516" s="1" t="s">
        <v>342</v>
      </c>
      <c r="K516" s="2">
        <v>0</v>
      </c>
      <c r="L516" s="2">
        <v>18</v>
      </c>
      <c r="M516" s="2">
        <v>2</v>
      </c>
      <c r="N516" s="2" t="str">
        <f t="shared" si="232"/>
        <v>percent|0|18|2</v>
      </c>
      <c r="O516" t="str">
        <f>IFERROR(VLOOKUP('nCino | Field Mappings'!$A516,'nCino | Object Info'!$A:$H,5,FALSE),"(not found)")</f>
        <v>rskcsp_ds_facility</v>
      </c>
      <c r="P516" t="str">
        <f t="shared" si="233"/>
        <v>LLC_BI__Original_LTV__c</v>
      </c>
      <c r="Q516" s="7">
        <f>IFERROR(VLOOKUP($N516,'nCino | BigQuery Type Lookup'!$A:$F,2,FALSE),"(not found)")</f>
        <v>21</v>
      </c>
    </row>
    <row r="517" spans="1:17">
      <c r="A517" s="1" t="s">
        <v>49</v>
      </c>
      <c r="B517" s="1" t="s">
        <v>374</v>
      </c>
      <c r="C517" s="1" t="s">
        <v>1559</v>
      </c>
      <c r="D517" s="1" t="s">
        <v>1560</v>
      </c>
      <c r="E517" s="1" t="s">
        <v>1561</v>
      </c>
      <c r="F517" s="2" t="str">
        <f>IF(OR(ISERROR(VLOOKUP($C517,'DMW | F&amp;L Fields'!$L:$M, 1, FALSE)),IFERROR(INDEX('DMW | F&amp;L Fields'!$C:$C,MATCH($C517,'DMW | F&amp;L Fields'!$L:$L, 0)), "Y") ="Y"),"No", "Yes")</f>
        <v>No</v>
      </c>
      <c r="G517" s="1" t="str">
        <f>IFERROR(VLOOKUP($C517,'DMW | F&amp;L Fields'!$L:$M, 2, FALSE),"(not found)")</f>
        <v>(not found)</v>
      </c>
      <c r="H517" s="2" t="str">
        <f t="shared" si="231"/>
        <v>n/a</v>
      </c>
      <c r="I517" s="2" t="s">
        <v>97</v>
      </c>
      <c r="J517" s="1" t="s">
        <v>128</v>
      </c>
      <c r="K517" s="2">
        <v>0</v>
      </c>
      <c r="L517" s="2">
        <v>18</v>
      </c>
      <c r="M517" s="2">
        <v>2</v>
      </c>
      <c r="N517" s="2" t="str">
        <f t="shared" si="232"/>
        <v>currency|0|18|2</v>
      </c>
      <c r="O517" t="str">
        <f>IFERROR(VLOOKUP('nCino | Field Mappings'!$A517,'nCino | Object Info'!$A:$H,5,FALSE),"(not found)")</f>
        <v>rskcsp_ds_facility</v>
      </c>
      <c r="P517" t="str">
        <f t="shared" si="233"/>
        <v>LLC_BI__Original_Total_Lendable_Value__c</v>
      </c>
      <c r="Q517" s="7">
        <f>IFERROR(VLOOKUP($N517,'nCino | BigQuery Type Lookup'!$A:$F,2,FALSE),"(not found)")</f>
        <v>21</v>
      </c>
    </row>
    <row r="518" spans="1:17">
      <c r="A518" s="1" t="s">
        <v>49</v>
      </c>
      <c r="B518" s="1" t="s">
        <v>374</v>
      </c>
      <c r="C518" s="1" t="s">
        <v>1562</v>
      </c>
      <c r="D518" s="1" t="s">
        <v>1563</v>
      </c>
      <c r="E518" s="1" t="s">
        <v>1564</v>
      </c>
      <c r="F518" s="2" t="str">
        <f>IF(OR(ISERROR(VLOOKUP($C518,'DMW | F&amp;L Fields'!$L:$M, 1, FALSE)),IFERROR(INDEX('DMW | F&amp;L Fields'!$C:$C,MATCH($C518,'DMW | F&amp;L Fields'!$L:$L, 0)), "Y") ="Y"),"No", "Yes")</f>
        <v>No</v>
      </c>
      <c r="G518" s="1" t="str">
        <f>IFERROR(VLOOKUP($C518,'DMW | F&amp;L Fields'!$L:$M, 2, FALSE),"(not found)")</f>
        <v>(not found)</v>
      </c>
      <c r="H518" s="2" t="str">
        <f t="shared" si="231"/>
        <v>n/a</v>
      </c>
      <c r="I518" s="2" t="s">
        <v>97</v>
      </c>
      <c r="J518" s="1" t="s">
        <v>128</v>
      </c>
      <c r="K518" s="2">
        <v>0</v>
      </c>
      <c r="L518" s="2">
        <v>18</v>
      </c>
      <c r="M518" s="2">
        <v>2</v>
      </c>
      <c r="N518" s="2" t="str">
        <f t="shared" si="232"/>
        <v>currency|0|18|2</v>
      </c>
      <c r="O518" t="str">
        <f>IFERROR(VLOOKUP('nCino | Field Mappings'!$A518,'nCino | Object Info'!$A:$H,5,FALSE),"(not found)")</f>
        <v>rskcsp_ds_facility</v>
      </c>
      <c r="P518" t="str">
        <f t="shared" si="233"/>
        <v>LLC_BI__Original_UNGTD_Amount__c</v>
      </c>
      <c r="Q518" s="7">
        <f>IFERROR(VLOOKUP($N518,'nCino | BigQuery Type Lookup'!$A:$F,2,FALSE),"(not found)")</f>
        <v>21</v>
      </c>
    </row>
    <row r="519" spans="1:17">
      <c r="A519" s="1" t="s">
        <v>49</v>
      </c>
      <c r="B519" s="1" t="s">
        <v>374</v>
      </c>
      <c r="C519" s="1" t="s">
        <v>1565</v>
      </c>
      <c r="D519" s="1" t="s">
        <v>1566</v>
      </c>
      <c r="E519" s="1" t="s">
        <v>1567</v>
      </c>
      <c r="F519" s="2" t="str">
        <f>IF(OR(ISERROR(VLOOKUP($C519,'DMW | F&amp;L Fields'!$L:$M, 1, FALSE)),IFERROR(INDEX('DMW | F&amp;L Fields'!$C:$C,MATCH($C519,'DMW | F&amp;L Fields'!$L:$L, 0)), "Y") ="Y"),"No", "Yes")</f>
        <v>No</v>
      </c>
      <c r="G519" s="1" t="str">
        <f>IFERROR(VLOOKUP($C519,'DMW | F&amp;L Fields'!$L:$M, 2, FALSE),"(not found)")</f>
        <v>(not found)</v>
      </c>
      <c r="H519" s="2" t="str">
        <f t="shared" si="231"/>
        <v>Foreign</v>
      </c>
      <c r="I519" s="2" t="s">
        <v>97</v>
      </c>
      <c r="J519" s="1" t="s">
        <v>111</v>
      </c>
      <c r="K519" s="2">
        <v>18</v>
      </c>
      <c r="L519" s="2">
        <v>0</v>
      </c>
      <c r="M519" s="2">
        <v>0</v>
      </c>
      <c r="N519" s="2" t="str">
        <f t="shared" si="232"/>
        <v>reference(LLC_BI__Loan__c)|18|0|0</v>
      </c>
      <c r="O519" t="str">
        <f>IFERROR(VLOOKUP('nCino | Field Mappings'!$A519,'nCino | Object Info'!$A:$H,5,FALSE),"(not found)")</f>
        <v>rskcsp_ds_facility</v>
      </c>
      <c r="P519" t="str">
        <f t="shared" si="233"/>
        <v>LLC_BI__OriginalParentLoan__c</v>
      </c>
      <c r="Q519" s="7">
        <f>IFERROR(VLOOKUP($N519,'nCino | BigQuery Type Lookup'!$A:$F,2,FALSE),"(not found)")</f>
        <v>18</v>
      </c>
    </row>
    <row r="520" spans="1:17">
      <c r="A520" s="1" t="s">
        <v>49</v>
      </c>
      <c r="B520" s="1" t="s">
        <v>374</v>
      </c>
      <c r="C520" s="1" t="s">
        <v>1568</v>
      </c>
      <c r="D520" s="1" t="s">
        <v>1569</v>
      </c>
      <c r="E520" s="1" t="s">
        <v>1570</v>
      </c>
      <c r="F520" s="2" t="str">
        <f>IF(OR(ISERROR(VLOOKUP($C520,'DMW | F&amp;L Fields'!$L:$M, 1, FALSE)),IFERROR(INDEX('DMW | F&amp;L Fields'!$C:$C,MATCH($C520,'DMW | F&amp;L Fields'!$L:$L, 0)), "Y") ="Y"),"No", "Yes")</f>
        <v>No</v>
      </c>
      <c r="G520" s="1" t="str">
        <f>IFERROR(VLOOKUP($C520,'DMW | F&amp;L Fields'!$L:$M, 2, FALSE),"(not found)")</f>
        <v>(not found)</v>
      </c>
      <c r="H520" s="2" t="str">
        <f t="shared" si="231"/>
        <v>Foreign</v>
      </c>
      <c r="I520" s="2" t="s">
        <v>97</v>
      </c>
      <c r="J520" s="1" t="s">
        <v>111</v>
      </c>
      <c r="K520" s="2">
        <v>18</v>
      </c>
      <c r="L520" s="2">
        <v>0</v>
      </c>
      <c r="M520" s="2">
        <v>0</v>
      </c>
      <c r="N520" s="2" t="str">
        <f t="shared" si="232"/>
        <v>reference(LLC_BI__Loan__c)|18|0|0</v>
      </c>
      <c r="O520" t="str">
        <f>IFERROR(VLOOKUP('nCino | Field Mappings'!$A520,'nCino | Object Info'!$A:$H,5,FALSE),"(not found)")</f>
        <v>rskcsp_ds_facility</v>
      </c>
      <c r="P520" t="str">
        <f t="shared" si="233"/>
        <v>LLC_BI__ParentLoan__c</v>
      </c>
      <c r="Q520" s="7">
        <f>IFERROR(VLOOKUP($N520,'nCino | BigQuery Type Lookup'!$A:$F,2,FALSE),"(not found)")</f>
        <v>18</v>
      </c>
    </row>
    <row r="521" spans="1:17">
      <c r="A521" s="1" t="s">
        <v>49</v>
      </c>
      <c r="B521" s="1" t="s">
        <v>374</v>
      </c>
      <c r="C521" s="1" t="s">
        <v>1571</v>
      </c>
      <c r="D521" s="1" t="s">
        <v>1572</v>
      </c>
      <c r="E521" s="1" t="s">
        <v>1573</v>
      </c>
      <c r="F521" s="2" t="str">
        <f>IF(OR(ISERROR(VLOOKUP($C521,'DMW | F&amp;L Fields'!$L:$M, 1, FALSE)),IFERROR(INDEX('DMW | F&amp;L Fields'!$C:$C,MATCH($C521,'DMW | F&amp;L Fields'!$L:$L, 0)), "Y") ="Y"),"No", "Yes")</f>
        <v>No</v>
      </c>
      <c r="G521" s="1" t="str">
        <f>IFERROR(VLOOKUP($C521,'DMW | F&amp;L Fields'!$L:$M, 2, FALSE),"(not found)")</f>
        <v>(not found)</v>
      </c>
      <c r="H521" s="2" t="str">
        <f t="shared" si="231"/>
        <v>n/a</v>
      </c>
      <c r="I521" s="2" t="s">
        <v>97</v>
      </c>
      <c r="J521" s="1" t="s">
        <v>102</v>
      </c>
      <c r="K521" s="2">
        <v>0</v>
      </c>
      <c r="L521" s="2">
        <v>0</v>
      </c>
      <c r="M521" s="2">
        <v>0</v>
      </c>
      <c r="N521" s="2" t="str">
        <f t="shared" si="232"/>
        <v>date|0|0|0</v>
      </c>
      <c r="O521" t="str">
        <f>IFERROR(VLOOKUP('nCino | Field Mappings'!$A521,'nCino | Object Info'!$A:$H,5,FALSE),"(not found)")</f>
        <v>rskcsp_ds_facility</v>
      </c>
      <c r="P521" t="str">
        <f t="shared" si="233"/>
        <v>LLC_BI__Participation_Date__c</v>
      </c>
      <c r="Q521" s="7">
        <f>IFERROR(VLOOKUP($N521,'nCino | BigQuery Type Lookup'!$A:$F,2,FALSE),"(not found)")</f>
        <v>8</v>
      </c>
    </row>
    <row r="522" spans="1:17">
      <c r="A522" s="1" t="s">
        <v>49</v>
      </c>
      <c r="B522" s="1" t="s">
        <v>374</v>
      </c>
      <c r="C522" s="1" t="s">
        <v>1574</v>
      </c>
      <c r="D522" s="1" t="s">
        <v>1575</v>
      </c>
      <c r="E522" s="1" t="s">
        <v>1576</v>
      </c>
      <c r="F522" s="2" t="str">
        <f>IF(OR(ISERROR(VLOOKUP($C522,'DMW | F&amp;L Fields'!$L:$M, 1, FALSE)),IFERROR(INDEX('DMW | F&amp;L Fields'!$C:$C,MATCH($C522,'DMW | F&amp;L Fields'!$L:$L, 0)), "Y") ="Y"),"No", "Yes")</f>
        <v>No</v>
      </c>
      <c r="G522" s="1" t="str">
        <f>IFERROR(VLOOKUP($C522,'DMW | F&amp;L Fields'!$L:$M, 2, FALSE),"(not found)")</f>
        <v>(not found)</v>
      </c>
      <c r="H522" s="2" t="str">
        <f t="shared" si="231"/>
        <v>n/a</v>
      </c>
      <c r="I522" s="2" t="s">
        <v>97</v>
      </c>
      <c r="J522" s="1" t="s">
        <v>119</v>
      </c>
      <c r="K522" s="2">
        <v>255</v>
      </c>
      <c r="L522" s="2">
        <v>0</v>
      </c>
      <c r="M522" s="2">
        <v>0</v>
      </c>
      <c r="N522" s="2" t="str">
        <f t="shared" si="232"/>
        <v>picklist|255|0|0</v>
      </c>
      <c r="O522" t="str">
        <f>IFERROR(VLOOKUP('nCino | Field Mappings'!$A522,'nCino | Object Info'!$A:$H,5,FALSE),"(not found)")</f>
        <v>rskcsp_ds_facility</v>
      </c>
      <c r="P522" t="str">
        <f t="shared" si="233"/>
        <v>LLC_BI__Participation_Type__c</v>
      </c>
      <c r="Q522" s="7">
        <f>IFERROR(VLOOKUP($N522,'nCino | BigQuery Type Lookup'!$A:$F,2,FALSE),"(not found)")</f>
        <v>255</v>
      </c>
    </row>
    <row r="523" spans="1:17">
      <c r="A523" s="1" t="s">
        <v>49</v>
      </c>
      <c r="B523" s="1" t="s">
        <v>374</v>
      </c>
      <c r="C523" s="1" t="s">
        <v>1577</v>
      </c>
      <c r="D523" s="1" t="s">
        <v>1578</v>
      </c>
      <c r="E523" s="1" t="s">
        <v>1579</v>
      </c>
      <c r="F523" s="2" t="str">
        <f>IF(OR(ISERROR(VLOOKUP($C523,'DMW | F&amp;L Fields'!$L:$M, 1, FALSE)),IFERROR(INDEX('DMW | F&amp;L Fields'!$C:$C,MATCH($C523,'DMW | F&amp;L Fields'!$L:$L, 0)), "Y") ="Y"),"No", "Yes")</f>
        <v>No</v>
      </c>
      <c r="G523" s="1" t="str">
        <f>IFERROR(VLOOKUP($C523,'DMW | F&amp;L Fields'!$L:$M, 2, FALSE),"(not found)")</f>
        <v>(not found)</v>
      </c>
      <c r="H523" s="2" t="str">
        <f t="shared" si="231"/>
        <v>n/a</v>
      </c>
      <c r="I523" s="2" t="s">
        <v>97</v>
      </c>
      <c r="J523" s="1" t="s">
        <v>128</v>
      </c>
      <c r="K523" s="2">
        <v>0</v>
      </c>
      <c r="L523" s="2">
        <v>18</v>
      </c>
      <c r="M523" s="2">
        <v>2</v>
      </c>
      <c r="N523" s="2" t="str">
        <f t="shared" si="232"/>
        <v>currency|0|18|2</v>
      </c>
      <c r="O523" t="str">
        <f>IFERROR(VLOOKUP('nCino | Field Mappings'!$A523,'nCino | Object Info'!$A:$H,5,FALSE),"(not found)")</f>
        <v>rskcsp_ds_facility</v>
      </c>
      <c r="P523" t="str">
        <f t="shared" si="233"/>
        <v>LLC_BI__Partner_GTD_Left_to_Fund__c</v>
      </c>
      <c r="Q523" s="7">
        <f>IFERROR(VLOOKUP($N523,'nCino | BigQuery Type Lookup'!$A:$F,2,FALSE),"(not found)")</f>
        <v>21</v>
      </c>
    </row>
    <row r="524" spans="1:17">
      <c r="A524" s="1" t="s">
        <v>49</v>
      </c>
      <c r="B524" s="1" t="s">
        <v>374</v>
      </c>
      <c r="C524" s="1" t="s">
        <v>1580</v>
      </c>
      <c r="D524" s="1" t="s">
        <v>1581</v>
      </c>
      <c r="E524" s="1" t="s">
        <v>1582</v>
      </c>
      <c r="F524" s="2" t="str">
        <f>IF(OR(ISERROR(VLOOKUP($C524,'DMW | F&amp;L Fields'!$L:$M, 1, FALSE)),IFERROR(INDEX('DMW | F&amp;L Fields'!$C:$C,MATCH($C524,'DMW | F&amp;L Fields'!$L:$L, 0)), "Y") ="Y"),"No", "Yes")</f>
        <v>No</v>
      </c>
      <c r="G524" s="1" t="str">
        <f>IFERROR(VLOOKUP($C524,'DMW | F&amp;L Fields'!$L:$M, 2, FALSE),"(not found)")</f>
        <v>(not found)</v>
      </c>
      <c r="H524" s="2" t="str">
        <f t="shared" si="231"/>
        <v>n/a</v>
      </c>
      <c r="I524" s="2" t="s">
        <v>97</v>
      </c>
      <c r="J524" s="1" t="s">
        <v>342</v>
      </c>
      <c r="K524" s="2">
        <v>0</v>
      </c>
      <c r="L524" s="2">
        <v>5</v>
      </c>
      <c r="M524" s="2">
        <v>2</v>
      </c>
      <c r="N524" s="2" t="str">
        <f t="shared" si="232"/>
        <v>percent|0|5|2</v>
      </c>
      <c r="O524" t="str">
        <f>IFERROR(VLOOKUP('nCino | Field Mappings'!$A524,'nCino | Object Info'!$A:$H,5,FALSE),"(not found)")</f>
        <v>rskcsp_ds_facility</v>
      </c>
      <c r="P524" t="str">
        <f t="shared" si="233"/>
        <v>LLC_BI__Partner_Spread_Over_Base__c</v>
      </c>
      <c r="Q524" s="7">
        <f>IFERROR(VLOOKUP($N524,'nCino | BigQuery Type Lookup'!$A:$F,2,FALSE),"(not found)")</f>
        <v>8</v>
      </c>
    </row>
    <row r="525" spans="1:17">
      <c r="A525" s="1" t="s">
        <v>49</v>
      </c>
      <c r="B525" s="1" t="s">
        <v>374</v>
      </c>
      <c r="C525" s="1" t="s">
        <v>1583</v>
      </c>
      <c r="D525" s="1" t="s">
        <v>1584</v>
      </c>
      <c r="E525" s="1" t="s">
        <v>1585</v>
      </c>
      <c r="F525" s="2" t="str">
        <f>IF(OR(ISERROR(VLOOKUP($C525,'DMW | F&amp;L Fields'!$L:$M, 1, FALSE)),IFERROR(INDEX('DMW | F&amp;L Fields'!$C:$C,MATCH($C525,'DMW | F&amp;L Fields'!$L:$L, 0)), "Y") ="Y"),"No", "Yes")</f>
        <v>No</v>
      </c>
      <c r="G525" s="1" t="str">
        <f>IFERROR(VLOOKUP($C525,'DMW | F&amp;L Fields'!$L:$M, 2, FALSE),"(not found)")</f>
        <v>(not found)</v>
      </c>
      <c r="H525" s="2" t="str">
        <f t="shared" si="231"/>
        <v>n/a</v>
      </c>
      <c r="I525" s="2" t="s">
        <v>97</v>
      </c>
      <c r="J525" s="1" t="s">
        <v>128</v>
      </c>
      <c r="K525" s="2">
        <v>0</v>
      </c>
      <c r="L525" s="2">
        <v>18</v>
      </c>
      <c r="M525" s="2">
        <v>2</v>
      </c>
      <c r="N525" s="2" t="str">
        <f t="shared" si="232"/>
        <v>currency|0|18|2</v>
      </c>
      <c r="O525" t="str">
        <f>IFERROR(VLOOKUP('nCino | Field Mappings'!$A525,'nCino | Object Info'!$A:$H,5,FALSE),"(not found)")</f>
        <v>rskcsp_ds_facility</v>
      </c>
      <c r="P525" t="str">
        <f t="shared" si="233"/>
        <v>LLC_BI__Partner_UNGTD_Left_to_Fund__c</v>
      </c>
      <c r="Q525" s="7">
        <f>IFERROR(VLOOKUP($N525,'nCino | BigQuery Type Lookup'!$A:$F,2,FALSE),"(not found)")</f>
        <v>21</v>
      </c>
    </row>
    <row r="526" spans="1:17">
      <c r="A526" s="1" t="s">
        <v>49</v>
      </c>
      <c r="B526" s="1" t="s">
        <v>374</v>
      </c>
      <c r="C526" s="1" t="s">
        <v>1586</v>
      </c>
      <c r="D526" s="1" t="s">
        <v>1587</v>
      </c>
      <c r="E526" s="1" t="s">
        <v>1588</v>
      </c>
      <c r="F526" s="2" t="str">
        <f>IF(OR(ISERROR(VLOOKUP($C526,'DMW | F&amp;L Fields'!$L:$M, 1, FALSE)),IFERROR(INDEX('DMW | F&amp;L Fields'!$C:$C,MATCH($C526,'DMW | F&amp;L Fields'!$L:$L, 0)), "Y") ="Y"),"No", "Yes")</f>
        <v>No</v>
      </c>
      <c r="G526" s="1" t="str">
        <f>IFERROR(VLOOKUP($C526,'DMW | F&amp;L Fields'!$L:$M, 2, FALSE),"(not found)")</f>
        <v>(not found)</v>
      </c>
      <c r="H526" s="2" t="str">
        <f t="shared" si="231"/>
        <v>n/a</v>
      </c>
      <c r="I526" s="2" t="s">
        <v>97</v>
      </c>
      <c r="J526" s="1" t="s">
        <v>98</v>
      </c>
      <c r="K526" s="2">
        <v>0</v>
      </c>
      <c r="L526" s="2">
        <v>18</v>
      </c>
      <c r="M526" s="2">
        <v>0</v>
      </c>
      <c r="N526" s="2" t="str">
        <f t="shared" si="232"/>
        <v>double|0|18|0</v>
      </c>
      <c r="O526" t="str">
        <f>IFERROR(VLOOKUP('nCino | Field Mappings'!$A526,'nCino | Object Info'!$A:$H,5,FALSE),"(not found)")</f>
        <v>rskcsp_ds_facility</v>
      </c>
      <c r="P526" t="str">
        <f t="shared" si="233"/>
        <v>LLC_BI__Past_Due_Days__c</v>
      </c>
      <c r="Q526" s="7">
        <f>IFERROR(VLOOKUP($N526,'nCino | BigQuery Type Lookup'!$A:$F,2,FALSE),"(not found)")</f>
        <v>18</v>
      </c>
    </row>
    <row r="527" spans="1:17">
      <c r="A527" s="1" t="s">
        <v>49</v>
      </c>
      <c r="B527" s="1" t="s">
        <v>374</v>
      </c>
      <c r="C527" s="1" t="s">
        <v>1589</v>
      </c>
      <c r="D527" s="1" t="s">
        <v>1590</v>
      </c>
      <c r="E527" s="1" t="s">
        <v>1591</v>
      </c>
      <c r="F527" s="2" t="str">
        <f>IF(OR(ISERROR(VLOOKUP($C527,'DMW | F&amp;L Fields'!$L:$M, 1, FALSE)),IFERROR(INDEX('DMW | F&amp;L Fields'!$C:$C,MATCH($C527,'DMW | F&amp;L Fields'!$L:$L, 0)), "Y") ="Y"),"No", "Yes")</f>
        <v>No</v>
      </c>
      <c r="G527" s="1" t="str">
        <f>IFERROR(VLOOKUP($C527,'DMW | F&amp;L Fields'!$L:$M, 2, FALSE),"(not found)")</f>
        <v>(not found)</v>
      </c>
      <c r="H527" s="2" t="str">
        <f t="shared" si="231"/>
        <v>n/a</v>
      </c>
      <c r="I527" s="2" t="s">
        <v>97</v>
      </c>
      <c r="J527" s="1" t="s">
        <v>102</v>
      </c>
      <c r="K527" s="2">
        <v>0</v>
      </c>
      <c r="L527" s="2">
        <v>0</v>
      </c>
      <c r="M527" s="2">
        <v>0</v>
      </c>
      <c r="N527" s="2" t="str">
        <f t="shared" si="232"/>
        <v>date|0|0|0</v>
      </c>
      <c r="O527" t="str">
        <f>IFERROR(VLOOKUP('nCino | Field Mappings'!$A527,'nCino | Object Info'!$A:$H,5,FALSE),"(not found)")</f>
        <v>rskcsp_ds_facility</v>
      </c>
      <c r="P527" t="str">
        <f t="shared" si="233"/>
        <v>LLC_BI__Payment_Begin_Date__c</v>
      </c>
      <c r="Q527" s="7">
        <f>IFERROR(VLOOKUP($N527,'nCino | BigQuery Type Lookup'!$A:$F,2,FALSE),"(not found)")</f>
        <v>8</v>
      </c>
    </row>
    <row r="528" spans="1:17">
      <c r="A528" s="1" t="s">
        <v>49</v>
      </c>
      <c r="B528" s="1" t="s">
        <v>374</v>
      </c>
      <c r="C528" s="1" t="s">
        <v>1592</v>
      </c>
      <c r="D528" s="1" t="s">
        <v>1593</v>
      </c>
      <c r="E528" s="1" t="s">
        <v>1594</v>
      </c>
      <c r="F528" s="2" t="str">
        <f>IF(OR(ISERROR(VLOOKUP($C528,'DMW | F&amp;L Fields'!$L:$M, 1, FALSE)),IFERROR(INDEX('DMW | F&amp;L Fields'!$C:$C,MATCH($C528,'DMW | F&amp;L Fields'!$L:$L, 0)), "Y") ="Y"),"No", "Yes")</f>
        <v>No</v>
      </c>
      <c r="G528" s="1" t="str">
        <f>IFERROR(VLOOKUP($C528,'DMW | F&amp;L Fields'!$L:$M, 2, FALSE),"(not found)")</f>
        <v>(not found)</v>
      </c>
      <c r="H528" s="2" t="str">
        <f t="shared" si="231"/>
        <v>n/a</v>
      </c>
      <c r="I528" s="2" t="s">
        <v>97</v>
      </c>
      <c r="J528" s="1" t="s">
        <v>119</v>
      </c>
      <c r="K528" s="2">
        <v>255</v>
      </c>
      <c r="L528" s="2">
        <v>0</v>
      </c>
      <c r="M528" s="2">
        <v>0</v>
      </c>
      <c r="N528" s="2" t="str">
        <f t="shared" si="232"/>
        <v>picklist|255|0|0</v>
      </c>
      <c r="O528" t="str">
        <f>IFERROR(VLOOKUP('nCino | Field Mappings'!$A528,'nCino | Object Info'!$A:$H,5,FALSE),"(not found)")</f>
        <v>rskcsp_ds_facility</v>
      </c>
      <c r="P528" t="str">
        <f t="shared" si="233"/>
        <v>LLC_BI__Payment_Schedule__c</v>
      </c>
      <c r="Q528" s="7">
        <f>IFERROR(VLOOKUP($N528,'nCino | BigQuery Type Lookup'!$A:$F,2,FALSE),"(not found)")</f>
        <v>255</v>
      </c>
    </row>
    <row r="529" spans="1:42">
      <c r="A529" s="1" t="s">
        <v>49</v>
      </c>
      <c r="B529" s="1" t="s">
        <v>374</v>
      </c>
      <c r="C529" s="1" t="s">
        <v>1595</v>
      </c>
      <c r="D529" s="1" t="s">
        <v>1596</v>
      </c>
      <c r="E529" s="1" t="s">
        <v>1597</v>
      </c>
      <c r="F529" s="2" t="str">
        <f>IF(OR(ISERROR(VLOOKUP($C529,'DMW | F&amp;L Fields'!$L:$M, 1, FALSE)),IFERROR(INDEX('DMW | F&amp;L Fields'!$C:$C,MATCH($C529,'DMW | F&amp;L Fields'!$L:$L, 0)), "Y") ="Y"),"No", "Yes")</f>
        <v>No</v>
      </c>
      <c r="G529" s="1" t="str">
        <f>IFERROR(VLOOKUP($C529,'DMW | F&amp;L Fields'!$L:$M, 2, FALSE),"(not found)")</f>
        <v>(not found)</v>
      </c>
      <c r="H529" s="2" t="str">
        <f t="shared" si="231"/>
        <v>n/a</v>
      </c>
      <c r="I529" s="2" t="s">
        <v>97</v>
      </c>
      <c r="J529" s="1" t="s">
        <v>119</v>
      </c>
      <c r="K529" s="2">
        <v>255</v>
      </c>
      <c r="L529" s="2">
        <v>0</v>
      </c>
      <c r="M529" s="2">
        <v>0</v>
      </c>
      <c r="N529" s="2" t="str">
        <f t="shared" si="232"/>
        <v>picklist|255|0|0</v>
      </c>
      <c r="O529" t="str">
        <f>IFERROR(VLOOKUP('nCino | Field Mappings'!$A529,'nCino | Object Info'!$A:$H,5,FALSE),"(not found)")</f>
        <v>rskcsp_ds_facility</v>
      </c>
      <c r="P529" t="str">
        <f t="shared" si="233"/>
        <v>LLC_BI__Payment_Type__c</v>
      </c>
      <c r="Q529" s="7">
        <f>IFERROR(VLOOKUP($N529,'nCino | BigQuery Type Lookup'!$A:$F,2,FALSE),"(not found)")</f>
        <v>255</v>
      </c>
    </row>
    <row r="530" spans="1:42">
      <c r="A530" s="1" t="s">
        <v>49</v>
      </c>
      <c r="B530" s="1" t="s">
        <v>374</v>
      </c>
      <c r="C530" s="1" t="s">
        <v>1598</v>
      </c>
      <c r="D530" s="1" t="s">
        <v>1599</v>
      </c>
      <c r="E530" s="1" t="s">
        <v>1600</v>
      </c>
      <c r="F530" s="2" t="str">
        <f>IF(OR(ISERROR(VLOOKUP($C530,'DMW | F&amp;L Fields'!$L:$M, 1, FALSE)),IFERROR(INDEX('DMW | F&amp;L Fields'!$C:$C,MATCH($C530,'DMW | F&amp;L Fields'!$L:$L, 0)), "Y") ="Y"),"No", "Yes")</f>
        <v>No</v>
      </c>
      <c r="G530" s="1" t="str">
        <f>IFERROR(VLOOKUP($C530,'DMW | F&amp;L Fields'!$L:$M, 2, FALSE),"(not found)")</f>
        <v>(not found)</v>
      </c>
      <c r="H530" s="2" t="str">
        <f t="shared" si="231"/>
        <v>n/a</v>
      </c>
      <c r="I530" s="2" t="s">
        <v>97</v>
      </c>
      <c r="J530" s="1" t="s">
        <v>102</v>
      </c>
      <c r="K530" s="2">
        <v>0</v>
      </c>
      <c r="L530" s="2">
        <v>0</v>
      </c>
      <c r="M530" s="2">
        <v>0</v>
      </c>
      <c r="N530" s="2" t="str">
        <f t="shared" si="232"/>
        <v>date|0|0|0</v>
      </c>
      <c r="O530" t="str">
        <f>IFERROR(VLOOKUP('nCino | Field Mappings'!$A530,'nCino | Object Info'!$A:$H,5,FALSE),"(not found)")</f>
        <v>rskcsp_ds_facility</v>
      </c>
      <c r="P530" t="str">
        <f t="shared" si="233"/>
        <v>LLC_BI__Payoff_Date__c</v>
      </c>
      <c r="Q530" s="7">
        <f>IFERROR(VLOOKUP($N530,'nCino | BigQuery Type Lookup'!$A:$F,2,FALSE),"(not found)")</f>
        <v>8</v>
      </c>
    </row>
    <row r="531" spans="1:42">
      <c r="A531" s="1" t="s">
        <v>49</v>
      </c>
      <c r="B531" s="1" t="s">
        <v>374</v>
      </c>
      <c r="C531" s="1" t="s">
        <v>1601</v>
      </c>
      <c r="D531" s="1" t="s">
        <v>1602</v>
      </c>
      <c r="E531" s="1" t="s">
        <v>1603</v>
      </c>
      <c r="F531" s="2" t="str">
        <f>IF(OR(ISERROR(VLOOKUP($C531,'DMW | F&amp;L Fields'!$L:$M, 1, FALSE)),IFERROR(INDEX('DMW | F&amp;L Fields'!$C:$C,MATCH($C531,'DMW | F&amp;L Fields'!$L:$L, 0)), "Y") ="Y"),"No", "Yes")</f>
        <v>No</v>
      </c>
      <c r="G531" s="1" t="str">
        <f>IFERROR(VLOOKUP($C531,'DMW | F&amp;L Fields'!$L:$M, 2, FALSE),"(not found)")</f>
        <v>(not found)</v>
      </c>
      <c r="H531" s="2" t="str">
        <f t="shared" si="231"/>
        <v>n/a</v>
      </c>
      <c r="I531" s="2" t="s">
        <v>97</v>
      </c>
      <c r="J531" s="1" t="s">
        <v>115</v>
      </c>
      <c r="K531" s="2">
        <v>80</v>
      </c>
      <c r="L531" s="2">
        <v>0</v>
      </c>
      <c r="M531" s="2">
        <v>0</v>
      </c>
      <c r="N531" s="2" t="str">
        <f t="shared" si="232"/>
        <v>string|80|0|0</v>
      </c>
      <c r="O531" t="str">
        <f>IFERROR(VLOOKUP('nCino | Field Mappings'!$A531,'nCino | Object Info'!$A:$H,5,FALSE),"(not found)")</f>
        <v>rskcsp_ds_facility</v>
      </c>
      <c r="P531" t="str">
        <f t="shared" si="233"/>
        <v>LLC_BI__Portfolio_Number__c</v>
      </c>
      <c r="Q531" s="7">
        <f>IFERROR(VLOOKUP($N531,'nCino | BigQuery Type Lookup'!$A:$F,2,FALSE),"(not found)")</f>
        <v>80</v>
      </c>
    </row>
    <row r="532" spans="1:42">
      <c r="A532" s="1" t="s">
        <v>49</v>
      </c>
      <c r="B532" s="1" t="s">
        <v>374</v>
      </c>
      <c r="C532" s="1" t="s">
        <v>1604</v>
      </c>
      <c r="D532" s="1" t="s">
        <v>1605</v>
      </c>
      <c r="E532" s="1" t="s">
        <v>1606</v>
      </c>
      <c r="F532" s="2" t="str">
        <f>IF(OR(ISERROR(VLOOKUP($C532,'DMW | F&amp;L Fields'!$L:$M, 1, FALSE)),IFERROR(INDEX('DMW | F&amp;L Fields'!$C:$C,MATCH($C532,'DMW | F&amp;L Fields'!$L:$L, 0)), "Y") ="Y"),"No", "Yes")</f>
        <v>No</v>
      </c>
      <c r="G532" s="1" t="str">
        <f>IFERROR(VLOOKUP($C532,'DMW | F&amp;L Fields'!$L:$M, 2, FALSE),"(not found)")</f>
        <v>(not found)</v>
      </c>
      <c r="H532" s="2" t="str">
        <f t="shared" si="231"/>
        <v>n/a</v>
      </c>
      <c r="I532" s="2" t="s">
        <v>97</v>
      </c>
      <c r="J532" s="1" t="s">
        <v>335</v>
      </c>
      <c r="K532" s="2">
        <v>32000</v>
      </c>
      <c r="L532" s="2">
        <v>0</v>
      </c>
      <c r="M532" s="2">
        <v>0</v>
      </c>
      <c r="N532" s="2" t="str">
        <f t="shared" si="232"/>
        <v>textarea|32000|0|0</v>
      </c>
      <c r="O532" t="str">
        <f>IFERROR(VLOOKUP('nCino | Field Mappings'!$A532,'nCino | Object Info'!$A:$H,5,FALSE),"(not found)")</f>
        <v>rskcsp_ds_facility</v>
      </c>
      <c r="P532" t="str">
        <f t="shared" si="233"/>
        <v>LLC_BI__Post_Closing_Items__c</v>
      </c>
      <c r="Q532" s="7">
        <f>IFERROR(VLOOKUP($N532,'nCino | BigQuery Type Lookup'!$A:$F,2,FALSE),"(not found)")</f>
        <v>32000</v>
      </c>
    </row>
    <row r="533" spans="1:42">
      <c r="A533" s="1" t="s">
        <v>49</v>
      </c>
      <c r="B533" s="1" t="s">
        <v>374</v>
      </c>
      <c r="C533" s="1" t="s">
        <v>1607</v>
      </c>
      <c r="D533" s="1" t="s">
        <v>1608</v>
      </c>
      <c r="E533" s="1" t="s">
        <v>1609</v>
      </c>
      <c r="F533" s="2" t="str">
        <f>IF(OR(ISERROR(VLOOKUP($C533,'DMW | F&amp;L Fields'!$L:$M, 1, FALSE)),IFERROR(INDEX('DMW | F&amp;L Fields'!$C:$C,MATCH($C533,'DMW | F&amp;L Fields'!$L:$L, 0)), "Y") ="Y"),"No", "Yes")</f>
        <v>No</v>
      </c>
      <c r="G533" s="1" t="str">
        <f>IFERROR(VLOOKUP($C533,'DMW | F&amp;L Fields'!$L:$M, 2, FALSE),"(not found)")</f>
        <v>(not found)</v>
      </c>
      <c r="H533" s="2" t="str">
        <f t="shared" si="231"/>
        <v>n/a</v>
      </c>
      <c r="I533" s="2" t="s">
        <v>97</v>
      </c>
      <c r="J533" s="1" t="s">
        <v>115</v>
      </c>
      <c r="K533" s="2">
        <v>7</v>
      </c>
      <c r="L533" s="2">
        <v>0</v>
      </c>
      <c r="M533" s="2">
        <v>0</v>
      </c>
      <c r="N533" s="2" t="str">
        <f t="shared" si="232"/>
        <v>string|7|0|0</v>
      </c>
      <c r="O533" t="str">
        <f>IFERROR(VLOOKUP('nCino | Field Mappings'!$A533,'nCino | Object Info'!$A:$H,5,FALSE),"(not found)")</f>
        <v>rskcsp_ds_facility</v>
      </c>
      <c r="P533" t="str">
        <f t="shared" si="233"/>
        <v>LLC_BI__Postal_Code__c</v>
      </c>
      <c r="Q533" s="7">
        <f>IFERROR(VLOOKUP($N533,'nCino | BigQuery Type Lookup'!$A:$F,2,FALSE),"(not found)")</f>
        <v>7</v>
      </c>
    </row>
    <row r="534" spans="1:42">
      <c r="A534" s="1" t="s">
        <v>49</v>
      </c>
      <c r="B534" s="1" t="s">
        <v>374</v>
      </c>
      <c r="C534" s="1" t="s">
        <v>1610</v>
      </c>
      <c r="D534" s="1" t="s">
        <v>1611</v>
      </c>
      <c r="E534" s="1" t="s">
        <v>1612</v>
      </c>
      <c r="F534" s="2" t="str">
        <f>IF(OR(ISERROR(VLOOKUP($C534,'DMW | F&amp;L Fields'!$L:$M, 1, FALSE)),IFERROR(INDEX('DMW | F&amp;L Fields'!$C:$C,MATCH($C534,'DMW | F&amp;L Fields'!$L:$L, 0)), "Y") ="Y"),"No", "Yes")</f>
        <v>No</v>
      </c>
      <c r="G534" s="1" t="str">
        <f>IFERROR(VLOOKUP($C534,'DMW | F&amp;L Fields'!$L:$M, 2, FALSE),"(not found)")</f>
        <v>(not found)</v>
      </c>
      <c r="H534" s="2" t="str">
        <f t="shared" si="231"/>
        <v>n/a</v>
      </c>
      <c r="I534" s="2" t="s">
        <v>97</v>
      </c>
      <c r="J534" s="1" t="s">
        <v>102</v>
      </c>
      <c r="K534" s="2">
        <v>0</v>
      </c>
      <c r="L534" s="2">
        <v>0</v>
      </c>
      <c r="M534" s="2">
        <v>0</v>
      </c>
      <c r="N534" s="2" t="str">
        <f t="shared" si="232"/>
        <v>date|0|0|0</v>
      </c>
      <c r="O534" t="str">
        <f>IFERROR(VLOOKUP('nCino | Field Mappings'!$A534,'nCino | Object Info'!$A:$H,5,FALSE),"(not found)")</f>
        <v>rskcsp_ds_facility</v>
      </c>
      <c r="P534" t="str">
        <f t="shared" si="233"/>
        <v>LLC_BI__Pre_Close_Call_Date__c</v>
      </c>
      <c r="Q534" s="7">
        <f>IFERROR(VLOOKUP($N534,'nCino | BigQuery Type Lookup'!$A:$F,2,FALSE),"(not found)")</f>
        <v>8</v>
      </c>
    </row>
    <row r="535" spans="1:42">
      <c r="A535" s="1" t="s">
        <v>49</v>
      </c>
      <c r="B535" s="1" t="s">
        <v>374</v>
      </c>
      <c r="C535" s="1" t="s">
        <v>1613</v>
      </c>
      <c r="D535" s="1" t="s">
        <v>1614</v>
      </c>
      <c r="E535" s="1" t="s">
        <v>1615</v>
      </c>
      <c r="F535" s="2" t="str">
        <f>IF(OR(ISERROR(VLOOKUP($C535,'DMW | F&amp;L Fields'!$L:$M, 1, FALSE)),IFERROR(INDEX('DMW | F&amp;L Fields'!$C:$C,MATCH($C535,'DMW | F&amp;L Fields'!$L:$L, 0)), "Y") ="Y"),"No", "Yes")</f>
        <v>No</v>
      </c>
      <c r="G535" s="1" t="str">
        <f>IFERROR(VLOOKUP($C535,'DMW | F&amp;L Fields'!$L:$M, 2, FALSE),"(not found)")</f>
        <v>(not found)</v>
      </c>
      <c r="H535" s="2" t="str">
        <f t="shared" si="231"/>
        <v>n/a</v>
      </c>
      <c r="I535" s="2" t="s">
        <v>110</v>
      </c>
      <c r="J535" s="1" t="s">
        <v>164</v>
      </c>
      <c r="K535" s="2">
        <v>0</v>
      </c>
      <c r="L535" s="2">
        <v>0</v>
      </c>
      <c r="M535" s="2">
        <v>0</v>
      </c>
      <c r="N535" s="2" t="str">
        <f t="shared" si="232"/>
        <v>boolean|0|0|0</v>
      </c>
      <c r="O535" t="str">
        <f>IFERROR(VLOOKUP('nCino | Field Mappings'!$A535,'nCino | Object Info'!$A:$H,5,FALSE),"(not found)")</f>
        <v>rskcsp_ds_facility</v>
      </c>
      <c r="P535" t="str">
        <f t="shared" si="233"/>
        <v>LLC_BI__Prepayment_Penalty__c</v>
      </c>
      <c r="Q535" s="7">
        <f>IFERROR(VLOOKUP($N535,'nCino | BigQuery Type Lookup'!$A:$F,2,FALSE),"(not found)")</f>
        <v>1</v>
      </c>
    </row>
    <row r="536" spans="1:42">
      <c r="A536" s="1" t="s">
        <v>49</v>
      </c>
      <c r="B536" s="1" t="s">
        <v>374</v>
      </c>
      <c r="C536" s="1" t="s">
        <v>1616</v>
      </c>
      <c r="D536" s="1" t="s">
        <v>1617</v>
      </c>
      <c r="E536" s="1" t="s">
        <v>1618</v>
      </c>
      <c r="F536" s="2" t="str">
        <f>IF(OR(ISERROR(VLOOKUP($C536,'DMW | F&amp;L Fields'!$L:$M, 1, FALSE)),IFERROR(INDEX('DMW | F&amp;L Fields'!$C:$C,MATCH($C536,'DMW | F&amp;L Fields'!$L:$L, 0)), "Y") ="Y"),"No", "Yes")</f>
        <v>No</v>
      </c>
      <c r="G536" s="1" t="str">
        <f>IFERROR(VLOOKUP($C536,'DMW | F&amp;L Fields'!$L:$M, 2, FALSE),"(not found)")</f>
        <v>(not found)</v>
      </c>
      <c r="H536" s="2" t="str">
        <f t="shared" si="231"/>
        <v>n/a</v>
      </c>
      <c r="I536" s="2" t="s">
        <v>97</v>
      </c>
      <c r="J536" s="1" t="s">
        <v>115</v>
      </c>
      <c r="K536" s="2">
        <v>255</v>
      </c>
      <c r="L536" s="2">
        <v>0</v>
      </c>
      <c r="M536" s="2">
        <v>0</v>
      </c>
      <c r="N536" s="2" t="str">
        <f t="shared" si="232"/>
        <v>string|255|0|0</v>
      </c>
      <c r="O536" t="str">
        <f>IFERROR(VLOOKUP('nCino | Field Mappings'!$A536,'nCino | Object Info'!$A:$H,5,FALSE),"(not found)")</f>
        <v>rskcsp_ds_facility</v>
      </c>
      <c r="P536" t="str">
        <f t="shared" si="233"/>
        <v>LLC_BI__Prepayment_Penalty_Description__c</v>
      </c>
      <c r="Q536" s="7">
        <f>IFERROR(VLOOKUP($N536,'nCino | BigQuery Type Lookup'!$A:$F,2,FALSE),"(not found)")</f>
        <v>255</v>
      </c>
    </row>
    <row r="537" spans="1:42">
      <c r="A537" s="1" t="s">
        <v>49</v>
      </c>
      <c r="B537" s="1" t="s">
        <v>374</v>
      </c>
      <c r="C537" s="1" t="s">
        <v>1619</v>
      </c>
      <c r="D537" s="1" t="s">
        <v>1620</v>
      </c>
      <c r="E537" s="1" t="s">
        <v>1621</v>
      </c>
      <c r="F537" s="2" t="str">
        <f>IF(OR(ISERROR(VLOOKUP($C537,'DMW | F&amp;L Fields'!$L:$M, 1, FALSE)),IFERROR(INDEX('DMW | F&amp;L Fields'!$C:$C,MATCH($C537,'DMW | F&amp;L Fields'!$L:$L, 0)), "Y") ="Y"),"No", "Yes")</f>
        <v>No</v>
      </c>
      <c r="G537" s="1" t="str">
        <f>IFERROR(VLOOKUP($C537,'DMW | F&amp;L Fields'!$L:$M, 2, FALSE),"(not found)")</f>
        <v>(not found)</v>
      </c>
      <c r="H537" s="2" t="str">
        <f t="shared" si="231"/>
        <v>n/a</v>
      </c>
      <c r="I537" s="2" t="s">
        <v>97</v>
      </c>
      <c r="J537" s="1" t="s">
        <v>119</v>
      </c>
      <c r="K537" s="2">
        <v>255</v>
      </c>
      <c r="L537" s="2">
        <v>0</v>
      </c>
      <c r="M537" s="2">
        <v>0</v>
      </c>
      <c r="N537" s="2" t="str">
        <f t="shared" si="232"/>
        <v>picklist|255|0|0</v>
      </c>
      <c r="O537" t="str">
        <f>IFERROR(VLOOKUP('nCino | Field Mappings'!$A537,'nCino | Object Info'!$A:$H,5,FALSE),"(not found)")</f>
        <v>rskcsp_ds_facility</v>
      </c>
      <c r="P537" t="str">
        <f t="shared" si="233"/>
        <v>LLC_BI__Pricing_Basis__c</v>
      </c>
      <c r="Q537" s="7">
        <f>IFERROR(VLOOKUP($N537,'nCino | BigQuery Type Lookup'!$A:$F,2,FALSE),"(not found)")</f>
        <v>255</v>
      </c>
    </row>
    <row r="538" spans="1:42">
      <c r="A538" s="1" t="s">
        <v>49</v>
      </c>
      <c r="B538" s="1" t="s">
        <v>374</v>
      </c>
      <c r="C538" s="1" t="s">
        <v>1622</v>
      </c>
      <c r="D538" s="1" t="s">
        <v>1623</v>
      </c>
      <c r="E538" s="1" t="s">
        <v>1624</v>
      </c>
      <c r="F538" s="2" t="str">
        <f>IF(OR(ISERROR(VLOOKUP($C538,'DMW | F&amp;L Fields'!$L:$M, 1, FALSE)),IFERROR(INDEX('DMW | F&amp;L Fields'!$C:$C,MATCH($C538,'DMW | F&amp;L Fields'!$L:$L, 0)), "Y") ="Y"),"No", "Yes")</f>
        <v>No</v>
      </c>
      <c r="G538" s="1" t="str">
        <f>IFERROR(VLOOKUP($C538,'DMW | F&amp;L Fields'!$L:$M, 2, FALSE),"(not found)")</f>
        <v>(not found)</v>
      </c>
      <c r="H538" s="2" t="str">
        <f t="shared" si="231"/>
        <v>Foreign</v>
      </c>
      <c r="I538" s="2" t="s">
        <v>97</v>
      </c>
      <c r="J538" s="1" t="s">
        <v>1625</v>
      </c>
      <c r="K538" s="2">
        <v>18</v>
      </c>
      <c r="L538" s="2">
        <v>0</v>
      </c>
      <c r="M538" s="2">
        <v>0</v>
      </c>
      <c r="N538" s="2" t="str">
        <f t="shared" si="232"/>
        <v>reference(LLC_BI__Pricing_Option__c)|18|0|0</v>
      </c>
      <c r="O538" t="str">
        <f>IFERROR(VLOOKUP('nCino | Field Mappings'!$A538,'nCino | Object Info'!$A:$H,5,FALSE),"(not found)")</f>
        <v>rskcsp_ds_facility</v>
      </c>
      <c r="P538" t="str">
        <f t="shared" si="233"/>
        <v>LLC_BI__Pricing_Option__c</v>
      </c>
      <c r="Q538" s="7">
        <f>IFERROR(VLOOKUP($N538,'nCino | BigQuery Type Lookup'!$A:$F,2,FALSE),"(not found)")</f>
        <v>18</v>
      </c>
    </row>
    <row r="539" spans="1:42">
      <c r="A539" s="1" t="s">
        <v>49</v>
      </c>
      <c r="B539" s="1" t="s">
        <v>374</v>
      </c>
      <c r="C539" s="1" t="s">
        <v>1626</v>
      </c>
      <c r="D539" s="1" t="s">
        <v>1627</v>
      </c>
      <c r="E539" s="1" t="s">
        <v>876</v>
      </c>
      <c r="F539" s="2" t="str">
        <f>IF(OR(ISERROR(VLOOKUP($C539,'DMW | F&amp;L Fields'!$L:$M, 1, FALSE)),IFERROR(INDEX('DMW | F&amp;L Fields'!$C:$C,MATCH($C539,'DMW | F&amp;L Fields'!$L:$L, 0)), "Y") ="Y"),"No", "Yes")</f>
        <v>Yes</v>
      </c>
      <c r="G539" s="1" t="str">
        <f>IFERROR(VLOOKUP($C539,'DMW | F&amp;L Fields'!$L:$M, 2, FALSE),"(not found)")</f>
        <v>This field is used to specify the current principal balance for the Loan. (This is normally less than the original principal amount, because the customer's payments incrementally reduce the principal.) This field is used for exposure calculations for loans that are not line of credit.</v>
      </c>
      <c r="H539" s="2" t="str">
        <f t="shared" si="231"/>
        <v>n/a</v>
      </c>
      <c r="I539" s="2" t="s">
        <v>97</v>
      </c>
      <c r="J539" s="1" t="s">
        <v>128</v>
      </c>
      <c r="K539" s="2">
        <v>0</v>
      </c>
      <c r="L539" s="2">
        <v>18</v>
      </c>
      <c r="M539" s="2">
        <v>2</v>
      </c>
      <c r="N539" s="2" t="str">
        <f t="shared" si="232"/>
        <v>currency|0|18|2</v>
      </c>
      <c r="O539" t="str">
        <f>IFERROR(VLOOKUP('nCino | Field Mappings'!$A539,'nCino | Object Info'!$A:$H,5,FALSE),"(not found)")</f>
        <v>rskcsp_ds_facility</v>
      </c>
      <c r="P539" t="str">
        <f t="shared" si="233"/>
        <v>LLC_BI__Principal_Balance__c</v>
      </c>
      <c r="Q539" s="7">
        <f>IFERROR(VLOOKUP($N539,'nCino | BigQuery Type Lookup'!$A:$F,2,FALSE),"(not found)")</f>
        <v>21</v>
      </c>
      <c r="R539" t="str">
        <f>IFERROR(VLOOKUP('nCino | Field Mappings'!$A539,'nCino | Object Info'!$A:$H,6,FALSE),"(not found)")</f>
        <v>rskcsp_ds_facility_staging</v>
      </c>
      <c r="S539" t="str">
        <f t="shared" ref="S539:S546" si="234">D539</f>
        <v>LLC_BI__Principal_Balance__c</v>
      </c>
      <c r="T539" s="7" t="str">
        <f t="shared" ref="T539:T546" si="235">H539</f>
        <v>n/a</v>
      </c>
      <c r="U539" s="7" t="str">
        <f t="shared" ref="U539" si="236">IF($T539="Primary", "yes", "no")</f>
        <v>no</v>
      </c>
      <c r="V539" s="2" t="str">
        <f>IFERROR(VLOOKUP($N539,'nCino | BigQuery Type Lookup'!$A:$F,3,FALSE),"(not found)")</f>
        <v>NUMERIC</v>
      </c>
      <c r="W539" s="7" t="str">
        <f>IFERROR(VLOOKUP($N539,'nCino | BigQuery Type Lookup'!$A:$F,4,FALSE),"(not found)")</f>
        <v>n/a</v>
      </c>
      <c r="X539" s="7">
        <f>IFERROR(VLOOKUP($N539,'nCino | BigQuery Type Lookup'!$A:$F,5,FALSE),"(not found)")</f>
        <v>18</v>
      </c>
      <c r="Y539" s="7">
        <f>IFERROR(VLOOKUP($N539,'nCino | BigQuery Type Lookup'!$A:$F,6,FALSE),"(not found)")</f>
        <v>2</v>
      </c>
      <c r="Z539" t="str">
        <f>IFERROR(VLOOKUP('nCino | Field Mappings'!$A539,'nCino | Object Info'!$A:$H,7,FALSE),"(not found)")</f>
        <v>rskcsp_ds_facility_curated</v>
      </c>
      <c r="AA539" t="str">
        <f t="shared" ref="AA539:AA546" si="237">D539</f>
        <v>LLC_BI__Principal_Balance__c</v>
      </c>
      <c r="AB539" s="7" t="str">
        <f t="shared" ref="AB539:AC546" si="238">H539</f>
        <v>n/a</v>
      </c>
      <c r="AC539" s="7" t="str">
        <f t="shared" si="238"/>
        <v>yes</v>
      </c>
      <c r="AD539" s="2" t="str">
        <f t="shared" ref="AD539:AD546" si="239">V539</f>
        <v>NUMERIC</v>
      </c>
      <c r="AE539" s="7" t="str">
        <f t="shared" ref="AE539:AE546" si="240">W539</f>
        <v>n/a</v>
      </c>
      <c r="AF539" s="7">
        <f t="shared" ref="AF539:AF546" si="241">X539</f>
        <v>18</v>
      </c>
      <c r="AG539" s="7">
        <f t="shared" ref="AG539:AG546" si="242">Y539</f>
        <v>2</v>
      </c>
      <c r="AH539" t="str">
        <f>IFERROR(VLOOKUP('nCino | Field Mappings'!$A539,'nCino | Object Info'!$A:$H,8,FALSE),"(not found)")</f>
        <v>facility</v>
      </c>
      <c r="AI539" t="str">
        <f t="shared" ref="AI539:AI579" si="243">IF(D539="","",IF(D539="CCS_Step_Frequency__c",SUBSTITUTE(LOWER(D539),"__c",""),_xlfn.IFNA(SUBSTITUTE(SUBSTITUTE(SUBSTITUTE(SUBSTITUTE(D539,"LLC_BI__",""),"CCS_",""),"__c",""),"cm_",""),D539)))</f>
        <v>Principal_Balance</v>
      </c>
      <c r="AJ539" s="7" t="str">
        <f t="shared" ref="AJ539:AJ546" si="244">H539</f>
        <v>n/a</v>
      </c>
      <c r="AK539" s="7" t="str">
        <f>AC539</f>
        <v>yes</v>
      </c>
      <c r="AL539" s="2" t="str">
        <f t="shared" ref="AL539:AL546" si="245">V539</f>
        <v>NUMERIC</v>
      </c>
      <c r="AM539" s="7" t="str">
        <f t="shared" ref="AM539:AM546" si="246">W539</f>
        <v>n/a</v>
      </c>
      <c r="AN539" s="7">
        <f t="shared" ref="AN539:AN546" si="247">X539</f>
        <v>18</v>
      </c>
      <c r="AO539" s="7">
        <f t="shared" ref="AO539:AO546" si="248">Y539</f>
        <v>2</v>
      </c>
      <c r="AP539" s="7" t="str">
        <f>IF(AL539="ARRAY", "CHECK MAX ELEMENTS", "n/a")</f>
        <v>n/a</v>
      </c>
    </row>
    <row r="540" spans="1:42">
      <c r="A540" s="1" t="s">
        <v>49</v>
      </c>
      <c r="B540" s="1" t="s">
        <v>374</v>
      </c>
      <c r="C540" s="1" t="s">
        <v>1628</v>
      </c>
      <c r="D540" s="1" t="s">
        <v>1629</v>
      </c>
      <c r="E540" s="1" t="s">
        <v>1630</v>
      </c>
      <c r="F540" s="2" t="str">
        <f>IF(OR(ISERROR(VLOOKUP($C540,'DMW | F&amp;L Fields'!$L:$M, 1, FALSE)),IFERROR(INDEX('DMW | F&amp;L Fields'!$C:$C,MATCH($C540,'DMW | F&amp;L Fields'!$L:$L, 0)), "Y") ="Y"),"No", "Yes")</f>
        <v>No</v>
      </c>
      <c r="G540" s="1" t="str">
        <f>IFERROR(VLOOKUP($C540,'DMW | F&amp;L Fields'!$L:$M, 2, FALSE),"(not found)")</f>
        <v>(not found)</v>
      </c>
      <c r="H540" s="2" t="str">
        <f t="shared" si="231"/>
        <v>n/a</v>
      </c>
      <c r="I540" s="2" t="s">
        <v>97</v>
      </c>
      <c r="J540" s="1" t="s">
        <v>342</v>
      </c>
      <c r="K540" s="2">
        <v>0</v>
      </c>
      <c r="L540" s="2">
        <v>5</v>
      </c>
      <c r="M540" s="2">
        <v>2</v>
      </c>
      <c r="N540" s="2" t="str">
        <f t="shared" si="232"/>
        <v>percent|0|5|2</v>
      </c>
      <c r="O540" t="str">
        <f>IFERROR(VLOOKUP('nCino | Field Mappings'!$A540,'nCino | Object Info'!$A:$H,5,FALSE),"(not found)")</f>
        <v>rskcsp_ds_facility</v>
      </c>
      <c r="P540" t="str">
        <f t="shared" si="233"/>
        <v>LLC_BI__Probabilty__c</v>
      </c>
      <c r="Q540" s="7">
        <f>IFERROR(VLOOKUP($N540,'nCino | BigQuery Type Lookup'!$A:$F,2,FALSE),"(not found)")</f>
        <v>8</v>
      </c>
    </row>
    <row r="541" spans="1:42">
      <c r="A541" s="1" t="s">
        <v>49</v>
      </c>
      <c r="B541" s="1" t="s">
        <v>374</v>
      </c>
      <c r="C541" s="1" t="s">
        <v>1631</v>
      </c>
      <c r="D541" s="1" t="s">
        <v>1632</v>
      </c>
      <c r="E541" s="1" t="s">
        <v>1633</v>
      </c>
      <c r="F541" s="2" t="str">
        <f>IF(OR(ISERROR(VLOOKUP($C541,'DMW | F&amp;L Fields'!$L:$M, 1, FALSE)),IFERROR(INDEX('DMW | F&amp;L Fields'!$C:$C,MATCH($C541,'DMW | F&amp;L Fields'!$L:$L, 0)), "Y") ="Y"),"No", "Yes")</f>
        <v>No</v>
      </c>
      <c r="G541" s="1" t="str">
        <f>IFERROR(VLOOKUP($C541,'DMW | F&amp;L Fields'!$L:$M, 2, FALSE),"(not found)")</f>
        <v>(not found)</v>
      </c>
      <c r="H541" s="2" t="str">
        <f t="shared" si="231"/>
        <v>Foreign</v>
      </c>
      <c r="I541" s="2" t="s">
        <v>97</v>
      </c>
      <c r="J541" s="1" t="s">
        <v>149</v>
      </c>
      <c r="K541" s="2">
        <v>18</v>
      </c>
      <c r="L541" s="2">
        <v>0</v>
      </c>
      <c r="M541" s="2">
        <v>0</v>
      </c>
      <c r="N541" s="2" t="str">
        <f t="shared" si="232"/>
        <v>reference(User)|18|0|0</v>
      </c>
      <c r="O541" t="str">
        <f>IFERROR(VLOOKUP('nCino | Field Mappings'!$A541,'nCino | Object Info'!$A:$H,5,FALSE),"(not found)")</f>
        <v>rskcsp_ds_facility</v>
      </c>
      <c r="P541" t="str">
        <f t="shared" si="233"/>
        <v>LLC_BI__Processor_Name__c</v>
      </c>
      <c r="Q541" s="7">
        <f>IFERROR(VLOOKUP($N541,'nCino | BigQuery Type Lookup'!$A:$F,2,FALSE),"(not found)")</f>
        <v>18</v>
      </c>
    </row>
    <row r="542" spans="1:42">
      <c r="A542" s="1" t="s">
        <v>49</v>
      </c>
      <c r="B542" s="1" t="s">
        <v>374</v>
      </c>
      <c r="C542" s="1" t="s">
        <v>1634</v>
      </c>
      <c r="D542" s="1" t="s">
        <v>1635</v>
      </c>
      <c r="E542" s="1" t="s">
        <v>1636</v>
      </c>
      <c r="F542" s="2" t="str">
        <f>IF(OR(ISERROR(VLOOKUP($C542,'DMW | F&amp;L Fields'!$L:$M, 1, FALSE)),IFERROR(INDEX('DMW | F&amp;L Fields'!$C:$C,MATCH($C542,'DMW | F&amp;L Fields'!$L:$L, 0)), "Y") ="Y"),"No", "Yes")</f>
        <v>Yes</v>
      </c>
      <c r="G542" s="1" t="str">
        <f>IFERROR(VLOOKUP($C542,'DMW | F&amp;L Fields'!$L:$M, 2, FALSE),"(not found)")</f>
        <v>This field is used to specify the product for this loan. Any picklist values in this field must exactly match the name of a LLC_BI__Product__c record.</v>
      </c>
      <c r="H542" s="2" t="str">
        <f t="shared" si="231"/>
        <v>n/a</v>
      </c>
      <c r="I542" s="2" t="s">
        <v>97</v>
      </c>
      <c r="J542" s="1" t="s">
        <v>119</v>
      </c>
      <c r="K542" s="2">
        <v>255</v>
      </c>
      <c r="L542" s="2">
        <v>0</v>
      </c>
      <c r="M542" s="2">
        <v>0</v>
      </c>
      <c r="N542" s="2" t="str">
        <f t="shared" si="232"/>
        <v>picklist|255|0|0</v>
      </c>
      <c r="O542" t="str">
        <f>IFERROR(VLOOKUP('nCino | Field Mappings'!$A542,'nCino | Object Info'!$A:$H,5,FALSE),"(not found)")</f>
        <v>rskcsp_ds_facility</v>
      </c>
      <c r="P542" t="str">
        <f t="shared" si="233"/>
        <v>LLC_BI__Product__c</v>
      </c>
      <c r="Q542" s="7">
        <f>IFERROR(VLOOKUP($N542,'nCino | BigQuery Type Lookup'!$A:$F,2,FALSE),"(not found)")</f>
        <v>255</v>
      </c>
      <c r="R542" t="str">
        <f>IFERROR(VLOOKUP('nCino | Field Mappings'!$A542,'nCino | Object Info'!$A:$H,6,FALSE),"(not found)")</f>
        <v>rskcsp_ds_facility_staging</v>
      </c>
      <c r="S542" t="str">
        <f t="shared" si="234"/>
        <v>LLC_BI__Product__c</v>
      </c>
      <c r="T542" s="7" t="str">
        <f t="shared" si="235"/>
        <v>n/a</v>
      </c>
      <c r="U542" s="7" t="str">
        <f t="shared" ref="U542:U546" si="249">IF($T542="Primary", "yes", "no")</f>
        <v>no</v>
      </c>
      <c r="V542" s="2" t="str">
        <f>IFERROR(VLOOKUP($N542,'nCino | BigQuery Type Lookup'!$A:$F,3,FALSE),"(not found)")</f>
        <v>STRING</v>
      </c>
      <c r="W542" s="7">
        <f>IFERROR(VLOOKUP($N542,'nCino | BigQuery Type Lookup'!$A:$F,4,FALSE),"(not found)")</f>
        <v>255</v>
      </c>
      <c r="X542" s="7" t="str">
        <f>IFERROR(VLOOKUP($N542,'nCino | BigQuery Type Lookup'!$A:$F,5,FALSE),"(not found)")</f>
        <v>n/a</v>
      </c>
      <c r="Y542" s="7" t="str">
        <f>IFERROR(VLOOKUP($N542,'nCino | BigQuery Type Lookup'!$A:$F,6,FALSE),"(not found)")</f>
        <v>n/a</v>
      </c>
      <c r="Z542" t="str">
        <f>IFERROR(VLOOKUP('nCino | Field Mappings'!$A542,'nCino | Object Info'!$A:$H,7,FALSE),"(not found)")</f>
        <v>rskcsp_ds_facility_curated</v>
      </c>
      <c r="AA542" t="str">
        <f t="shared" si="237"/>
        <v>LLC_BI__Product__c</v>
      </c>
      <c r="AB542" s="7" t="str">
        <f t="shared" si="238"/>
        <v>n/a</v>
      </c>
      <c r="AC542" s="7" t="str">
        <f t="shared" si="238"/>
        <v>yes</v>
      </c>
      <c r="AD542" s="2" t="str">
        <f t="shared" si="239"/>
        <v>STRING</v>
      </c>
      <c r="AE542" s="7">
        <f t="shared" si="240"/>
        <v>255</v>
      </c>
      <c r="AF542" s="7" t="str">
        <f t="shared" si="241"/>
        <v>n/a</v>
      </c>
      <c r="AG542" s="7" t="str">
        <f t="shared" si="242"/>
        <v>n/a</v>
      </c>
      <c r="AH542" t="str">
        <f>IFERROR(VLOOKUP('nCino | Field Mappings'!$A542,'nCino | Object Info'!$A:$H,8,FALSE),"(not found)")</f>
        <v>facility</v>
      </c>
      <c r="AI542" t="str">
        <f t="shared" si="243"/>
        <v>Product</v>
      </c>
      <c r="AJ542" s="7" t="str">
        <f t="shared" si="244"/>
        <v>n/a</v>
      </c>
      <c r="AK542" s="7" t="str">
        <f t="shared" ref="AK542:AK546" si="250">AC542</f>
        <v>yes</v>
      </c>
      <c r="AL542" s="2" t="str">
        <f t="shared" si="245"/>
        <v>STRING</v>
      </c>
      <c r="AM542" s="7">
        <f t="shared" si="246"/>
        <v>255</v>
      </c>
      <c r="AN542" s="7" t="str">
        <f t="shared" si="247"/>
        <v>n/a</v>
      </c>
      <c r="AO542" s="7" t="str">
        <f t="shared" si="248"/>
        <v>n/a</v>
      </c>
      <c r="AP542" s="7" t="str">
        <f t="shared" ref="AP542:AP546" si="251">IF(AL542="ARRAY", "CHECK MAX ELEMENTS", "n/a")</f>
        <v>n/a</v>
      </c>
    </row>
    <row r="543" spans="1:42">
      <c r="A543" s="1" t="s">
        <v>49</v>
      </c>
      <c r="B543" s="1" t="s">
        <v>374</v>
      </c>
      <c r="C543" s="1" t="s">
        <v>1637</v>
      </c>
      <c r="D543" s="1" t="s">
        <v>1638</v>
      </c>
      <c r="E543" s="1" t="s">
        <v>1639</v>
      </c>
      <c r="F543" s="2" t="str">
        <f>IF(OR(ISERROR(VLOOKUP($C543,'DMW | F&amp;L Fields'!$L:$M, 1, FALSE)),IFERROR(INDEX('DMW | F&amp;L Fields'!$C:$C,MATCH($C543,'DMW | F&amp;L Fields'!$L:$L, 0)), "Y") ="Y"),"No", "Yes")</f>
        <v>Yes</v>
      </c>
      <c r="G543" s="1" t="str">
        <f>IFERROR(VLOOKUP($C543,'DMW | F&amp;L Fields'!$L:$M, 2, FALSE),"(not found)")</f>
        <v>The Segment applicable to the Facility.</v>
      </c>
      <c r="H543" s="2" t="str">
        <f t="shared" si="231"/>
        <v>n/a</v>
      </c>
      <c r="I543" s="2" t="s">
        <v>97</v>
      </c>
      <c r="J543" s="1" t="s">
        <v>119</v>
      </c>
      <c r="K543" s="2">
        <v>255</v>
      </c>
      <c r="L543" s="2">
        <v>0</v>
      </c>
      <c r="M543" s="2">
        <v>0</v>
      </c>
      <c r="N543" s="2" t="str">
        <f t="shared" si="232"/>
        <v>picklist|255|0|0</v>
      </c>
      <c r="O543" t="str">
        <f>IFERROR(VLOOKUP('nCino | Field Mappings'!$A543,'nCino | Object Info'!$A:$H,5,FALSE),"(not found)")</f>
        <v>rskcsp_ds_facility</v>
      </c>
      <c r="P543" t="str">
        <f t="shared" si="233"/>
        <v>LLC_BI__Product_Line__c</v>
      </c>
      <c r="Q543" s="7">
        <f>IFERROR(VLOOKUP($N543,'nCino | BigQuery Type Lookup'!$A:$F,2,FALSE),"(not found)")</f>
        <v>255</v>
      </c>
      <c r="R543" t="str">
        <f>IFERROR(VLOOKUP('nCino | Field Mappings'!$A543,'nCino | Object Info'!$A:$H,6,FALSE),"(not found)")</f>
        <v>rskcsp_ds_facility_staging</v>
      </c>
      <c r="S543" t="str">
        <f t="shared" si="234"/>
        <v>LLC_BI__Product_Line__c</v>
      </c>
      <c r="T543" s="7" t="str">
        <f t="shared" si="235"/>
        <v>n/a</v>
      </c>
      <c r="U543" s="7" t="str">
        <f t="shared" si="249"/>
        <v>no</v>
      </c>
      <c r="V543" s="2" t="str">
        <f>IFERROR(VLOOKUP($N543,'nCino | BigQuery Type Lookup'!$A:$F,3,FALSE),"(not found)")</f>
        <v>STRING</v>
      </c>
      <c r="W543" s="7">
        <f>IFERROR(VLOOKUP($N543,'nCino | BigQuery Type Lookup'!$A:$F,4,FALSE),"(not found)")</f>
        <v>255</v>
      </c>
      <c r="X543" s="7" t="str">
        <f>IFERROR(VLOOKUP($N543,'nCino | BigQuery Type Lookup'!$A:$F,5,FALSE),"(not found)")</f>
        <v>n/a</v>
      </c>
      <c r="Y543" s="7" t="str">
        <f>IFERROR(VLOOKUP($N543,'nCino | BigQuery Type Lookup'!$A:$F,6,FALSE),"(not found)")</f>
        <v>n/a</v>
      </c>
      <c r="Z543" t="str">
        <f>IFERROR(VLOOKUP('nCino | Field Mappings'!$A543,'nCino | Object Info'!$A:$H,7,FALSE),"(not found)")</f>
        <v>rskcsp_ds_facility_curated</v>
      </c>
      <c r="AA543" t="str">
        <f t="shared" si="237"/>
        <v>LLC_BI__Product_Line__c</v>
      </c>
      <c r="AB543" s="7" t="str">
        <f t="shared" si="238"/>
        <v>n/a</v>
      </c>
      <c r="AC543" s="7" t="str">
        <f t="shared" si="238"/>
        <v>yes</v>
      </c>
      <c r="AD543" s="2" t="str">
        <f t="shared" si="239"/>
        <v>STRING</v>
      </c>
      <c r="AE543" s="7">
        <f t="shared" si="240"/>
        <v>255</v>
      </c>
      <c r="AF543" s="7" t="str">
        <f t="shared" si="241"/>
        <v>n/a</v>
      </c>
      <c r="AG543" s="7" t="str">
        <f t="shared" si="242"/>
        <v>n/a</v>
      </c>
      <c r="AH543" t="str">
        <f>IFERROR(VLOOKUP('nCino | Field Mappings'!$A543,'nCino | Object Info'!$A:$H,8,FALSE),"(not found)")</f>
        <v>facility</v>
      </c>
      <c r="AI543" t="str">
        <f t="shared" si="243"/>
        <v>Product_Line</v>
      </c>
      <c r="AJ543" s="7" t="str">
        <f t="shared" si="244"/>
        <v>n/a</v>
      </c>
      <c r="AK543" s="7" t="str">
        <f t="shared" si="250"/>
        <v>yes</v>
      </c>
      <c r="AL543" s="2" t="str">
        <f t="shared" si="245"/>
        <v>STRING</v>
      </c>
      <c r="AM543" s="7">
        <f t="shared" si="246"/>
        <v>255</v>
      </c>
      <c r="AN543" s="7" t="str">
        <f t="shared" si="247"/>
        <v>n/a</v>
      </c>
      <c r="AO543" s="7" t="str">
        <f t="shared" si="248"/>
        <v>n/a</v>
      </c>
      <c r="AP543" s="7" t="str">
        <f t="shared" si="251"/>
        <v>n/a</v>
      </c>
    </row>
    <row r="544" spans="1:42">
      <c r="A544" s="1" t="s">
        <v>49</v>
      </c>
      <c r="B544" s="1" t="s">
        <v>374</v>
      </c>
      <c r="C544" s="1" t="s">
        <v>1640</v>
      </c>
      <c r="D544" s="1" t="s">
        <v>344</v>
      </c>
      <c r="E544" s="1" t="s">
        <v>996</v>
      </c>
      <c r="F544" s="2" t="str">
        <f>IF(OR(ISERROR(VLOOKUP($C544,'DMW | F&amp;L Fields'!$L:$M, 1, FALSE)),IFERROR(INDEX('DMW | F&amp;L Fields'!$C:$C,MATCH($C544,'DMW | F&amp;L Fields'!$L:$L, 0)), "Y") ="Y"),"No", "Yes")</f>
        <v>Yes</v>
      </c>
      <c r="G544" s="1" t="str">
        <f>IFERROR(VLOOKUP($C544,'DMW | F&amp;L Fields'!$L:$M, 2, FALSE),"(not found)")</f>
        <v>This field references the loan and specifies the associated product package. It auto-populates if the loan was created from the product package. Another option is manual entering the field if loans are being associated to a product package.</v>
      </c>
      <c r="H544" s="2" t="str">
        <f t="shared" si="231"/>
        <v>Foreign</v>
      </c>
      <c r="I544" s="2" t="s">
        <v>97</v>
      </c>
      <c r="J544" s="1" t="s">
        <v>346</v>
      </c>
      <c r="K544" s="2">
        <v>18</v>
      </c>
      <c r="L544" s="2">
        <v>0</v>
      </c>
      <c r="M544" s="2">
        <v>0</v>
      </c>
      <c r="N544" s="2" t="str">
        <f t="shared" si="232"/>
        <v>reference(LLC_BI__Product_Package__c)|18|0|0</v>
      </c>
      <c r="O544" t="str">
        <f>IFERROR(VLOOKUP('nCino | Field Mappings'!$A544,'nCino | Object Info'!$A:$H,5,FALSE),"(not found)")</f>
        <v>rskcsp_ds_facility</v>
      </c>
      <c r="P544" t="str">
        <f t="shared" si="233"/>
        <v>LLC_BI__Product_Package__c</v>
      </c>
      <c r="Q544" s="7">
        <f>IFERROR(VLOOKUP($N544,'nCino | BigQuery Type Lookup'!$A:$F,2,FALSE),"(not found)")</f>
        <v>18</v>
      </c>
      <c r="R544" t="str">
        <f>IFERROR(VLOOKUP('nCino | Field Mappings'!$A544,'nCino | Object Info'!$A:$H,6,FALSE),"(not found)")</f>
        <v>rskcsp_ds_facility_staging</v>
      </c>
      <c r="S544" t="str">
        <f t="shared" si="234"/>
        <v>LLC_BI__Product_Package__c</v>
      </c>
      <c r="T544" s="7" t="str">
        <f t="shared" si="235"/>
        <v>Foreign</v>
      </c>
      <c r="U544" s="7" t="str">
        <f t="shared" si="249"/>
        <v>no</v>
      </c>
      <c r="V544" s="2" t="str">
        <f>IFERROR(VLOOKUP($N544,'nCino | BigQuery Type Lookup'!$A:$F,3,FALSE),"(not found)")</f>
        <v>STRING</v>
      </c>
      <c r="W544" s="7">
        <f>IFERROR(VLOOKUP($N544,'nCino | BigQuery Type Lookup'!$A:$F,4,FALSE),"(not found)")</f>
        <v>18</v>
      </c>
      <c r="X544" s="7" t="str">
        <f>IFERROR(VLOOKUP($N544,'nCino | BigQuery Type Lookup'!$A:$F,5,FALSE),"(not found)")</f>
        <v>n/a</v>
      </c>
      <c r="Y544" s="7" t="str">
        <f>IFERROR(VLOOKUP($N544,'nCino | BigQuery Type Lookup'!$A:$F,6,FALSE),"(not found)")</f>
        <v>n/a</v>
      </c>
      <c r="Z544" t="str">
        <f>IFERROR(VLOOKUP('nCino | Field Mappings'!$A544,'nCino | Object Info'!$A:$H,7,FALSE),"(not found)")</f>
        <v>rskcsp_ds_facility_curated</v>
      </c>
      <c r="AA544" t="str">
        <f t="shared" si="237"/>
        <v>LLC_BI__Product_Package__c</v>
      </c>
      <c r="AB544" s="7" t="str">
        <f t="shared" si="238"/>
        <v>Foreign</v>
      </c>
      <c r="AC544" s="7" t="str">
        <f t="shared" si="238"/>
        <v>yes</v>
      </c>
      <c r="AD544" s="2" t="str">
        <f t="shared" si="239"/>
        <v>STRING</v>
      </c>
      <c r="AE544" s="7">
        <f t="shared" si="240"/>
        <v>18</v>
      </c>
      <c r="AF544" s="7" t="str">
        <f t="shared" si="241"/>
        <v>n/a</v>
      </c>
      <c r="AG544" s="7" t="str">
        <f t="shared" si="242"/>
        <v>n/a</v>
      </c>
      <c r="AH544" t="str">
        <f>IFERROR(VLOOKUP('nCino | Field Mappings'!$A544,'nCino | Object Info'!$A:$H,8,FALSE),"(not found)")</f>
        <v>facility</v>
      </c>
      <c r="AI544" t="str">
        <f t="shared" si="243"/>
        <v>Product_Package</v>
      </c>
      <c r="AJ544" s="7" t="str">
        <f t="shared" si="244"/>
        <v>Foreign</v>
      </c>
      <c r="AK544" s="7" t="str">
        <f t="shared" si="250"/>
        <v>yes</v>
      </c>
      <c r="AL544" s="2" t="str">
        <f t="shared" si="245"/>
        <v>STRING</v>
      </c>
      <c r="AM544" s="7">
        <f t="shared" si="246"/>
        <v>18</v>
      </c>
      <c r="AN544" s="7" t="str">
        <f t="shared" si="247"/>
        <v>n/a</v>
      </c>
      <c r="AO544" s="7" t="str">
        <f t="shared" si="248"/>
        <v>n/a</v>
      </c>
      <c r="AP544" s="7" t="str">
        <f t="shared" si="251"/>
        <v>n/a</v>
      </c>
    </row>
    <row r="545" spans="1:42">
      <c r="A545" s="1" t="s">
        <v>49</v>
      </c>
      <c r="B545" s="1" t="s">
        <v>374</v>
      </c>
      <c r="C545" s="1" t="s">
        <v>1641</v>
      </c>
      <c r="D545" s="1" t="s">
        <v>1642</v>
      </c>
      <c r="E545" s="1" t="s">
        <v>1643</v>
      </c>
      <c r="F545" s="2" t="str">
        <f>IF(OR(ISERROR(VLOOKUP($C545,'DMW | F&amp;L Fields'!$L:$M, 1, FALSE)),IFERROR(INDEX('DMW | F&amp;L Fields'!$C:$C,MATCH($C545,'DMW | F&amp;L Fields'!$L:$L, 0)), "Y") ="Y"),"No", "Yes")</f>
        <v>Yes</v>
      </c>
      <c r="G545" s="1" t="str">
        <f>IFERROR(VLOOKUP($C545,'DMW | F&amp;L Fields'!$L:$M, 2, FALSE),"(not found)")</f>
        <v>This field is automatically populated via the selections of Product_Line__c, Product_Type__c, and Product__c. It is a lookup to the product record defined via those picklists</v>
      </c>
      <c r="H545" s="2" t="str">
        <f t="shared" si="231"/>
        <v>Foreign</v>
      </c>
      <c r="I545" s="2" t="s">
        <v>97</v>
      </c>
      <c r="J545" s="1" t="s">
        <v>1644</v>
      </c>
      <c r="K545" s="2">
        <v>18</v>
      </c>
      <c r="L545" s="2">
        <v>0</v>
      </c>
      <c r="M545" s="2">
        <v>0</v>
      </c>
      <c r="N545" s="2" t="str">
        <f t="shared" si="232"/>
        <v>reference(LLC_BI__Product__c)|18|0|0</v>
      </c>
      <c r="O545" t="str">
        <f>IFERROR(VLOOKUP('nCino | Field Mappings'!$A545,'nCino | Object Info'!$A:$H,5,FALSE),"(not found)")</f>
        <v>rskcsp_ds_facility</v>
      </c>
      <c r="P545" t="str">
        <f t="shared" si="233"/>
        <v>LLC_BI__Product_Reference__c</v>
      </c>
      <c r="Q545" s="7">
        <f>IFERROR(VLOOKUP($N545,'nCino | BigQuery Type Lookup'!$A:$F,2,FALSE),"(not found)")</f>
        <v>18</v>
      </c>
      <c r="R545" t="str">
        <f>IFERROR(VLOOKUP('nCino | Field Mappings'!$A545,'nCino | Object Info'!$A:$H,6,FALSE),"(not found)")</f>
        <v>rskcsp_ds_facility_staging</v>
      </c>
      <c r="S545" t="str">
        <f t="shared" si="234"/>
        <v>LLC_BI__Product_Reference__c</v>
      </c>
      <c r="T545" s="7" t="str">
        <f t="shared" si="235"/>
        <v>Foreign</v>
      </c>
      <c r="U545" s="7" t="str">
        <f t="shared" si="249"/>
        <v>no</v>
      </c>
      <c r="V545" s="2" t="str">
        <f>IFERROR(VLOOKUP($N545,'nCino | BigQuery Type Lookup'!$A:$F,3,FALSE),"(not found)")</f>
        <v>STRING</v>
      </c>
      <c r="W545" s="7">
        <f>IFERROR(VLOOKUP($N545,'nCino | BigQuery Type Lookup'!$A:$F,4,FALSE),"(not found)")</f>
        <v>18</v>
      </c>
      <c r="X545" s="7" t="str">
        <f>IFERROR(VLOOKUP($N545,'nCino | BigQuery Type Lookup'!$A:$F,5,FALSE),"(not found)")</f>
        <v>n/a</v>
      </c>
      <c r="Y545" s="7" t="str">
        <f>IFERROR(VLOOKUP($N545,'nCino | BigQuery Type Lookup'!$A:$F,6,FALSE),"(not found)")</f>
        <v>n/a</v>
      </c>
      <c r="Z545" t="str">
        <f>IFERROR(VLOOKUP('nCino | Field Mappings'!$A545,'nCino | Object Info'!$A:$H,7,FALSE),"(not found)")</f>
        <v>rskcsp_ds_facility_curated</v>
      </c>
      <c r="AA545" t="str">
        <f t="shared" si="237"/>
        <v>LLC_BI__Product_Reference__c</v>
      </c>
      <c r="AB545" s="7" t="str">
        <f t="shared" si="238"/>
        <v>Foreign</v>
      </c>
      <c r="AC545" s="7" t="str">
        <f t="shared" si="238"/>
        <v>yes</v>
      </c>
      <c r="AD545" s="2" t="str">
        <f t="shared" si="239"/>
        <v>STRING</v>
      </c>
      <c r="AE545" s="7">
        <f t="shared" si="240"/>
        <v>18</v>
      </c>
      <c r="AF545" s="7" t="str">
        <f t="shared" si="241"/>
        <v>n/a</v>
      </c>
      <c r="AG545" s="7" t="str">
        <f t="shared" si="242"/>
        <v>n/a</v>
      </c>
      <c r="AH545" t="str">
        <f>IFERROR(VLOOKUP('nCino | Field Mappings'!$A545,'nCino | Object Info'!$A:$H,8,FALSE),"(not found)")</f>
        <v>facility</v>
      </c>
      <c r="AI545" t="str">
        <f t="shared" si="243"/>
        <v>Product_Reference</v>
      </c>
      <c r="AJ545" s="7" t="str">
        <f t="shared" si="244"/>
        <v>Foreign</v>
      </c>
      <c r="AK545" s="7" t="str">
        <f t="shared" si="250"/>
        <v>yes</v>
      </c>
      <c r="AL545" s="2" t="str">
        <f t="shared" si="245"/>
        <v>STRING</v>
      </c>
      <c r="AM545" s="7">
        <f t="shared" si="246"/>
        <v>18</v>
      </c>
      <c r="AN545" s="7" t="str">
        <f t="shared" si="247"/>
        <v>n/a</v>
      </c>
      <c r="AO545" s="7" t="str">
        <f t="shared" si="248"/>
        <v>n/a</v>
      </c>
      <c r="AP545" s="7" t="str">
        <f t="shared" si="251"/>
        <v>n/a</v>
      </c>
    </row>
    <row r="546" spans="1:42">
      <c r="A546" s="1" t="s">
        <v>49</v>
      </c>
      <c r="B546" s="1" t="s">
        <v>374</v>
      </c>
      <c r="C546" s="1" t="s">
        <v>1645</v>
      </c>
      <c r="D546" s="1" t="s">
        <v>1646</v>
      </c>
      <c r="E546" s="1" t="s">
        <v>1647</v>
      </c>
      <c r="F546" s="2" t="str">
        <f>IF(OR(ISERROR(VLOOKUP($C546,'DMW | F&amp;L Fields'!$L:$M, 1, FALSE)),IFERROR(INDEX('DMW | F&amp;L Fields'!$C:$C,MATCH($C546,'DMW | F&amp;L Fields'!$L:$L, 0)), "Y") ="Y"),"No", "Yes")</f>
        <v>Yes</v>
      </c>
      <c r="G546" s="1" t="str">
        <f>IFERROR(VLOOKUP($C546,'DMW | F&amp;L Fields'!$L:$M, 2, FALSE),"(not found)")</f>
        <v>This field is used to specify the product type for this loan. Any picklist values in this field must exactly match the name of a LLC_BI__Product_Type__c record.</v>
      </c>
      <c r="H546" s="2" t="str">
        <f t="shared" si="231"/>
        <v>n/a</v>
      </c>
      <c r="I546" s="2" t="s">
        <v>97</v>
      </c>
      <c r="J546" s="1" t="s">
        <v>119</v>
      </c>
      <c r="K546" s="2">
        <v>255</v>
      </c>
      <c r="L546" s="2">
        <v>0</v>
      </c>
      <c r="M546" s="2">
        <v>0</v>
      </c>
      <c r="N546" s="2" t="str">
        <f t="shared" si="232"/>
        <v>picklist|255|0|0</v>
      </c>
      <c r="O546" t="str">
        <f>IFERROR(VLOOKUP('nCino | Field Mappings'!$A546,'nCino | Object Info'!$A:$H,5,FALSE),"(not found)")</f>
        <v>rskcsp_ds_facility</v>
      </c>
      <c r="P546" t="str">
        <f t="shared" si="233"/>
        <v>LLC_BI__Product_Type__c</v>
      </c>
      <c r="Q546" s="7">
        <f>IFERROR(VLOOKUP($N546,'nCino | BigQuery Type Lookup'!$A:$F,2,FALSE),"(not found)")</f>
        <v>255</v>
      </c>
      <c r="R546" t="str">
        <f>IFERROR(VLOOKUP('nCino | Field Mappings'!$A546,'nCino | Object Info'!$A:$H,6,FALSE),"(not found)")</f>
        <v>rskcsp_ds_facility_staging</v>
      </c>
      <c r="S546" t="str">
        <f t="shared" si="234"/>
        <v>LLC_BI__Product_Type__c</v>
      </c>
      <c r="T546" s="7" t="str">
        <f t="shared" si="235"/>
        <v>n/a</v>
      </c>
      <c r="U546" s="7" t="str">
        <f t="shared" si="249"/>
        <v>no</v>
      </c>
      <c r="V546" s="2" t="str">
        <f>IFERROR(VLOOKUP($N546,'nCino | BigQuery Type Lookup'!$A:$F,3,FALSE),"(not found)")</f>
        <v>STRING</v>
      </c>
      <c r="W546" s="7">
        <f>IFERROR(VLOOKUP($N546,'nCino | BigQuery Type Lookup'!$A:$F,4,FALSE),"(not found)")</f>
        <v>255</v>
      </c>
      <c r="X546" s="7" t="str">
        <f>IFERROR(VLOOKUP($N546,'nCino | BigQuery Type Lookup'!$A:$F,5,FALSE),"(not found)")</f>
        <v>n/a</v>
      </c>
      <c r="Y546" s="7" t="str">
        <f>IFERROR(VLOOKUP($N546,'nCino | BigQuery Type Lookup'!$A:$F,6,FALSE),"(not found)")</f>
        <v>n/a</v>
      </c>
      <c r="Z546" t="str">
        <f>IFERROR(VLOOKUP('nCino | Field Mappings'!$A546,'nCino | Object Info'!$A:$H,7,FALSE),"(not found)")</f>
        <v>rskcsp_ds_facility_curated</v>
      </c>
      <c r="AA546" t="str">
        <f t="shared" si="237"/>
        <v>LLC_BI__Product_Type__c</v>
      </c>
      <c r="AB546" s="7" t="str">
        <f t="shared" si="238"/>
        <v>n/a</v>
      </c>
      <c r="AC546" s="7" t="str">
        <f t="shared" si="238"/>
        <v>yes</v>
      </c>
      <c r="AD546" s="2" t="str">
        <f t="shared" si="239"/>
        <v>STRING</v>
      </c>
      <c r="AE546" s="7">
        <f t="shared" si="240"/>
        <v>255</v>
      </c>
      <c r="AF546" s="7" t="str">
        <f t="shared" si="241"/>
        <v>n/a</v>
      </c>
      <c r="AG546" s="7" t="str">
        <f t="shared" si="242"/>
        <v>n/a</v>
      </c>
      <c r="AH546" t="str">
        <f>IFERROR(VLOOKUP('nCino | Field Mappings'!$A546,'nCino | Object Info'!$A:$H,8,FALSE),"(not found)")</f>
        <v>facility</v>
      </c>
      <c r="AI546" t="str">
        <f t="shared" si="243"/>
        <v>Product_Type</v>
      </c>
      <c r="AJ546" s="7" t="str">
        <f t="shared" si="244"/>
        <v>n/a</v>
      </c>
      <c r="AK546" s="7" t="str">
        <f t="shared" si="250"/>
        <v>yes</v>
      </c>
      <c r="AL546" s="2" t="str">
        <f t="shared" si="245"/>
        <v>STRING</v>
      </c>
      <c r="AM546" s="7">
        <f t="shared" si="246"/>
        <v>255</v>
      </c>
      <c r="AN546" s="7" t="str">
        <f t="shared" si="247"/>
        <v>n/a</v>
      </c>
      <c r="AO546" s="7" t="str">
        <f t="shared" si="248"/>
        <v>n/a</v>
      </c>
      <c r="AP546" s="7" t="str">
        <f t="shared" si="251"/>
        <v>n/a</v>
      </c>
    </row>
    <row r="547" spans="1:42">
      <c r="A547" s="1" t="s">
        <v>49</v>
      </c>
      <c r="B547" s="1" t="s">
        <v>374</v>
      </c>
      <c r="C547" s="1" t="s">
        <v>1648</v>
      </c>
      <c r="D547" s="1" t="s">
        <v>1649</v>
      </c>
      <c r="E547" s="1" t="s">
        <v>1650</v>
      </c>
      <c r="F547" s="2" t="str">
        <f>IF(OR(ISERROR(VLOOKUP($C547,'DMW | F&amp;L Fields'!$L:$M, 1, FALSE)),IFERROR(INDEX('DMW | F&amp;L Fields'!$C:$C,MATCH($C547,'DMW | F&amp;L Fields'!$L:$L, 0)), "Y") ="Y"),"No", "Yes")</f>
        <v>No</v>
      </c>
      <c r="G547" s="1" t="str">
        <f>IFERROR(VLOOKUP($C547,'DMW | F&amp;L Fields'!$L:$M, 2, FALSE),"(not found)")</f>
        <v>(not found)</v>
      </c>
      <c r="H547" s="2" t="str">
        <f t="shared" si="231"/>
        <v>n/a</v>
      </c>
      <c r="I547" s="2" t="s">
        <v>97</v>
      </c>
      <c r="J547" s="1" t="s">
        <v>102</v>
      </c>
      <c r="K547" s="2">
        <v>0</v>
      </c>
      <c r="L547" s="2">
        <v>0</v>
      </c>
      <c r="M547" s="2">
        <v>0</v>
      </c>
      <c r="N547" s="2" t="str">
        <f t="shared" si="232"/>
        <v>date|0|0|0</v>
      </c>
      <c r="O547" t="str">
        <f>IFERROR(VLOOKUP('nCino | Field Mappings'!$A547,'nCino | Object Info'!$A:$H,5,FALSE),"(not found)")</f>
        <v>rskcsp_ds_facility</v>
      </c>
      <c r="P547" t="str">
        <f t="shared" si="233"/>
        <v>LLC_BI__Proposal_Accepted__c</v>
      </c>
      <c r="Q547" s="7">
        <f>IFERROR(VLOOKUP($N547,'nCino | BigQuery Type Lookup'!$A:$F,2,FALSE),"(not found)")</f>
        <v>8</v>
      </c>
    </row>
    <row r="548" spans="1:42">
      <c r="A548" s="1" t="s">
        <v>49</v>
      </c>
      <c r="B548" s="1" t="s">
        <v>374</v>
      </c>
      <c r="C548" s="1" t="s">
        <v>1651</v>
      </c>
      <c r="D548" s="1" t="s">
        <v>1652</v>
      </c>
      <c r="E548" s="1" t="s">
        <v>1653</v>
      </c>
      <c r="F548" s="2" t="str">
        <f>IF(OR(ISERROR(VLOOKUP($C548,'DMW | F&amp;L Fields'!$L:$M, 1, FALSE)),IFERROR(INDEX('DMW | F&amp;L Fields'!$C:$C,MATCH($C548,'DMW | F&amp;L Fields'!$L:$L, 0)), "Y") ="Y"),"No", "Yes")</f>
        <v>No</v>
      </c>
      <c r="G548" s="1" t="str">
        <f>IFERROR(VLOOKUP($C548,'DMW | F&amp;L Fields'!$L:$M, 2, FALSE),"(not found)")</f>
        <v>(not found)</v>
      </c>
      <c r="H548" s="2" t="str">
        <f t="shared" si="231"/>
        <v>n/a</v>
      </c>
      <c r="I548" s="2" t="s">
        <v>97</v>
      </c>
      <c r="J548" s="1" t="s">
        <v>342</v>
      </c>
      <c r="K548" s="2">
        <v>0</v>
      </c>
      <c r="L548" s="2">
        <v>11</v>
      </c>
      <c r="M548" s="2">
        <v>8</v>
      </c>
      <c r="N548" s="2" t="str">
        <f t="shared" si="232"/>
        <v>percent|0|11|8</v>
      </c>
      <c r="O548" t="str">
        <f>IFERROR(VLOOKUP('nCino | Field Mappings'!$A548,'nCino | Object Info'!$A:$H,5,FALSE),"(not found)")</f>
        <v>rskcsp_ds_facility</v>
      </c>
      <c r="P548" t="str">
        <f t="shared" si="233"/>
        <v>LLC_BI__Rate_Ceiling__c</v>
      </c>
      <c r="Q548" s="7">
        <f>IFERROR(VLOOKUP($N548,'nCino | BigQuery Type Lookup'!$A:$F,2,FALSE),"(not found)")</f>
        <v>20</v>
      </c>
    </row>
    <row r="549" spans="1:42">
      <c r="A549" s="1" t="s">
        <v>49</v>
      </c>
      <c r="B549" s="1" t="s">
        <v>374</v>
      </c>
      <c r="C549" s="1" t="s">
        <v>1654</v>
      </c>
      <c r="D549" s="1" t="s">
        <v>1655</v>
      </c>
      <c r="E549" s="1" t="s">
        <v>1656</v>
      </c>
      <c r="F549" s="2" t="str">
        <f>IF(OR(ISERROR(VLOOKUP($C549,'DMW | F&amp;L Fields'!$L:$M, 1, FALSE)),IFERROR(INDEX('DMW | F&amp;L Fields'!$C:$C,MATCH($C549,'DMW | F&amp;L Fields'!$L:$L, 0)), "Y") ="Y"),"No", "Yes")</f>
        <v>No</v>
      </c>
      <c r="G549" s="1" t="str">
        <f>IFERROR(VLOOKUP($C549,'DMW | F&amp;L Fields'!$L:$M, 2, FALSE),"(not found)")</f>
        <v>(not found)</v>
      </c>
      <c r="H549" s="2" t="str">
        <f t="shared" si="231"/>
        <v>n/a</v>
      </c>
      <c r="I549" s="2" t="s">
        <v>97</v>
      </c>
      <c r="J549" s="1" t="s">
        <v>342</v>
      </c>
      <c r="K549" s="2">
        <v>0</v>
      </c>
      <c r="L549" s="2">
        <v>18</v>
      </c>
      <c r="M549" s="2">
        <v>2</v>
      </c>
      <c r="N549" s="2" t="str">
        <f t="shared" si="232"/>
        <v>percent|0|18|2</v>
      </c>
      <c r="O549" t="str">
        <f>IFERROR(VLOOKUP('nCino | Field Mappings'!$A549,'nCino | Object Info'!$A:$H,5,FALSE),"(not found)")</f>
        <v>rskcsp_ds_facility</v>
      </c>
      <c r="P549" t="str">
        <f t="shared" si="233"/>
        <v>LLC_BI__Rate_Discount__c</v>
      </c>
      <c r="Q549" s="7">
        <f>IFERROR(VLOOKUP($N549,'nCino | BigQuery Type Lookup'!$A:$F,2,FALSE),"(not found)")</f>
        <v>21</v>
      </c>
    </row>
    <row r="550" spans="1:42">
      <c r="A550" s="1" t="s">
        <v>49</v>
      </c>
      <c r="B550" s="1" t="s">
        <v>374</v>
      </c>
      <c r="C550" s="1" t="s">
        <v>1657</v>
      </c>
      <c r="D550" s="1" t="s">
        <v>1658</v>
      </c>
      <c r="E550" s="1" t="s">
        <v>1659</v>
      </c>
      <c r="F550" s="2" t="str">
        <f>IF(OR(ISERROR(VLOOKUP($C550,'DMW | F&amp;L Fields'!$L:$M, 1, FALSE)),IFERROR(INDEX('DMW | F&amp;L Fields'!$C:$C,MATCH($C550,'DMW | F&amp;L Fields'!$L:$L, 0)), "Y") ="Y"),"No", "Yes")</f>
        <v>No</v>
      </c>
      <c r="G550" s="1" t="str">
        <f>IFERROR(VLOOKUP($C550,'DMW | F&amp;L Fields'!$L:$M, 2, FALSE),"(not found)")</f>
        <v>(not found)</v>
      </c>
      <c r="H550" s="2" t="str">
        <f t="shared" si="231"/>
        <v>n/a</v>
      </c>
      <c r="I550" s="2" t="s">
        <v>97</v>
      </c>
      <c r="J550" s="1" t="s">
        <v>342</v>
      </c>
      <c r="K550" s="2">
        <v>0</v>
      </c>
      <c r="L550" s="2">
        <v>11</v>
      </c>
      <c r="M550" s="2">
        <v>8</v>
      </c>
      <c r="N550" s="2" t="str">
        <f t="shared" si="232"/>
        <v>percent|0|11|8</v>
      </c>
      <c r="O550" t="str">
        <f>IFERROR(VLOOKUP('nCino | Field Mappings'!$A550,'nCino | Object Info'!$A:$H,5,FALSE),"(not found)")</f>
        <v>rskcsp_ds_facility</v>
      </c>
      <c r="P550" t="str">
        <f t="shared" si="233"/>
        <v>LLC_BI__Rate_Floor__c</v>
      </c>
      <c r="Q550" s="7">
        <f>IFERROR(VLOOKUP($N550,'nCino | BigQuery Type Lookup'!$A:$F,2,FALSE),"(not found)")</f>
        <v>20</v>
      </c>
    </row>
    <row r="551" spans="1:42">
      <c r="A551" s="1" t="s">
        <v>49</v>
      </c>
      <c r="B551" s="1" t="s">
        <v>374</v>
      </c>
      <c r="C551" s="1" t="s">
        <v>1660</v>
      </c>
      <c r="D551" s="1" t="s">
        <v>1661</v>
      </c>
      <c r="E551" s="1" t="s">
        <v>1662</v>
      </c>
      <c r="F551" s="2" t="str">
        <f>IF(OR(ISERROR(VLOOKUP($C551,'DMW | F&amp;L Fields'!$L:$M, 1, FALSE)),IFERROR(INDEX('DMW | F&amp;L Fields'!$C:$C,MATCH($C551,'DMW | F&amp;L Fields'!$L:$L, 0)), "Y") ="Y"),"No", "Yes")</f>
        <v>No</v>
      </c>
      <c r="G551" s="1" t="str">
        <f>IFERROR(VLOOKUP($C551,'DMW | F&amp;L Fields'!$L:$M, 2, FALSE),"(not found)")</f>
        <v>(not found)</v>
      </c>
      <c r="H551" s="2" t="str">
        <f t="shared" si="231"/>
        <v>n/a</v>
      </c>
      <c r="I551" s="2" t="s">
        <v>110</v>
      </c>
      <c r="J551" s="1" t="s">
        <v>164</v>
      </c>
      <c r="K551" s="2">
        <v>0</v>
      </c>
      <c r="L551" s="2">
        <v>0</v>
      </c>
      <c r="M551" s="2">
        <v>0</v>
      </c>
      <c r="N551" s="2" t="str">
        <f t="shared" si="232"/>
        <v>boolean|0|0|0</v>
      </c>
      <c r="O551" t="str">
        <f>IFERROR(VLOOKUP('nCino | Field Mappings'!$A551,'nCino | Object Info'!$A:$H,5,FALSE),"(not found)")</f>
        <v>rskcsp_ds_facility</v>
      </c>
      <c r="P551" t="str">
        <f t="shared" si="233"/>
        <v>LLC_BI__Real_Estate__c</v>
      </c>
      <c r="Q551" s="7">
        <f>IFERROR(VLOOKUP($N551,'nCino | BigQuery Type Lookup'!$A:$F,2,FALSE),"(not found)")</f>
        <v>1</v>
      </c>
    </row>
    <row r="552" spans="1:42">
      <c r="A552" s="1" t="s">
        <v>49</v>
      </c>
      <c r="B552" s="1" t="s">
        <v>374</v>
      </c>
      <c r="C552" s="1" t="s">
        <v>1663</v>
      </c>
      <c r="D552" s="1" t="s">
        <v>1664</v>
      </c>
      <c r="E552" s="1" t="s">
        <v>1665</v>
      </c>
      <c r="F552" s="2" t="str">
        <f>IF(OR(ISERROR(VLOOKUP($C552,'DMW | F&amp;L Fields'!$L:$M, 1, FALSE)),IFERROR(INDEX('DMW | F&amp;L Fields'!$C:$C,MATCH($C552,'DMW | F&amp;L Fields'!$L:$L, 0)), "Y") ="Y"),"No", "Yes")</f>
        <v>No</v>
      </c>
      <c r="G552" s="1" t="str">
        <f>IFERROR(VLOOKUP($C552,'DMW | F&amp;L Fields'!$L:$M, 2, FALSE),"(not found)")</f>
        <v>(not found)</v>
      </c>
      <c r="H552" s="2" t="str">
        <f t="shared" si="231"/>
        <v>n/a</v>
      </c>
      <c r="I552" s="2" t="s">
        <v>97</v>
      </c>
      <c r="J552" s="1" t="s">
        <v>128</v>
      </c>
      <c r="K552" s="2">
        <v>0</v>
      </c>
      <c r="L552" s="2">
        <v>18</v>
      </c>
      <c r="M552" s="2">
        <v>2</v>
      </c>
      <c r="N552" s="2" t="str">
        <f t="shared" si="232"/>
        <v>currency|0|18|2</v>
      </c>
      <c r="O552" t="str">
        <f>IFERROR(VLOOKUP('nCino | Field Mappings'!$A552,'nCino | Object Info'!$A:$H,5,FALSE),"(not found)")</f>
        <v>rskcsp_ds_facility</v>
      </c>
      <c r="P552" t="str">
        <f t="shared" si="233"/>
        <v>LLC_BI__Real_Estate_Value__c</v>
      </c>
      <c r="Q552" s="7">
        <f>IFERROR(VLOOKUP($N552,'nCino | BigQuery Type Lookup'!$A:$F,2,FALSE),"(not found)")</f>
        <v>21</v>
      </c>
    </row>
    <row r="553" spans="1:42">
      <c r="A553" s="1" t="s">
        <v>49</v>
      </c>
      <c r="B553" s="1" t="s">
        <v>374</v>
      </c>
      <c r="C553" s="1" t="s">
        <v>1666</v>
      </c>
      <c r="D553" s="1" t="s">
        <v>1667</v>
      </c>
      <c r="E553" s="1" t="s">
        <v>1668</v>
      </c>
      <c r="F553" s="2" t="str">
        <f>IF(OR(ISERROR(VLOOKUP($C553,'DMW | F&amp;L Fields'!$L:$M, 1, FALSE)),IFERROR(INDEX('DMW | F&amp;L Fields'!$C:$C,MATCH($C553,'DMW | F&amp;L Fields'!$L:$L, 0)), "Y") ="Y"),"No", "Yes")</f>
        <v>No</v>
      </c>
      <c r="G553" s="1" t="str">
        <f>IFERROR(VLOOKUP($C553,'DMW | F&amp;L Fields'!$L:$M, 2, FALSE),"(not found)")</f>
        <v>(not found)</v>
      </c>
      <c r="H553" s="2" t="str">
        <f t="shared" si="231"/>
        <v>n/a</v>
      </c>
      <c r="I553" s="2" t="s">
        <v>97</v>
      </c>
      <c r="J553" s="1" t="s">
        <v>119</v>
      </c>
      <c r="K553" s="2">
        <v>255</v>
      </c>
      <c r="L553" s="2">
        <v>0</v>
      </c>
      <c r="M553" s="2">
        <v>0</v>
      </c>
      <c r="N553" s="2" t="str">
        <f t="shared" si="232"/>
        <v>picklist|255|0|0</v>
      </c>
      <c r="O553" t="str">
        <f>IFERROR(VLOOKUP('nCino | Field Mappings'!$A553,'nCino | Object Info'!$A:$H,5,FALSE),"(not found)")</f>
        <v>rskcsp_ds_facility</v>
      </c>
      <c r="P553" t="str">
        <f t="shared" si="233"/>
        <v>LLC_BI__Referred_To__c</v>
      </c>
      <c r="Q553" s="7">
        <f>IFERROR(VLOOKUP($N553,'nCino | BigQuery Type Lookup'!$A:$F,2,FALSE),"(not found)")</f>
        <v>255</v>
      </c>
    </row>
    <row r="554" spans="1:42">
      <c r="A554" s="1" t="s">
        <v>49</v>
      </c>
      <c r="B554" s="1" t="s">
        <v>374</v>
      </c>
      <c r="C554" s="1" t="s">
        <v>1669</v>
      </c>
      <c r="D554" s="1" t="s">
        <v>1670</v>
      </c>
      <c r="E554" s="1" t="s">
        <v>1671</v>
      </c>
      <c r="F554" s="2" t="str">
        <f>IF(OR(ISERROR(VLOOKUP($C554,'DMW | F&amp;L Fields'!$L:$M, 1, FALSE)),IFERROR(INDEX('DMW | F&amp;L Fields'!$C:$C,MATCH($C554,'DMW | F&amp;L Fields'!$L:$L, 0)), "Y") ="Y"),"No", "Yes")</f>
        <v>No</v>
      </c>
      <c r="G554" s="1" t="str">
        <f>IFERROR(VLOOKUP($C554,'DMW | F&amp;L Fields'!$L:$M, 2, FALSE),"(not found)")</f>
        <v>(not found)</v>
      </c>
      <c r="H554" s="2" t="str">
        <f t="shared" si="231"/>
        <v>n/a</v>
      </c>
      <c r="I554" s="2" t="s">
        <v>110</v>
      </c>
      <c r="J554" s="1" t="s">
        <v>164</v>
      </c>
      <c r="K554" s="2">
        <v>0</v>
      </c>
      <c r="L554" s="2">
        <v>0</v>
      </c>
      <c r="M554" s="2">
        <v>0</v>
      </c>
      <c r="N554" s="2" t="str">
        <f t="shared" si="232"/>
        <v>boolean|0|0|0</v>
      </c>
      <c r="O554" t="str">
        <f>IFERROR(VLOOKUP('nCino | Field Mappings'!$A554,'nCino | Object Info'!$A:$H,5,FALSE),"(not found)")</f>
        <v>rskcsp_ds_facility</v>
      </c>
      <c r="P554" t="str">
        <f t="shared" si="233"/>
        <v>LLC_BI__Reg_O_Loan__c</v>
      </c>
      <c r="Q554" s="7">
        <f>IFERROR(VLOOKUP($N554,'nCino | BigQuery Type Lookup'!$A:$F,2,FALSE),"(not found)")</f>
        <v>1</v>
      </c>
    </row>
    <row r="555" spans="1:42">
      <c r="A555" s="1" t="s">
        <v>49</v>
      </c>
      <c r="B555" s="1" t="s">
        <v>374</v>
      </c>
      <c r="C555" s="1" t="s">
        <v>1672</v>
      </c>
      <c r="D555" s="1" t="s">
        <v>1673</v>
      </c>
      <c r="E555" s="1" t="s">
        <v>1674</v>
      </c>
      <c r="F555" s="2" t="str">
        <f>IF(OR(ISERROR(VLOOKUP($C555,'DMW | F&amp;L Fields'!$L:$M, 1, FALSE)),IFERROR(INDEX('DMW | F&amp;L Fields'!$C:$C,MATCH($C555,'DMW | F&amp;L Fields'!$L:$L, 0)), "Y") ="Y"),"No", "Yes")</f>
        <v>No</v>
      </c>
      <c r="G555" s="1" t="str">
        <f>IFERROR(VLOOKUP($C555,'DMW | F&amp;L Fields'!$L:$M, 2, FALSE),"(not found)")</f>
        <v>(not found)</v>
      </c>
      <c r="H555" s="2" t="str">
        <f t="shared" si="231"/>
        <v>n/a</v>
      </c>
      <c r="I555" s="2" t="s">
        <v>97</v>
      </c>
      <c r="J555" s="1" t="s">
        <v>98</v>
      </c>
      <c r="K555" s="2">
        <v>0</v>
      </c>
      <c r="L555" s="2">
        <v>18</v>
      </c>
      <c r="M555" s="2">
        <v>0</v>
      </c>
      <c r="N555" s="2" t="str">
        <f t="shared" si="232"/>
        <v>double|0|18|0</v>
      </c>
      <c r="O555" t="str">
        <f>IFERROR(VLOOKUP('nCino | Field Mappings'!$A555,'nCino | Object Info'!$A:$H,5,FALSE),"(not found)")</f>
        <v>rskcsp_ds_facility</v>
      </c>
      <c r="P555" t="str">
        <f t="shared" si="233"/>
        <v>LLC_BI__Regulator_Loan_Share__c</v>
      </c>
      <c r="Q555" s="7">
        <f>IFERROR(VLOOKUP($N555,'nCino | BigQuery Type Lookup'!$A:$F,2,FALSE),"(not found)")</f>
        <v>18</v>
      </c>
    </row>
    <row r="556" spans="1:42">
      <c r="A556" s="1" t="s">
        <v>49</v>
      </c>
      <c r="B556" s="1" t="s">
        <v>374</v>
      </c>
      <c r="C556" s="1" t="s">
        <v>1675</v>
      </c>
      <c r="D556" s="1" t="s">
        <v>1676</v>
      </c>
      <c r="E556" s="1" t="s">
        <v>1677</v>
      </c>
      <c r="F556" s="2" t="str">
        <f>IF(OR(ISERROR(VLOOKUP($C556,'DMW | F&amp;L Fields'!$L:$M, 1, FALSE)),IFERROR(INDEX('DMW | F&amp;L Fields'!$C:$C,MATCH($C556,'DMW | F&amp;L Fields'!$L:$L, 0)), "Y") ="Y"),"No", "Yes")</f>
        <v>No</v>
      </c>
      <c r="G556" s="1" t="str">
        <f>IFERROR(VLOOKUP($C556,'DMW | F&amp;L Fields'!$L:$M, 2, FALSE),"(not found)")</f>
        <v>(not found)</v>
      </c>
      <c r="H556" s="2" t="str">
        <f t="shared" si="231"/>
        <v>n/a</v>
      </c>
      <c r="I556" s="2" t="s">
        <v>97</v>
      </c>
      <c r="J556" s="1" t="s">
        <v>98</v>
      </c>
      <c r="K556" s="2">
        <v>0</v>
      </c>
      <c r="L556" s="2">
        <v>18</v>
      </c>
      <c r="M556" s="2">
        <v>0</v>
      </c>
      <c r="N556" s="2" t="str">
        <f t="shared" si="232"/>
        <v>double|0|18|0</v>
      </c>
      <c r="O556" t="str">
        <f>IFERROR(VLOOKUP('nCino | Field Mappings'!$A556,'nCino | Object Info'!$A:$H,5,FALSE),"(not found)")</f>
        <v>rskcsp_ds_facility</v>
      </c>
      <c r="P556" t="str">
        <f t="shared" si="233"/>
        <v>LLC_BI__Renewal_Number__c</v>
      </c>
      <c r="Q556" s="7">
        <f>IFERROR(VLOOKUP($N556,'nCino | BigQuery Type Lookup'!$A:$F,2,FALSE),"(not found)")</f>
        <v>18</v>
      </c>
    </row>
    <row r="557" spans="1:42">
      <c r="A557" s="1" t="s">
        <v>49</v>
      </c>
      <c r="B557" s="1" t="s">
        <v>374</v>
      </c>
      <c r="C557" s="1" t="s">
        <v>1678</v>
      </c>
      <c r="D557" s="1" t="s">
        <v>1679</v>
      </c>
      <c r="E557" s="1" t="s">
        <v>1680</v>
      </c>
      <c r="F557" s="2" t="str">
        <f>IF(OR(ISERROR(VLOOKUP($C557,'DMW | F&amp;L Fields'!$L:$M, 1, FALSE)),IFERROR(INDEX('DMW | F&amp;L Fields'!$C:$C,MATCH($C557,'DMW | F&amp;L Fields'!$L:$L, 0)), "Y") ="Y"),"No", "Yes")</f>
        <v>No</v>
      </c>
      <c r="G557" s="1" t="str">
        <f>IFERROR(VLOOKUP($C557,'DMW | F&amp;L Fields'!$L:$M, 2, FALSE),"(not found)")</f>
        <v>(not found)</v>
      </c>
      <c r="H557" s="2" t="str">
        <f t="shared" si="231"/>
        <v>n/a</v>
      </c>
      <c r="I557" s="2" t="s">
        <v>97</v>
      </c>
      <c r="J557" s="1" t="s">
        <v>342</v>
      </c>
      <c r="K557" s="2">
        <v>0</v>
      </c>
      <c r="L557" s="2">
        <v>5</v>
      </c>
      <c r="M557" s="2">
        <v>2</v>
      </c>
      <c r="N557" s="2" t="str">
        <f t="shared" si="232"/>
        <v>percent|0|5|2</v>
      </c>
      <c r="O557" t="str">
        <f>IFERROR(VLOOKUP('nCino | Field Mappings'!$A557,'nCino | Object Info'!$A:$H,5,FALSE),"(not found)")</f>
        <v>rskcsp_ds_facility</v>
      </c>
      <c r="P557" t="str">
        <f t="shared" si="233"/>
        <v>LLC_BI__Retained__c</v>
      </c>
      <c r="Q557" s="7">
        <f>IFERROR(VLOOKUP($N557,'nCino | BigQuery Type Lookup'!$A:$F,2,FALSE),"(not found)")</f>
        <v>8</v>
      </c>
    </row>
    <row r="558" spans="1:42">
      <c r="A558" s="1" t="s">
        <v>49</v>
      </c>
      <c r="B558" s="1" t="s">
        <v>374</v>
      </c>
      <c r="C558" s="1" t="s">
        <v>1681</v>
      </c>
      <c r="D558" s="1" t="s">
        <v>1682</v>
      </c>
      <c r="E558" s="1" t="s">
        <v>1683</v>
      </c>
      <c r="F558" s="2" t="str">
        <f>IF(OR(ISERROR(VLOOKUP($C558,'DMW | F&amp;L Fields'!$L:$M, 1, FALSE)),IFERROR(INDEX('DMW | F&amp;L Fields'!$C:$C,MATCH($C558,'DMW | F&amp;L Fields'!$L:$L, 0)), "Y") ="Y"),"No", "Yes")</f>
        <v>No</v>
      </c>
      <c r="G558" s="1" t="str">
        <f>IFERROR(VLOOKUP($C558,'DMW | F&amp;L Fields'!$L:$M, 2, FALSE),"(not found)")</f>
        <v>(not found)</v>
      </c>
      <c r="H558" s="2" t="str">
        <f t="shared" si="231"/>
        <v>n/a</v>
      </c>
      <c r="I558" s="2" t="s">
        <v>97</v>
      </c>
      <c r="J558" s="1" t="s">
        <v>128</v>
      </c>
      <c r="K558" s="2">
        <v>0</v>
      </c>
      <c r="L558" s="2">
        <v>18</v>
      </c>
      <c r="M558" s="2">
        <v>2</v>
      </c>
      <c r="N558" s="2" t="str">
        <f t="shared" si="232"/>
        <v>currency|0|18|2</v>
      </c>
      <c r="O558" t="str">
        <f>IFERROR(VLOOKUP('nCino | Field Mappings'!$A558,'nCino | Object Info'!$A:$H,5,FALSE),"(not found)")</f>
        <v>rskcsp_ds_facility</v>
      </c>
      <c r="P558" t="str">
        <f t="shared" si="233"/>
        <v>LLC_BI__Retained_Balance__c</v>
      </c>
      <c r="Q558" s="7">
        <f>IFERROR(VLOOKUP($N558,'nCino | BigQuery Type Lookup'!$A:$F,2,FALSE),"(not found)")</f>
        <v>21</v>
      </c>
    </row>
    <row r="559" spans="1:42">
      <c r="A559" s="1" t="s">
        <v>49</v>
      </c>
      <c r="B559" s="1" t="s">
        <v>374</v>
      </c>
      <c r="C559" s="1" t="s">
        <v>1684</v>
      </c>
      <c r="D559" s="1" t="s">
        <v>1685</v>
      </c>
      <c r="E559" s="1" t="s">
        <v>1686</v>
      </c>
      <c r="F559" s="2" t="str">
        <f>IF(OR(ISERROR(VLOOKUP($C559,'DMW | F&amp;L Fields'!$L:$M, 1, FALSE)),IFERROR(INDEX('DMW | F&amp;L Fields'!$C:$C,MATCH($C559,'DMW | F&amp;L Fields'!$L:$L, 0)), "Y") ="Y"),"No", "Yes")</f>
        <v>No</v>
      </c>
      <c r="G559" s="1" t="str">
        <f>IFERROR(VLOOKUP($C559,'DMW | F&amp;L Fields'!$L:$M, 2, FALSE),"(not found)")</f>
        <v>(not found)</v>
      </c>
      <c r="H559" s="2" t="str">
        <f t="shared" si="231"/>
        <v>n/a</v>
      </c>
      <c r="I559" s="2" t="s">
        <v>97</v>
      </c>
      <c r="J559" s="1" t="s">
        <v>342</v>
      </c>
      <c r="K559" s="2">
        <v>0</v>
      </c>
      <c r="L559" s="2">
        <v>6</v>
      </c>
      <c r="M559" s="2">
        <v>3</v>
      </c>
      <c r="N559" s="2" t="str">
        <f t="shared" si="232"/>
        <v>percent|0|6|3</v>
      </c>
      <c r="O559" t="str">
        <f>IFERROR(VLOOKUP('nCino | Field Mappings'!$A559,'nCino | Object Info'!$A:$H,5,FALSE),"(not found)")</f>
        <v>rskcsp_ds_facility</v>
      </c>
      <c r="P559" t="str">
        <f t="shared" si="233"/>
        <v>LLC_BI__Retained_Servicing_Spread__c</v>
      </c>
      <c r="Q559" s="7">
        <f>IFERROR(VLOOKUP($N559,'nCino | BigQuery Type Lookup'!$A:$F,2,FALSE),"(not found)")</f>
        <v>10</v>
      </c>
    </row>
    <row r="560" spans="1:42">
      <c r="A560" s="1" t="s">
        <v>49</v>
      </c>
      <c r="B560" s="1" t="s">
        <v>374</v>
      </c>
      <c r="C560" s="1" t="s">
        <v>1687</v>
      </c>
      <c r="D560" s="1" t="s">
        <v>1688</v>
      </c>
      <c r="E560" s="1" t="s">
        <v>1689</v>
      </c>
      <c r="F560" s="2" t="str">
        <f>IF(OR(ISERROR(VLOOKUP($C560,'DMW | F&amp;L Fields'!$L:$M, 1, FALSE)),IFERROR(INDEX('DMW | F&amp;L Fields'!$C:$C,MATCH($C560,'DMW | F&amp;L Fields'!$L:$L, 0)), "Y") ="Y"),"No", "Yes")</f>
        <v>No</v>
      </c>
      <c r="G560" s="1" t="str">
        <f>IFERROR(VLOOKUP($C560,'DMW | F&amp;L Fields'!$L:$M, 2, FALSE),"(not found)")</f>
        <v>(not found)</v>
      </c>
      <c r="H560" s="2" t="str">
        <f t="shared" si="231"/>
        <v>n/a</v>
      </c>
      <c r="I560" s="2" t="s">
        <v>110</v>
      </c>
      <c r="J560" s="1" t="s">
        <v>164</v>
      </c>
      <c r="K560" s="2">
        <v>0</v>
      </c>
      <c r="L560" s="2">
        <v>0</v>
      </c>
      <c r="M560" s="2">
        <v>0</v>
      </c>
      <c r="N560" s="2" t="str">
        <f t="shared" si="232"/>
        <v>boolean|0|0|0</v>
      </c>
      <c r="O560" t="str">
        <f>IFERROR(VLOOKUP('nCino | Field Mappings'!$A560,'nCino | Object Info'!$A:$H,5,FALSE),"(not found)")</f>
        <v>rskcsp_ds_facility</v>
      </c>
      <c r="P560" t="str">
        <f t="shared" si="233"/>
        <v>LLC_BI__Reviewed_by_Compliance__c</v>
      </c>
      <c r="Q560" s="7">
        <f>IFERROR(VLOOKUP($N560,'nCino | BigQuery Type Lookup'!$A:$F,2,FALSE),"(not found)")</f>
        <v>1</v>
      </c>
    </row>
    <row r="561" spans="1:17">
      <c r="A561" s="1" t="s">
        <v>49</v>
      </c>
      <c r="B561" s="1" t="s">
        <v>374</v>
      </c>
      <c r="C561" s="1" t="s">
        <v>1690</v>
      </c>
      <c r="D561" s="1" t="s">
        <v>1691</v>
      </c>
      <c r="E561" s="1" t="s">
        <v>1692</v>
      </c>
      <c r="F561" s="2" t="str">
        <f>IF(OR(ISERROR(VLOOKUP($C561,'DMW | F&amp;L Fields'!$L:$M, 1, FALSE)),IFERROR(INDEX('DMW | F&amp;L Fields'!$C:$C,MATCH($C561,'DMW | F&amp;L Fields'!$L:$L, 0)), "Y") ="Y"),"No", "Yes")</f>
        <v>No</v>
      </c>
      <c r="G561" s="1" t="str">
        <f>IFERROR(VLOOKUP($C561,'DMW | F&amp;L Fields'!$L:$M, 2, FALSE),"(not found)")</f>
        <v>(not found)</v>
      </c>
      <c r="H561" s="2" t="str">
        <f t="shared" si="231"/>
        <v>n/a</v>
      </c>
      <c r="I561" s="2" t="s">
        <v>110</v>
      </c>
      <c r="J561" s="1" t="s">
        <v>164</v>
      </c>
      <c r="K561" s="2">
        <v>0</v>
      </c>
      <c r="L561" s="2">
        <v>0</v>
      </c>
      <c r="M561" s="2">
        <v>0</v>
      </c>
      <c r="N561" s="2" t="str">
        <f t="shared" si="232"/>
        <v>boolean|0|0|0</v>
      </c>
      <c r="O561" t="str">
        <f>IFERROR(VLOOKUP('nCino | Field Mappings'!$A561,'nCino | Object Info'!$A:$H,5,FALSE),"(not found)")</f>
        <v>rskcsp_ds_facility</v>
      </c>
      <c r="P561" t="str">
        <f t="shared" si="233"/>
        <v>LLC_BI__Reviewed_by_Loan_Ops__c</v>
      </c>
      <c r="Q561" s="7">
        <f>IFERROR(VLOOKUP($N561,'nCino | BigQuery Type Lookup'!$A:$F,2,FALSE),"(not found)")</f>
        <v>1</v>
      </c>
    </row>
    <row r="562" spans="1:17">
      <c r="A562" s="1" t="s">
        <v>49</v>
      </c>
      <c r="B562" s="1" t="s">
        <v>374</v>
      </c>
      <c r="C562" s="1" t="s">
        <v>1693</v>
      </c>
      <c r="D562" s="1" t="s">
        <v>1694</v>
      </c>
      <c r="E562" s="1" t="s">
        <v>1695</v>
      </c>
      <c r="F562" s="2" t="str">
        <f>IF(OR(ISERROR(VLOOKUP($C562,'DMW | F&amp;L Fields'!$L:$M, 1, FALSE)),IFERROR(INDEX('DMW | F&amp;L Fields'!$C:$C,MATCH($C562,'DMW | F&amp;L Fields'!$L:$L, 0)), "Y") ="Y"),"No", "Yes")</f>
        <v>No</v>
      </c>
      <c r="G562" s="1" t="str">
        <f>IFERROR(VLOOKUP($C562,'DMW | F&amp;L Fields'!$L:$M, 2, FALSE),"(not found)")</f>
        <v>(not found)</v>
      </c>
      <c r="H562" s="2" t="str">
        <f t="shared" si="231"/>
        <v>n/a</v>
      </c>
      <c r="I562" s="2" t="s">
        <v>97</v>
      </c>
      <c r="J562" s="1" t="s">
        <v>119</v>
      </c>
      <c r="K562" s="2">
        <v>255</v>
      </c>
      <c r="L562" s="2">
        <v>0</v>
      </c>
      <c r="M562" s="2">
        <v>0</v>
      </c>
      <c r="N562" s="2" t="str">
        <f t="shared" si="232"/>
        <v>picklist|255|0|0</v>
      </c>
      <c r="O562" t="str">
        <f>IFERROR(VLOOKUP('nCino | Field Mappings'!$A562,'nCino | Object Info'!$A:$H,5,FALSE),"(not found)")</f>
        <v>rskcsp_ds_facility</v>
      </c>
      <c r="P562" t="str">
        <f t="shared" si="233"/>
        <v>LLC_BI__Risk_Grade__c</v>
      </c>
      <c r="Q562" s="7">
        <f>IFERROR(VLOOKUP($N562,'nCino | BigQuery Type Lookup'!$A:$F,2,FALSE),"(not found)")</f>
        <v>255</v>
      </c>
    </row>
    <row r="563" spans="1:17">
      <c r="A563" s="1" t="s">
        <v>49</v>
      </c>
      <c r="B563" s="1" t="s">
        <v>374</v>
      </c>
      <c r="C563" s="1" t="s">
        <v>1696</v>
      </c>
      <c r="D563" s="1" t="s">
        <v>1697</v>
      </c>
      <c r="E563" s="1" t="s">
        <v>1698</v>
      </c>
      <c r="F563" s="2" t="str">
        <f>IF(OR(ISERROR(VLOOKUP($C563,'DMW | F&amp;L Fields'!$L:$M, 1, FALSE)),IFERROR(INDEX('DMW | F&amp;L Fields'!$C:$C,MATCH($C563,'DMW | F&amp;L Fields'!$L:$L, 0)), "Y") ="Y"),"No", "Yes")</f>
        <v>No</v>
      </c>
      <c r="G563" s="1" t="str">
        <f>IFERROR(VLOOKUP($C563,'DMW | F&amp;L Fields'!$L:$M, 2, FALSE),"(not found)")</f>
        <v>(not found)</v>
      </c>
      <c r="H563" s="2" t="str">
        <f t="shared" si="231"/>
        <v>Foreign</v>
      </c>
      <c r="I563" s="2" t="s">
        <v>97</v>
      </c>
      <c r="J563" s="1" t="s">
        <v>1699</v>
      </c>
      <c r="K563" s="2">
        <v>18</v>
      </c>
      <c r="L563" s="2">
        <v>0</v>
      </c>
      <c r="M563" s="2">
        <v>0</v>
      </c>
      <c r="N563" s="2" t="str">
        <f t="shared" si="232"/>
        <v>reference(LLC_BI__Risk_Grade_Template__c)|18|0|0</v>
      </c>
      <c r="O563" t="str">
        <f>IFERROR(VLOOKUP('nCino | Field Mappings'!$A563,'nCino | Object Info'!$A:$H,5,FALSE),"(not found)")</f>
        <v>rskcsp_ds_facility</v>
      </c>
      <c r="P563" t="str">
        <f t="shared" si="233"/>
        <v>LLC_BI__Risk_Grade_Template__c</v>
      </c>
      <c r="Q563" s="7">
        <f>IFERROR(VLOOKUP($N563,'nCino | BigQuery Type Lookup'!$A:$F,2,FALSE),"(not found)")</f>
        <v>18</v>
      </c>
    </row>
    <row r="564" spans="1:17">
      <c r="A564" s="1" t="s">
        <v>49</v>
      </c>
      <c r="B564" s="1" t="s">
        <v>374</v>
      </c>
      <c r="C564" s="1" t="s">
        <v>1700</v>
      </c>
      <c r="D564" s="1" t="s">
        <v>1701</v>
      </c>
      <c r="E564" s="1" t="s">
        <v>1702</v>
      </c>
      <c r="F564" s="2" t="str">
        <f>IF(OR(ISERROR(VLOOKUP($C564,'DMW | F&amp;L Fields'!$L:$M, 1, FALSE)),IFERROR(INDEX('DMW | F&amp;L Fields'!$C:$C,MATCH($C564,'DMW | F&amp;L Fields'!$L:$L, 0)), "Y") ="Y"),"No", "Yes")</f>
        <v>No</v>
      </c>
      <c r="G564" s="1" t="str">
        <f>IFERROR(VLOOKUP($C564,'DMW | F&amp;L Fields'!$L:$M, 2, FALSE),"(not found)")</f>
        <v>(not found)</v>
      </c>
      <c r="H564" s="2" t="str">
        <f t="shared" si="231"/>
        <v>n/a</v>
      </c>
      <c r="I564" s="2" t="s">
        <v>97</v>
      </c>
      <c r="J564" s="1" t="s">
        <v>115</v>
      </c>
      <c r="K564" s="2">
        <v>20</v>
      </c>
      <c r="L564" s="2">
        <v>0</v>
      </c>
      <c r="M564" s="2">
        <v>0</v>
      </c>
      <c r="N564" s="2" t="str">
        <f t="shared" si="232"/>
        <v>string|20|0|0</v>
      </c>
      <c r="O564" t="str">
        <f>IFERROR(VLOOKUP('nCino | Field Mappings'!$A564,'nCino | Object Info'!$A:$H,5,FALSE),"(not found)")</f>
        <v>rskcsp_ds_facility</v>
      </c>
      <c r="P564" t="str">
        <f t="shared" si="233"/>
        <v>LLC_BI__SBA__c</v>
      </c>
      <c r="Q564" s="7">
        <f>IFERROR(VLOOKUP($N564,'nCino | BigQuery Type Lookup'!$A:$F,2,FALSE),"(not found)")</f>
        <v>20</v>
      </c>
    </row>
    <row r="565" spans="1:17">
      <c r="A565" s="1" t="s">
        <v>49</v>
      </c>
      <c r="B565" s="1" t="s">
        <v>374</v>
      </c>
      <c r="C565" s="1" t="s">
        <v>1703</v>
      </c>
      <c r="D565" s="1" t="s">
        <v>1704</v>
      </c>
      <c r="E565" s="1" t="s">
        <v>1705</v>
      </c>
      <c r="F565" s="2" t="str">
        <f>IF(OR(ISERROR(VLOOKUP($C565,'DMW | F&amp;L Fields'!$L:$M, 1, FALSE)),IFERROR(INDEX('DMW | F&amp;L Fields'!$C:$C,MATCH($C565,'DMW | F&amp;L Fields'!$L:$L, 0)), "Y") ="Y"),"No", "Yes")</f>
        <v>No</v>
      </c>
      <c r="G565" s="1" t="str">
        <f>IFERROR(VLOOKUP($C565,'DMW | F&amp;L Fields'!$L:$M, 2, FALSE),"(not found)")</f>
        <v>(not found)</v>
      </c>
      <c r="H565" s="2" t="str">
        <f t="shared" si="231"/>
        <v>n/a</v>
      </c>
      <c r="I565" s="2" t="s">
        <v>97</v>
      </c>
      <c r="J565" s="1" t="s">
        <v>342</v>
      </c>
      <c r="K565" s="2">
        <v>0</v>
      </c>
      <c r="L565" s="2">
        <v>6</v>
      </c>
      <c r="M565" s="2">
        <v>3</v>
      </c>
      <c r="N565" s="2" t="str">
        <f t="shared" si="232"/>
        <v>percent|0|6|3</v>
      </c>
      <c r="O565" t="str">
        <f>IFERROR(VLOOKUP('nCino | Field Mappings'!$A565,'nCino | Object Info'!$A:$H,5,FALSE),"(not found)")</f>
        <v>rskcsp_ds_facility</v>
      </c>
      <c r="P565" t="str">
        <f t="shared" si="233"/>
        <v>LLC_BI__SBA_Guarantee__c</v>
      </c>
      <c r="Q565" s="7">
        <f>IFERROR(VLOOKUP($N565,'nCino | BigQuery Type Lookup'!$A:$F,2,FALSE),"(not found)")</f>
        <v>10</v>
      </c>
    </row>
    <row r="566" spans="1:17">
      <c r="A566" s="1" t="s">
        <v>49</v>
      </c>
      <c r="B566" s="1" t="s">
        <v>374</v>
      </c>
      <c r="C566" s="1" t="s">
        <v>1706</v>
      </c>
      <c r="D566" s="1" t="s">
        <v>1707</v>
      </c>
      <c r="E566" s="1" t="s">
        <v>1708</v>
      </c>
      <c r="F566" s="2" t="str">
        <f>IF(OR(ISERROR(VLOOKUP($C566,'DMW | F&amp;L Fields'!$L:$M, 1, FALSE)),IFERROR(INDEX('DMW | F&amp;L Fields'!$C:$C,MATCH($C566,'DMW | F&amp;L Fields'!$L:$L, 0)), "Y") ="Y"),"No", "Yes")</f>
        <v>No</v>
      </c>
      <c r="G566" s="1" t="str">
        <f>IFERROR(VLOOKUP($C566,'DMW | F&amp;L Fields'!$L:$M, 2, FALSE),"(not found)")</f>
        <v>(not found)</v>
      </c>
      <c r="H566" s="2" t="str">
        <f t="shared" si="231"/>
        <v>n/a</v>
      </c>
      <c r="I566" s="2" t="s">
        <v>97</v>
      </c>
      <c r="J566" s="1" t="s">
        <v>128</v>
      </c>
      <c r="K566" s="2">
        <v>0</v>
      </c>
      <c r="L566" s="2">
        <v>18</v>
      </c>
      <c r="M566" s="2">
        <v>2</v>
      </c>
      <c r="N566" s="2" t="str">
        <f t="shared" si="232"/>
        <v>currency|0|18|2</v>
      </c>
      <c r="O566" t="str">
        <f>IFERROR(VLOOKUP('nCino | Field Mappings'!$A566,'nCino | Object Info'!$A:$H,5,FALSE),"(not found)")</f>
        <v>rskcsp_ds_facility</v>
      </c>
      <c r="P566" t="str">
        <f t="shared" si="233"/>
        <v>LLC_BI__SBA_Guarantee_Fee__c</v>
      </c>
      <c r="Q566" s="7">
        <f>IFERROR(VLOOKUP($N566,'nCino | BigQuery Type Lookup'!$A:$F,2,FALSE),"(not found)")</f>
        <v>21</v>
      </c>
    </row>
    <row r="567" spans="1:17">
      <c r="A567" s="1" t="s">
        <v>49</v>
      </c>
      <c r="B567" s="1" t="s">
        <v>374</v>
      </c>
      <c r="C567" s="1" t="s">
        <v>1709</v>
      </c>
      <c r="D567" s="1" t="s">
        <v>1710</v>
      </c>
      <c r="E567" s="1" t="s">
        <v>1711</v>
      </c>
      <c r="F567" s="2" t="str">
        <f>IF(OR(ISERROR(VLOOKUP($C567,'DMW | F&amp;L Fields'!$L:$M, 1, FALSE)),IFERROR(INDEX('DMW | F&amp;L Fields'!$C:$C,MATCH($C567,'DMW | F&amp;L Fields'!$L:$L, 0)), "Y") ="Y"),"No", "Yes")</f>
        <v>No</v>
      </c>
      <c r="G567" s="1" t="str">
        <f>IFERROR(VLOOKUP($C567,'DMW | F&amp;L Fields'!$L:$M, 2, FALSE),"(not found)")</f>
        <v>(not found)</v>
      </c>
      <c r="H567" s="2" t="str">
        <f t="shared" si="231"/>
        <v>n/a</v>
      </c>
      <c r="I567" s="2" t="s">
        <v>97</v>
      </c>
      <c r="J567" s="1" t="s">
        <v>102</v>
      </c>
      <c r="K567" s="2">
        <v>0</v>
      </c>
      <c r="L567" s="2">
        <v>0</v>
      </c>
      <c r="M567" s="2">
        <v>0</v>
      </c>
      <c r="N567" s="2" t="str">
        <f t="shared" si="232"/>
        <v>date|0|0|0</v>
      </c>
      <c r="O567" t="str">
        <f>IFERROR(VLOOKUP('nCino | Field Mappings'!$A567,'nCino | Object Info'!$A:$H,5,FALSE),"(not found)")</f>
        <v>rskcsp_ds_facility</v>
      </c>
      <c r="P567" t="str">
        <f t="shared" si="233"/>
        <v>LLC_BI__Secondary_Market_Bid_Date__c</v>
      </c>
      <c r="Q567" s="7">
        <f>IFERROR(VLOOKUP($N567,'nCino | BigQuery Type Lookup'!$A:$F,2,FALSE),"(not found)")</f>
        <v>8</v>
      </c>
    </row>
    <row r="568" spans="1:17">
      <c r="A568" s="1" t="s">
        <v>49</v>
      </c>
      <c r="B568" s="1" t="s">
        <v>374</v>
      </c>
      <c r="C568" s="1" t="s">
        <v>1712</v>
      </c>
      <c r="D568" s="1" t="s">
        <v>1713</v>
      </c>
      <c r="E568" s="1" t="s">
        <v>1714</v>
      </c>
      <c r="F568" s="2" t="str">
        <f>IF(OR(ISERROR(VLOOKUP($C568,'DMW | F&amp;L Fields'!$L:$M, 1, FALSE)),IFERROR(INDEX('DMW | F&amp;L Fields'!$C:$C,MATCH($C568,'DMW | F&amp;L Fields'!$L:$L, 0)), "Y") ="Y"),"No", "Yes")</f>
        <v>No</v>
      </c>
      <c r="G568" s="1" t="str">
        <f>IFERROR(VLOOKUP($C568,'DMW | F&amp;L Fields'!$L:$M, 2, FALSE),"(not found)")</f>
        <v>(not found)</v>
      </c>
      <c r="H568" s="2" t="str">
        <f t="shared" si="231"/>
        <v>n/a</v>
      </c>
      <c r="I568" s="2" t="s">
        <v>97</v>
      </c>
      <c r="J568" s="1" t="s">
        <v>102</v>
      </c>
      <c r="K568" s="2">
        <v>0</v>
      </c>
      <c r="L568" s="2">
        <v>0</v>
      </c>
      <c r="M568" s="2">
        <v>0</v>
      </c>
      <c r="N568" s="2" t="str">
        <f t="shared" si="232"/>
        <v>date|0|0|0</v>
      </c>
      <c r="O568" t="str">
        <f>IFERROR(VLOOKUP('nCino | Field Mappings'!$A568,'nCino | Object Info'!$A:$H,5,FALSE),"(not found)")</f>
        <v>rskcsp_ds_facility</v>
      </c>
      <c r="P568" t="str">
        <f t="shared" si="233"/>
        <v>LLC_BI__Secondary_Market_Sold_Date__c</v>
      </c>
      <c r="Q568" s="7">
        <f>IFERROR(VLOOKUP($N568,'nCino | BigQuery Type Lookup'!$A:$F,2,FALSE),"(not found)")</f>
        <v>8</v>
      </c>
    </row>
    <row r="569" spans="1:17">
      <c r="A569" s="1" t="s">
        <v>49</v>
      </c>
      <c r="B569" s="1" t="s">
        <v>374</v>
      </c>
      <c r="C569" s="1" t="s">
        <v>1715</v>
      </c>
      <c r="D569" s="1" t="s">
        <v>1716</v>
      </c>
      <c r="E569" s="1" t="s">
        <v>1717</v>
      </c>
      <c r="F569" s="2" t="str">
        <f>IF(OR(ISERROR(VLOOKUP($C569,'DMW | F&amp;L Fields'!$L:$M, 1, FALSE)),IFERROR(INDEX('DMW | F&amp;L Fields'!$C:$C,MATCH($C569,'DMW | F&amp;L Fields'!$L:$L, 0)), "Y") ="Y"),"No", "Yes")</f>
        <v>No</v>
      </c>
      <c r="G569" s="1" t="str">
        <f>IFERROR(VLOOKUP($C569,'DMW | F&amp;L Fields'!$L:$M, 2, FALSE),"(not found)")</f>
        <v>(not found)</v>
      </c>
      <c r="H569" s="2" t="str">
        <f t="shared" si="231"/>
        <v>n/a</v>
      </c>
      <c r="I569" s="2" t="s">
        <v>97</v>
      </c>
      <c r="J569" s="1" t="s">
        <v>335</v>
      </c>
      <c r="K569" s="2">
        <v>255</v>
      </c>
      <c r="L569" s="2">
        <v>0</v>
      </c>
      <c r="M569" s="2">
        <v>0</v>
      </c>
      <c r="N569" s="2" t="str">
        <f t="shared" si="232"/>
        <v>textarea|255|0|0</v>
      </c>
      <c r="O569" t="str">
        <f>IFERROR(VLOOKUP('nCino | Field Mappings'!$A569,'nCino | Object Info'!$A:$H,5,FALSE),"(not found)")</f>
        <v>rskcsp_ds_facility</v>
      </c>
      <c r="P569" t="str">
        <f t="shared" si="233"/>
        <v>LLC_BI__Secondary_Market_Sold_To__c</v>
      </c>
      <c r="Q569" s="7">
        <f>IFERROR(VLOOKUP($N569,'nCino | BigQuery Type Lookup'!$A:$F,2,FALSE),"(not found)")</f>
        <v>255</v>
      </c>
    </row>
    <row r="570" spans="1:17">
      <c r="A570" s="1" t="s">
        <v>49</v>
      </c>
      <c r="B570" s="1" t="s">
        <v>374</v>
      </c>
      <c r="C570" s="1" t="s">
        <v>1718</v>
      </c>
      <c r="D570" s="1" t="s">
        <v>1719</v>
      </c>
      <c r="E570" s="1" t="s">
        <v>1720</v>
      </c>
      <c r="F570" s="2" t="str">
        <f>IF(OR(ISERROR(VLOOKUP($C570,'DMW | F&amp;L Fields'!$L:$M, 1, FALSE)),IFERROR(INDEX('DMW | F&amp;L Fields'!$C:$C,MATCH($C570,'DMW | F&amp;L Fields'!$L:$L, 0)), "Y") ="Y"),"No", "Yes")</f>
        <v>No</v>
      </c>
      <c r="G570" s="1" t="str">
        <f>IFERROR(VLOOKUP($C570,'DMW | F&amp;L Fields'!$L:$M, 2, FALSE),"(not found)")</f>
        <v>(not found)</v>
      </c>
      <c r="H570" s="2" t="str">
        <f t="shared" si="231"/>
        <v>n/a</v>
      </c>
      <c r="I570" s="2" t="s">
        <v>97</v>
      </c>
      <c r="J570" s="1" t="s">
        <v>342</v>
      </c>
      <c r="K570" s="2">
        <v>0</v>
      </c>
      <c r="L570" s="2">
        <v>5</v>
      </c>
      <c r="M570" s="2">
        <v>2</v>
      </c>
      <c r="N570" s="2" t="str">
        <f t="shared" si="232"/>
        <v>percent|0|5|2</v>
      </c>
      <c r="O570" t="str">
        <f>IFERROR(VLOOKUP('nCino | Field Mappings'!$A570,'nCino | Object Info'!$A:$H,5,FALSE),"(not found)")</f>
        <v>rskcsp_ds_facility</v>
      </c>
      <c r="P570" t="str">
        <f t="shared" si="233"/>
        <v>LLC_BI__Secondary_Markt__c</v>
      </c>
      <c r="Q570" s="7">
        <f>IFERROR(VLOOKUP($N570,'nCino | BigQuery Type Lookup'!$A:$F,2,FALSE),"(not found)")</f>
        <v>8</v>
      </c>
    </row>
    <row r="571" spans="1:17">
      <c r="A571" s="1" t="s">
        <v>49</v>
      </c>
      <c r="B571" s="1" t="s">
        <v>374</v>
      </c>
      <c r="C571" s="1" t="s">
        <v>1721</v>
      </c>
      <c r="D571" s="1" t="s">
        <v>1722</v>
      </c>
      <c r="E571" s="1" t="s">
        <v>1723</v>
      </c>
      <c r="F571" s="2" t="str">
        <f>IF(OR(ISERROR(VLOOKUP($C571,'DMW | F&amp;L Fields'!$L:$M, 1, FALSE)),IFERROR(INDEX('DMW | F&amp;L Fields'!$C:$C,MATCH($C571,'DMW | F&amp;L Fields'!$L:$L, 0)), "Y") ="Y"),"No", "Yes")</f>
        <v>No</v>
      </c>
      <c r="G571" s="1" t="str">
        <f>IFERROR(VLOOKUP($C571,'DMW | F&amp;L Fields'!$L:$M, 2, FALSE),"(not found)")</f>
        <v>(not found)</v>
      </c>
      <c r="H571" s="2" t="str">
        <f t="shared" si="231"/>
        <v>n/a</v>
      </c>
      <c r="I571" s="2" t="s">
        <v>97</v>
      </c>
      <c r="J571" s="1" t="s">
        <v>119</v>
      </c>
      <c r="K571" s="2">
        <v>255</v>
      </c>
      <c r="L571" s="2">
        <v>0</v>
      </c>
      <c r="M571" s="2">
        <v>0</v>
      </c>
      <c r="N571" s="2" t="str">
        <f t="shared" si="232"/>
        <v>picklist|255|0|0</v>
      </c>
      <c r="O571" t="str">
        <f>IFERROR(VLOOKUP('nCino | Field Mappings'!$A571,'nCino | Object Info'!$A:$H,5,FALSE),"(not found)")</f>
        <v>rskcsp_ds_facility</v>
      </c>
      <c r="P571" t="str">
        <f t="shared" si="233"/>
        <v>LLC_BI__Secondary_Mkt_Sold__c</v>
      </c>
      <c r="Q571" s="7">
        <f>IFERROR(VLOOKUP($N571,'nCino | BigQuery Type Lookup'!$A:$F,2,FALSE),"(not found)")</f>
        <v>255</v>
      </c>
    </row>
    <row r="572" spans="1:17">
      <c r="A572" s="1" t="s">
        <v>49</v>
      </c>
      <c r="B572" s="1" t="s">
        <v>374</v>
      </c>
      <c r="C572" s="1" t="s">
        <v>1724</v>
      </c>
      <c r="D572" s="1" t="s">
        <v>1725</v>
      </c>
      <c r="E572" s="1" t="s">
        <v>1726</v>
      </c>
      <c r="F572" s="2" t="str">
        <f>IF(OR(ISERROR(VLOOKUP($C572,'DMW | F&amp;L Fields'!$L:$M, 1, FALSE)),IFERROR(INDEX('DMW | F&amp;L Fields'!$C:$C,MATCH($C572,'DMW | F&amp;L Fields'!$L:$L, 0)), "Y") ="Y"),"No", "Yes")</f>
        <v>No</v>
      </c>
      <c r="G572" s="1" t="str">
        <f>IFERROR(VLOOKUP($C572,'DMW | F&amp;L Fields'!$L:$M, 2, FALSE),"(not found)")</f>
        <v>(not found)</v>
      </c>
      <c r="H572" s="2" t="str">
        <f t="shared" si="231"/>
        <v>n/a</v>
      </c>
      <c r="I572" s="2" t="s">
        <v>97</v>
      </c>
      <c r="J572" s="1" t="s">
        <v>128</v>
      </c>
      <c r="K572" s="2">
        <v>0</v>
      </c>
      <c r="L572" s="2">
        <v>18</v>
      </c>
      <c r="M572" s="2">
        <v>2</v>
      </c>
      <c r="N572" s="2" t="str">
        <f t="shared" si="232"/>
        <v>currency|0|18|2</v>
      </c>
      <c r="O572" t="str">
        <f>IFERROR(VLOOKUP('nCino | Field Mappings'!$A572,'nCino | Object Info'!$A:$H,5,FALSE),"(not found)")</f>
        <v>rskcsp_ds_facility</v>
      </c>
      <c r="P572" t="str">
        <f t="shared" si="233"/>
        <v>LLC_BI__Secondary_Mkt_Sold_currency__c</v>
      </c>
      <c r="Q572" s="7">
        <f>IFERROR(VLOOKUP($N572,'nCino | BigQuery Type Lookup'!$A:$F,2,FALSE),"(not found)")</f>
        <v>21</v>
      </c>
    </row>
    <row r="573" spans="1:17">
      <c r="A573" s="1" t="s">
        <v>49</v>
      </c>
      <c r="B573" s="1" t="s">
        <v>374</v>
      </c>
      <c r="C573" s="1" t="s">
        <v>1727</v>
      </c>
      <c r="D573" s="1" t="s">
        <v>1728</v>
      </c>
      <c r="E573" s="1" t="s">
        <v>1729</v>
      </c>
      <c r="F573" s="2" t="str">
        <f>IF(OR(ISERROR(VLOOKUP($C573,'DMW | F&amp;L Fields'!$L:$M, 1, FALSE)),IFERROR(INDEX('DMW | F&amp;L Fields'!$C:$C,MATCH($C573,'DMW | F&amp;L Fields'!$L:$L, 0)), "Y") ="Y"),"No", "Yes")</f>
        <v>No</v>
      </c>
      <c r="G573" s="1" t="str">
        <f>IFERROR(VLOOKUP($C573,'DMW | F&amp;L Fields'!$L:$M, 2, FALSE),"(not found)")</f>
        <v>(not found)</v>
      </c>
      <c r="H573" s="2" t="str">
        <f t="shared" si="231"/>
        <v>n/a</v>
      </c>
      <c r="I573" s="2" t="s">
        <v>97</v>
      </c>
      <c r="J573" s="1" t="s">
        <v>98</v>
      </c>
      <c r="K573" s="2">
        <v>0</v>
      </c>
      <c r="L573" s="2">
        <v>18</v>
      </c>
      <c r="M573" s="2">
        <v>0</v>
      </c>
      <c r="N573" s="2" t="str">
        <f t="shared" si="232"/>
        <v>double|0|18|0</v>
      </c>
      <c r="O573" t="str">
        <f>IFERROR(VLOOKUP('nCino | Field Mappings'!$A573,'nCino | Object Info'!$A:$H,5,FALSE),"(not found)")</f>
        <v>rskcsp_ds_facility</v>
      </c>
      <c r="P573" t="str">
        <f t="shared" si="233"/>
        <v>LLC_BI__Semimonthly_Day__c</v>
      </c>
      <c r="Q573" s="7">
        <f>IFERROR(VLOOKUP($N573,'nCino | BigQuery Type Lookup'!$A:$F,2,FALSE),"(not found)")</f>
        <v>18</v>
      </c>
    </row>
    <row r="574" spans="1:17">
      <c r="A574" s="1" t="s">
        <v>49</v>
      </c>
      <c r="B574" s="1" t="s">
        <v>374</v>
      </c>
      <c r="C574" s="1" t="s">
        <v>1730</v>
      </c>
      <c r="D574" s="1" t="s">
        <v>1731</v>
      </c>
      <c r="E574" s="1" t="s">
        <v>1732</v>
      </c>
      <c r="F574" s="2" t="str">
        <f>IF(OR(ISERROR(VLOOKUP($C574,'DMW | F&amp;L Fields'!$L:$M, 1, FALSE)),IFERROR(INDEX('DMW | F&amp;L Fields'!$C:$C,MATCH($C574,'DMW | F&amp;L Fields'!$L:$L, 0)), "Y") ="Y"),"No", "Yes")</f>
        <v>No</v>
      </c>
      <c r="G574" s="1" t="str">
        <f>IFERROR(VLOOKUP($C574,'DMW | F&amp;L Fields'!$L:$M, 2, FALSE),"(not found)")</f>
        <v>(not found)</v>
      </c>
      <c r="H574" s="2" t="str">
        <f t="shared" si="231"/>
        <v>n/a</v>
      </c>
      <c r="I574" s="2" t="s">
        <v>97</v>
      </c>
      <c r="J574" s="1" t="s">
        <v>102</v>
      </c>
      <c r="K574" s="2">
        <v>0</v>
      </c>
      <c r="L574" s="2">
        <v>0</v>
      </c>
      <c r="M574" s="2">
        <v>0</v>
      </c>
      <c r="N574" s="2" t="str">
        <f t="shared" si="232"/>
        <v>date|0|0|0</v>
      </c>
      <c r="O574" t="str">
        <f>IFERROR(VLOOKUP('nCino | Field Mappings'!$A574,'nCino | Object Info'!$A:$H,5,FALSE),"(not found)")</f>
        <v>rskcsp_ds_facility</v>
      </c>
      <c r="P574" t="str">
        <f t="shared" si="233"/>
        <v>LLC_BI__Site_Visit_Date__c</v>
      </c>
      <c r="Q574" s="7">
        <f>IFERROR(VLOOKUP($N574,'nCino | BigQuery Type Lookup'!$A:$F,2,FALSE),"(not found)")</f>
        <v>8</v>
      </c>
    </row>
    <row r="575" spans="1:17">
      <c r="A575" s="1" t="s">
        <v>49</v>
      </c>
      <c r="B575" s="1" t="s">
        <v>374</v>
      </c>
      <c r="C575" s="1" t="s">
        <v>1733</v>
      </c>
      <c r="D575" s="1" t="s">
        <v>1734</v>
      </c>
      <c r="E575" s="1" t="s">
        <v>1735</v>
      </c>
      <c r="F575" s="2" t="str">
        <f>IF(OR(ISERROR(VLOOKUP($C575,'DMW | F&amp;L Fields'!$L:$M, 1, FALSE)),IFERROR(INDEX('DMW | F&amp;L Fields'!$C:$C,MATCH($C575,'DMW | F&amp;L Fields'!$L:$L, 0)), "Y") ="Y"),"No", "Yes")</f>
        <v>No</v>
      </c>
      <c r="G575" s="1" t="str">
        <f>IFERROR(VLOOKUP($C575,'DMW | F&amp;L Fields'!$L:$M, 2, FALSE),"(not found)")</f>
        <v>(not found)</v>
      </c>
      <c r="H575" s="2" t="str">
        <f t="shared" si="231"/>
        <v>n/a</v>
      </c>
      <c r="I575" s="2" t="s">
        <v>97</v>
      </c>
      <c r="J575" s="1" t="s">
        <v>115</v>
      </c>
      <c r="K575" s="2">
        <v>80</v>
      </c>
      <c r="L575" s="2">
        <v>0</v>
      </c>
      <c r="M575" s="2">
        <v>0</v>
      </c>
      <c r="N575" s="2" t="str">
        <f t="shared" si="232"/>
        <v>string|80|0|0</v>
      </c>
      <c r="O575" t="str">
        <f>IFERROR(VLOOKUP('nCino | Field Mappings'!$A575,'nCino | Object Info'!$A:$H,5,FALSE),"(not found)")</f>
        <v>rskcsp_ds_facility</v>
      </c>
      <c r="P575" t="str">
        <f t="shared" si="233"/>
        <v>LLC_BI__Site_Visit_Owner__c</v>
      </c>
      <c r="Q575" s="7">
        <f>IFERROR(VLOOKUP($N575,'nCino | BigQuery Type Lookup'!$A:$F,2,FALSE),"(not found)")</f>
        <v>80</v>
      </c>
    </row>
    <row r="576" spans="1:17">
      <c r="A576" s="1" t="s">
        <v>49</v>
      </c>
      <c r="B576" s="1" t="s">
        <v>374</v>
      </c>
      <c r="C576" s="1" t="s">
        <v>1736</v>
      </c>
      <c r="D576" s="1" t="s">
        <v>1737</v>
      </c>
      <c r="E576" s="1" t="s">
        <v>1738</v>
      </c>
      <c r="F576" s="2" t="str">
        <f>IF(OR(ISERROR(VLOOKUP($C576,'DMW | F&amp;L Fields'!$L:$M, 1, FALSE)),IFERROR(INDEX('DMW | F&amp;L Fields'!$C:$C,MATCH($C576,'DMW | F&amp;L Fields'!$L:$L, 0)), "Y") ="Y"),"No", "Yes")</f>
        <v>No</v>
      </c>
      <c r="G576" s="1" t="str">
        <f>IFERROR(VLOOKUP($C576,'DMW | F&amp;L Fields'!$L:$M, 2, FALSE),"(not found)")</f>
        <v>(not found)</v>
      </c>
      <c r="H576" s="2" t="str">
        <f t="shared" si="231"/>
        <v>n/a</v>
      </c>
      <c r="I576" s="2" t="s">
        <v>97</v>
      </c>
      <c r="J576" s="1" t="s">
        <v>119</v>
      </c>
      <c r="K576" s="2">
        <v>255</v>
      </c>
      <c r="L576" s="2">
        <v>0</v>
      </c>
      <c r="M576" s="2">
        <v>0</v>
      </c>
      <c r="N576" s="2" t="str">
        <f t="shared" si="232"/>
        <v>picklist|255|0|0</v>
      </c>
      <c r="O576" t="str">
        <f>IFERROR(VLOOKUP('nCino | Field Mappings'!$A576,'nCino | Object Info'!$A:$H,5,FALSE),"(not found)")</f>
        <v>rskcsp_ds_facility</v>
      </c>
      <c r="P576" t="str">
        <f t="shared" si="233"/>
        <v>LLC_BI__SNC_Type__c</v>
      </c>
      <c r="Q576" s="7">
        <f>IFERROR(VLOOKUP($N576,'nCino | BigQuery Type Lookup'!$A:$F,2,FALSE),"(not found)")</f>
        <v>255</v>
      </c>
    </row>
    <row r="577" spans="1:42">
      <c r="A577" s="1" t="s">
        <v>49</v>
      </c>
      <c r="B577" s="1" t="s">
        <v>374</v>
      </c>
      <c r="C577" s="1" t="s">
        <v>1739</v>
      </c>
      <c r="D577" s="1" t="s">
        <v>1740</v>
      </c>
      <c r="E577" s="1" t="s">
        <v>1741</v>
      </c>
      <c r="F577" s="2" t="str">
        <f>IF(OR(ISERROR(VLOOKUP($C577,'DMW | F&amp;L Fields'!$L:$M, 1, FALSE)),IFERROR(INDEX('DMW | F&amp;L Fields'!$C:$C,MATCH($C577,'DMW | F&amp;L Fields'!$L:$L, 0)), "Y") ="Y"),"No", "Yes")</f>
        <v>No</v>
      </c>
      <c r="G577" s="1" t="str">
        <f>IFERROR(VLOOKUP($C577,'DMW | F&amp;L Fields'!$L:$M, 2, FALSE),"(not found)")</f>
        <v>(not found)</v>
      </c>
      <c r="H577" s="2" t="str">
        <f t="shared" si="231"/>
        <v>n/a</v>
      </c>
      <c r="I577" s="2" t="s">
        <v>97</v>
      </c>
      <c r="J577" s="1" t="s">
        <v>98</v>
      </c>
      <c r="K577" s="2">
        <v>0</v>
      </c>
      <c r="L577" s="2">
        <v>18</v>
      </c>
      <c r="M577" s="2">
        <v>3</v>
      </c>
      <c r="N577" s="2" t="str">
        <f t="shared" si="232"/>
        <v>double|0|18|3</v>
      </c>
      <c r="O577" t="str">
        <f>IFERROR(VLOOKUP('nCino | Field Mappings'!$A577,'nCino | Object Info'!$A:$H,5,FALSE),"(not found)")</f>
        <v>rskcsp_ds_facility</v>
      </c>
      <c r="P577" t="str">
        <f t="shared" si="233"/>
        <v>LLC_BI__Sold_Amount__c</v>
      </c>
      <c r="Q577" s="7">
        <f>IFERROR(VLOOKUP($N577,'nCino | BigQuery Type Lookup'!$A:$F,2,FALSE),"(not found)")</f>
        <v>22</v>
      </c>
    </row>
    <row r="578" spans="1:42">
      <c r="A578" s="1" t="s">
        <v>49</v>
      </c>
      <c r="B578" s="1" t="s">
        <v>374</v>
      </c>
      <c r="C578" s="1" t="s">
        <v>1742</v>
      </c>
      <c r="D578" s="1" t="s">
        <v>1743</v>
      </c>
      <c r="E578" s="1" t="s">
        <v>1744</v>
      </c>
      <c r="F578" s="2" t="str">
        <f>IF(OR(ISERROR(VLOOKUP($C578,'DMW | F&amp;L Fields'!$L:$M, 1, FALSE)),IFERROR(INDEX('DMW | F&amp;L Fields'!$C:$C,MATCH($C578,'DMW | F&amp;L Fields'!$L:$L, 0)), "Y") ="Y"),"No", "Yes")</f>
        <v>No</v>
      </c>
      <c r="G578" s="1" t="str">
        <f>IFERROR(VLOOKUP($C578,'DMW | F&amp;L Fields'!$L:$M, 2, FALSE),"(not found)")</f>
        <v>(not found)</v>
      </c>
      <c r="H578" s="2" t="str">
        <f t="shared" si="231"/>
        <v>n/a</v>
      </c>
      <c r="I578" s="2" t="s">
        <v>97</v>
      </c>
      <c r="J578" s="1" t="s">
        <v>342</v>
      </c>
      <c r="K578" s="2">
        <v>0</v>
      </c>
      <c r="L578" s="2">
        <v>11</v>
      </c>
      <c r="M578" s="2">
        <v>8</v>
      </c>
      <c r="N578" s="2" t="str">
        <f t="shared" si="232"/>
        <v>percent|0|11|8</v>
      </c>
      <c r="O578" t="str">
        <f>IFERROR(VLOOKUP('nCino | Field Mappings'!$A578,'nCino | Object Info'!$A:$H,5,FALSE),"(not found)")</f>
        <v>rskcsp_ds_facility</v>
      </c>
      <c r="P578" t="str">
        <f t="shared" si="233"/>
        <v>LLC_BI__Spread__c</v>
      </c>
      <c r="Q578" s="7">
        <f>IFERROR(VLOOKUP($N578,'nCino | BigQuery Type Lookup'!$A:$F,2,FALSE),"(not found)")</f>
        <v>20</v>
      </c>
    </row>
    <row r="579" spans="1:42">
      <c r="A579" s="1" t="s">
        <v>49</v>
      </c>
      <c r="B579" s="1" t="s">
        <v>374</v>
      </c>
      <c r="C579" s="1" t="s">
        <v>1745</v>
      </c>
      <c r="D579" s="1" t="s">
        <v>1746</v>
      </c>
      <c r="E579" s="1" t="s">
        <v>1747</v>
      </c>
      <c r="F579" s="2" t="str">
        <f>IF(OR(ISERROR(VLOOKUP($C579,'DMW | F&amp;L Fields'!$L:$M, 1, FALSE)),IFERROR(INDEX('DMW | F&amp;L Fields'!$C:$C,MATCH($C579,'DMW | F&amp;L Fields'!$L:$L, 0)), "Y") ="Y"),"No", "Yes")</f>
        <v>Yes</v>
      </c>
      <c r="G579" s="1" t="str">
        <f>IFERROR(VLOOKUP($C579,'DMW | F&amp;L Fields'!$L:$M, 2, FALSE),"(not found)")</f>
        <v>Stage needs to be hardcoded to 'Booked' for migration but when a facility is fully repaid that needs to change to 'Complete'</v>
      </c>
      <c r="H579" s="2" t="str">
        <f t="shared" ref="H579:H642" si="252">IF(J579="Id", "Primary", IF(LEFT(J579, 9) ="reference", "Foreign", "n/a"))</f>
        <v>n/a</v>
      </c>
      <c r="I579" s="2" t="s">
        <v>97</v>
      </c>
      <c r="J579" s="1" t="s">
        <v>119</v>
      </c>
      <c r="K579" s="2">
        <v>255</v>
      </c>
      <c r="L579" s="2">
        <v>0</v>
      </c>
      <c r="M579" s="2">
        <v>0</v>
      </c>
      <c r="N579" s="2" t="str">
        <f t="shared" ref="N579:N642" si="253">_xlfn.CONCAT(J579,"|",K579,"|",L579,"|",M579)</f>
        <v>picklist|255|0|0</v>
      </c>
      <c r="O579" t="str">
        <f>IFERROR(VLOOKUP('nCino | Field Mappings'!$A579,'nCino | Object Info'!$A:$H,5,FALSE),"(not found)")</f>
        <v>rskcsp_ds_facility</v>
      </c>
      <c r="P579" t="str">
        <f t="shared" ref="P579:P642" si="254">D579</f>
        <v>LLC_BI__Stage__c</v>
      </c>
      <c r="Q579" s="7">
        <f>IFERROR(VLOOKUP($N579,'nCino | BigQuery Type Lookup'!$A:$F,2,FALSE),"(not found)")</f>
        <v>255</v>
      </c>
      <c r="R579" t="str">
        <f>IFERROR(VLOOKUP('nCino | Field Mappings'!$A579,'nCino | Object Info'!$A:$H,6,FALSE),"(not found)")</f>
        <v>rskcsp_ds_facility_staging</v>
      </c>
      <c r="S579" t="str">
        <f t="shared" ref="S579:S640" si="255">D579</f>
        <v>LLC_BI__Stage__c</v>
      </c>
      <c r="T579" s="7" t="str">
        <f t="shared" ref="T579:T640" si="256">H579</f>
        <v>n/a</v>
      </c>
      <c r="U579" s="7" t="str">
        <f t="shared" ref="U579" si="257">IF($T579="Primary", "yes", "no")</f>
        <v>no</v>
      </c>
      <c r="V579" s="2" t="str">
        <f>IFERROR(VLOOKUP($N579,'nCino | BigQuery Type Lookup'!$A:$F,3,FALSE),"(not found)")</f>
        <v>STRING</v>
      </c>
      <c r="W579" s="7">
        <f>IFERROR(VLOOKUP($N579,'nCino | BigQuery Type Lookup'!$A:$F,4,FALSE),"(not found)")</f>
        <v>255</v>
      </c>
      <c r="X579" s="7" t="str">
        <f>IFERROR(VLOOKUP($N579,'nCino | BigQuery Type Lookup'!$A:$F,5,FALSE),"(not found)")</f>
        <v>n/a</v>
      </c>
      <c r="Y579" s="7" t="str">
        <f>IFERROR(VLOOKUP($N579,'nCino | BigQuery Type Lookup'!$A:$F,6,FALSE),"(not found)")</f>
        <v>n/a</v>
      </c>
      <c r="Z579" t="str">
        <f>IFERROR(VLOOKUP('nCino | Field Mappings'!$A579,'nCino | Object Info'!$A:$H,7,FALSE),"(not found)")</f>
        <v>rskcsp_ds_facility_curated</v>
      </c>
      <c r="AA579" t="str">
        <f t="shared" ref="AA579:AA640" si="258">D579</f>
        <v>LLC_BI__Stage__c</v>
      </c>
      <c r="AB579" s="7" t="str">
        <f t="shared" ref="AB579:AC640" si="259">H579</f>
        <v>n/a</v>
      </c>
      <c r="AC579" s="7" t="str">
        <f t="shared" si="259"/>
        <v>yes</v>
      </c>
      <c r="AD579" s="2" t="str">
        <f t="shared" ref="AD579:AD640" si="260">V579</f>
        <v>STRING</v>
      </c>
      <c r="AE579" s="7">
        <f t="shared" ref="AE579:AE640" si="261">W579</f>
        <v>255</v>
      </c>
      <c r="AF579" s="7" t="str">
        <f t="shared" ref="AF579:AF640" si="262">X579</f>
        <v>n/a</v>
      </c>
      <c r="AG579" s="7" t="str">
        <f t="shared" ref="AG579:AG640" si="263">Y579</f>
        <v>n/a</v>
      </c>
      <c r="AH579" t="str">
        <f>IFERROR(VLOOKUP('nCino | Field Mappings'!$A579,'nCino | Object Info'!$A:$H,8,FALSE),"(not found)")</f>
        <v>facility</v>
      </c>
      <c r="AI579" t="str">
        <f t="shared" si="243"/>
        <v>Stage</v>
      </c>
      <c r="AJ579" s="7" t="str">
        <f t="shared" ref="AJ579:AJ640" si="264">H579</f>
        <v>n/a</v>
      </c>
      <c r="AK579" s="7" t="str">
        <f>AC579</f>
        <v>yes</v>
      </c>
      <c r="AL579" s="2" t="str">
        <f t="shared" ref="AL579:AL640" si="265">V579</f>
        <v>STRING</v>
      </c>
      <c r="AM579" s="7">
        <f t="shared" ref="AM579:AM640" si="266">W579</f>
        <v>255</v>
      </c>
      <c r="AN579" s="7" t="str">
        <f t="shared" ref="AN579:AN640" si="267">X579</f>
        <v>n/a</v>
      </c>
      <c r="AO579" s="7" t="str">
        <f t="shared" ref="AO579:AO640" si="268">Y579</f>
        <v>n/a</v>
      </c>
      <c r="AP579" s="7" t="str">
        <f>IF(AL579="ARRAY", "CHECK MAX ELEMENTS", "n/a")</f>
        <v>n/a</v>
      </c>
    </row>
    <row r="580" spans="1:42">
      <c r="A580" s="1" t="s">
        <v>49</v>
      </c>
      <c r="B580" s="1" t="s">
        <v>374</v>
      </c>
      <c r="C580" s="1" t="s">
        <v>1748</v>
      </c>
      <c r="D580" s="1" t="s">
        <v>1749</v>
      </c>
      <c r="E580" s="1" t="s">
        <v>1750</v>
      </c>
      <c r="F580" s="2" t="str">
        <f>IF(OR(ISERROR(VLOOKUP($C580,'DMW | F&amp;L Fields'!$L:$M, 1, FALSE)),IFERROR(INDEX('DMW | F&amp;L Fields'!$C:$C,MATCH($C580,'DMW | F&amp;L Fields'!$L:$L, 0)), "Y") ="Y"),"No", "Yes")</f>
        <v>No</v>
      </c>
      <c r="G580" s="1" t="str">
        <f>IFERROR(VLOOKUP($C580,'DMW | F&amp;L Fields'!$L:$M, 2, FALSE),"(not found)")</f>
        <v>(not found)</v>
      </c>
      <c r="H580" s="2" t="str">
        <f t="shared" si="252"/>
        <v>n/a</v>
      </c>
      <c r="I580" s="2" t="s">
        <v>97</v>
      </c>
      <c r="J580" s="1" t="s">
        <v>115</v>
      </c>
      <c r="K580" s="2">
        <v>1300</v>
      </c>
      <c r="L580" s="2">
        <v>0</v>
      </c>
      <c r="M580" s="2">
        <v>0</v>
      </c>
      <c r="N580" s="2" t="str">
        <f t="shared" si="253"/>
        <v>string|1300|0|0</v>
      </c>
      <c r="O580" t="str">
        <f>IFERROR(VLOOKUP('nCino | Field Mappings'!$A580,'nCino | Object Info'!$A:$H,5,FALSE),"(not found)")</f>
        <v>rskcsp_ds_facility</v>
      </c>
      <c r="P580" t="str">
        <f t="shared" si="254"/>
        <v>LLC_BI__Stage_And_Status__c</v>
      </c>
      <c r="Q580" s="7">
        <f>IFERROR(VLOOKUP($N580,'nCino | BigQuery Type Lookup'!$A:$F,2,FALSE),"(not found)")</f>
        <v>1300</v>
      </c>
    </row>
    <row r="581" spans="1:42">
      <c r="A581" s="1" t="s">
        <v>49</v>
      </c>
      <c r="B581" s="1" t="s">
        <v>374</v>
      </c>
      <c r="C581" s="1" t="s">
        <v>1751</v>
      </c>
      <c r="D581" s="1" t="s">
        <v>1752</v>
      </c>
      <c r="E581" s="1" t="s">
        <v>1753</v>
      </c>
      <c r="F581" s="2" t="str">
        <f>IF(OR(ISERROR(VLOOKUP($C581,'DMW | F&amp;L Fields'!$L:$M, 1, FALSE)),IFERROR(INDEX('DMW | F&amp;L Fields'!$C:$C,MATCH($C581,'DMW | F&amp;L Fields'!$L:$L, 0)), "Y") ="Y"),"No", "Yes")</f>
        <v>No</v>
      </c>
      <c r="G581" s="1" t="str">
        <f>IFERROR(VLOOKUP($C581,'DMW | F&amp;L Fields'!$L:$M, 2, FALSE),"(not found)")</f>
        <v>(not found)</v>
      </c>
      <c r="H581" s="2" t="str">
        <f t="shared" si="252"/>
        <v>n/a</v>
      </c>
      <c r="I581" s="2" t="s">
        <v>97</v>
      </c>
      <c r="J581" s="1" t="s">
        <v>98</v>
      </c>
      <c r="K581" s="2">
        <v>0</v>
      </c>
      <c r="L581" s="2">
        <v>4</v>
      </c>
      <c r="M581" s="2">
        <v>0</v>
      </c>
      <c r="N581" s="2" t="str">
        <f t="shared" si="253"/>
        <v>double|0|4|0</v>
      </c>
      <c r="O581" t="str">
        <f>IFERROR(VLOOKUP('nCino | Field Mappings'!$A581,'nCino | Object Info'!$A:$H,5,FALSE),"(not found)")</f>
        <v>rskcsp_ds_facility</v>
      </c>
      <c r="P581" t="str">
        <f t="shared" si="254"/>
        <v>LLC_BI__Stage_Progress__c</v>
      </c>
      <c r="Q581" s="7">
        <f>IFERROR(VLOOKUP($N581,'nCino | BigQuery Type Lookup'!$A:$F,2,FALSE),"(not found)")</f>
        <v>4</v>
      </c>
    </row>
    <row r="582" spans="1:42">
      <c r="A582" s="1" t="s">
        <v>49</v>
      </c>
      <c r="B582" s="1" t="s">
        <v>374</v>
      </c>
      <c r="C582" s="1" t="s">
        <v>1754</v>
      </c>
      <c r="D582" s="1" t="s">
        <v>1755</v>
      </c>
      <c r="E582" s="1" t="s">
        <v>1756</v>
      </c>
      <c r="F582" s="2" t="str">
        <f>IF(OR(ISERROR(VLOOKUP($C582,'DMW | F&amp;L Fields'!$L:$M, 1, FALSE)),IFERROR(INDEX('DMW | F&amp;L Fields'!$C:$C,MATCH($C582,'DMW | F&amp;L Fields'!$L:$L, 0)), "Y") ="Y"),"No", "Yes")</f>
        <v>No</v>
      </c>
      <c r="G582" s="1" t="str">
        <f>IFERROR(VLOOKUP($C582,'DMW | F&amp;L Fields'!$L:$M, 2, FALSE),"(not found)")</f>
        <v>(not found)</v>
      </c>
      <c r="H582" s="2" t="str">
        <f t="shared" si="252"/>
        <v>n/a</v>
      </c>
      <c r="I582" s="2" t="s">
        <v>110</v>
      </c>
      <c r="J582" s="1" t="s">
        <v>164</v>
      </c>
      <c r="K582" s="2">
        <v>0</v>
      </c>
      <c r="L582" s="2">
        <v>0</v>
      </c>
      <c r="M582" s="2">
        <v>0</v>
      </c>
      <c r="N582" s="2" t="str">
        <f t="shared" si="253"/>
        <v>boolean|0|0|0</v>
      </c>
      <c r="O582" t="str">
        <f>IFERROR(VLOOKUP('nCino | Field Mappings'!$A582,'nCino | Object Info'!$A:$H,5,FALSE),"(not found)")</f>
        <v>rskcsp_ds_facility</v>
      </c>
      <c r="P582" t="str">
        <f t="shared" si="254"/>
        <v>LLC_BI__Stair_Step_Down__c</v>
      </c>
      <c r="Q582" s="7">
        <f>IFERROR(VLOOKUP($N582,'nCino | BigQuery Type Lookup'!$A:$F,2,FALSE),"(not found)")</f>
        <v>1</v>
      </c>
    </row>
    <row r="583" spans="1:42">
      <c r="A583" s="1" t="s">
        <v>49</v>
      </c>
      <c r="B583" s="1" t="s">
        <v>374</v>
      </c>
      <c r="C583" s="1" t="s">
        <v>1757</v>
      </c>
      <c r="D583" s="1" t="s">
        <v>1758</v>
      </c>
      <c r="E583" s="1" t="s">
        <v>1759</v>
      </c>
      <c r="F583" s="2" t="str">
        <f>IF(OR(ISERROR(VLOOKUP($C583,'DMW | F&amp;L Fields'!$L:$M, 1, FALSE)),IFERROR(INDEX('DMW | F&amp;L Fields'!$C:$C,MATCH($C583,'DMW | F&amp;L Fields'!$L:$L, 0)), "Y") ="Y"),"No", "Yes")</f>
        <v>Yes</v>
      </c>
      <c r="G583" s="1" t="str">
        <f>IFERROR(VLOOKUP($C583,'DMW | F&amp;L Fields'!$L:$M, 2, FALSE),"(not found)")</f>
        <v>This field may be manually populated or by workflow, depending on the institution. It is used to specify a loan's status at the bank, such as Open or Paid Out. This information is used to drive several processes and features in the nCino system. This will be hardcoded to 'Booked' in nCino</v>
      </c>
      <c r="H583" s="2" t="str">
        <f t="shared" si="252"/>
        <v>n/a</v>
      </c>
      <c r="I583" s="2" t="s">
        <v>97</v>
      </c>
      <c r="J583" s="1" t="s">
        <v>119</v>
      </c>
      <c r="K583" s="2">
        <v>255</v>
      </c>
      <c r="L583" s="2">
        <v>0</v>
      </c>
      <c r="M583" s="2">
        <v>0</v>
      </c>
      <c r="N583" s="2" t="str">
        <f t="shared" si="253"/>
        <v>picklist|255|0|0</v>
      </c>
      <c r="O583" t="str">
        <f>IFERROR(VLOOKUP('nCino | Field Mappings'!$A583,'nCino | Object Info'!$A:$H,5,FALSE),"(not found)")</f>
        <v>rskcsp_ds_facility</v>
      </c>
      <c r="P583" t="str">
        <f t="shared" si="254"/>
        <v>LLC_BI__Status__c</v>
      </c>
      <c r="Q583" s="7">
        <f>IFERROR(VLOOKUP($N583,'nCino | BigQuery Type Lookup'!$A:$F,2,FALSE),"(not found)")</f>
        <v>255</v>
      </c>
      <c r="R583" t="str">
        <f>IFERROR(VLOOKUP('nCino | Field Mappings'!$A583,'nCino | Object Info'!$A:$H,6,FALSE),"(not found)")</f>
        <v>rskcsp_ds_facility_staging</v>
      </c>
      <c r="S583" t="str">
        <f t="shared" si="255"/>
        <v>LLC_BI__Status__c</v>
      </c>
      <c r="T583" s="7" t="str">
        <f t="shared" si="256"/>
        <v>n/a</v>
      </c>
      <c r="U583" s="7" t="str">
        <f t="shared" ref="U583" si="269">IF($T583="Primary", "yes", "no")</f>
        <v>no</v>
      </c>
      <c r="V583" s="2" t="str">
        <f>IFERROR(VLOOKUP($N583,'nCino | BigQuery Type Lookup'!$A:$F,3,FALSE),"(not found)")</f>
        <v>STRING</v>
      </c>
      <c r="W583" s="7">
        <f>IFERROR(VLOOKUP($N583,'nCino | BigQuery Type Lookup'!$A:$F,4,FALSE),"(not found)")</f>
        <v>255</v>
      </c>
      <c r="X583" s="7" t="str">
        <f>IFERROR(VLOOKUP($N583,'nCino | BigQuery Type Lookup'!$A:$F,5,FALSE),"(not found)")</f>
        <v>n/a</v>
      </c>
      <c r="Y583" s="7" t="str">
        <f>IFERROR(VLOOKUP($N583,'nCino | BigQuery Type Lookup'!$A:$F,6,FALSE),"(not found)")</f>
        <v>n/a</v>
      </c>
      <c r="Z583" t="str">
        <f>IFERROR(VLOOKUP('nCino | Field Mappings'!$A583,'nCino | Object Info'!$A:$H,7,FALSE),"(not found)")</f>
        <v>rskcsp_ds_facility_curated</v>
      </c>
      <c r="AA583" t="str">
        <f t="shared" si="258"/>
        <v>LLC_BI__Status__c</v>
      </c>
      <c r="AB583" s="7" t="str">
        <f t="shared" si="259"/>
        <v>n/a</v>
      </c>
      <c r="AC583" s="7" t="str">
        <f t="shared" si="259"/>
        <v>yes</v>
      </c>
      <c r="AD583" s="2" t="str">
        <f t="shared" si="260"/>
        <v>STRING</v>
      </c>
      <c r="AE583" s="7">
        <f t="shared" si="261"/>
        <v>255</v>
      </c>
      <c r="AF583" s="7" t="str">
        <f t="shared" si="262"/>
        <v>n/a</v>
      </c>
      <c r="AG583" s="7" t="str">
        <f t="shared" si="263"/>
        <v>n/a</v>
      </c>
      <c r="AH583" t="str">
        <f>IFERROR(VLOOKUP('nCino | Field Mappings'!$A583,'nCino | Object Info'!$A:$H,8,FALSE),"(not found)")</f>
        <v>facility</v>
      </c>
      <c r="AI583" t="str">
        <f t="shared" ref="AI583:AI643" si="270">IF(D583="","",IF(D583="CCS_Step_Frequency__c",SUBSTITUTE(LOWER(D583),"__c",""),_xlfn.IFNA(SUBSTITUTE(SUBSTITUTE(SUBSTITUTE(SUBSTITUTE(D583,"LLC_BI__",""),"CCS_",""),"__c",""),"cm_",""),D583)))</f>
        <v>Status</v>
      </c>
      <c r="AJ583" s="7" t="str">
        <f t="shared" si="264"/>
        <v>n/a</v>
      </c>
      <c r="AK583" s="7" t="str">
        <f>AC583</f>
        <v>yes</v>
      </c>
      <c r="AL583" s="2" t="str">
        <f t="shared" si="265"/>
        <v>STRING</v>
      </c>
      <c r="AM583" s="7">
        <f t="shared" si="266"/>
        <v>255</v>
      </c>
      <c r="AN583" s="7" t="str">
        <f t="shared" si="267"/>
        <v>n/a</v>
      </c>
      <c r="AO583" s="7" t="str">
        <f t="shared" si="268"/>
        <v>n/a</v>
      </c>
      <c r="AP583" s="7" t="str">
        <f>IF(AL583="ARRAY", "CHECK MAX ELEMENTS", "n/a")</f>
        <v>n/a</v>
      </c>
    </row>
    <row r="584" spans="1:42">
      <c r="A584" s="1" t="s">
        <v>49</v>
      </c>
      <c r="B584" s="1" t="s">
        <v>374</v>
      </c>
      <c r="C584" s="1" t="s">
        <v>1760</v>
      </c>
      <c r="D584" s="1" t="s">
        <v>1761</v>
      </c>
      <c r="E584" s="1" t="s">
        <v>1762</v>
      </c>
      <c r="F584" s="2" t="str">
        <f>IF(OR(ISERROR(VLOOKUP($C584,'DMW | F&amp;L Fields'!$L:$M, 1, FALSE)),IFERROR(INDEX('DMW | F&amp;L Fields'!$C:$C,MATCH($C584,'DMW | F&amp;L Fields'!$L:$L, 0)), "Y") ="Y"),"No", "Yes")</f>
        <v>No</v>
      </c>
      <c r="G584" s="1" t="str">
        <f>IFERROR(VLOOKUP($C584,'DMW | F&amp;L Fields'!$L:$M, 2, FALSE),"(not found)")</f>
        <v>(not found)</v>
      </c>
      <c r="H584" s="2" t="str">
        <f t="shared" si="252"/>
        <v>n/a</v>
      </c>
      <c r="I584" s="2" t="s">
        <v>97</v>
      </c>
      <c r="J584" s="1" t="s">
        <v>119</v>
      </c>
      <c r="K584" s="2">
        <v>255</v>
      </c>
      <c r="L584" s="2">
        <v>0</v>
      </c>
      <c r="M584" s="2">
        <v>0</v>
      </c>
      <c r="N584" s="2" t="str">
        <f t="shared" si="253"/>
        <v>picklist|255|0|0</v>
      </c>
      <c r="O584" t="str">
        <f>IFERROR(VLOOKUP('nCino | Field Mappings'!$A584,'nCino | Object Info'!$A:$H,5,FALSE),"(not found)")</f>
        <v>rskcsp_ds_facility</v>
      </c>
      <c r="P584" t="str">
        <f t="shared" si="254"/>
        <v>LLC_BI__Structure__c</v>
      </c>
      <c r="Q584" s="7">
        <f>IFERROR(VLOOKUP($N584,'nCino | BigQuery Type Lookup'!$A:$F,2,FALSE),"(not found)")</f>
        <v>255</v>
      </c>
    </row>
    <row r="585" spans="1:42">
      <c r="A585" s="1" t="s">
        <v>49</v>
      </c>
      <c r="B585" s="1" t="s">
        <v>374</v>
      </c>
      <c r="C585" s="1" t="s">
        <v>1763</v>
      </c>
      <c r="D585" s="1" t="s">
        <v>1764</v>
      </c>
      <c r="E585" s="1" t="s">
        <v>1765</v>
      </c>
      <c r="F585" s="2" t="str">
        <f>IF(OR(ISERROR(VLOOKUP($C585,'DMW | F&amp;L Fields'!$L:$M, 1, FALSE)),IFERROR(INDEX('DMW | F&amp;L Fields'!$C:$C,MATCH($C585,'DMW | F&amp;L Fields'!$L:$L, 0)), "Y") ="Y"),"No", "Yes")</f>
        <v>No</v>
      </c>
      <c r="G585" s="1" t="str">
        <f>IFERROR(VLOOKUP($C585,'DMW | F&amp;L Fields'!$L:$M, 2, FALSE),"(not found)")</f>
        <v>(not found)</v>
      </c>
      <c r="H585" s="2" t="str">
        <f t="shared" si="252"/>
        <v>n/a</v>
      </c>
      <c r="I585" s="2" t="s">
        <v>97</v>
      </c>
      <c r="J585" s="1" t="s">
        <v>119</v>
      </c>
      <c r="K585" s="2">
        <v>255</v>
      </c>
      <c r="L585" s="2">
        <v>0</v>
      </c>
      <c r="M585" s="2">
        <v>0</v>
      </c>
      <c r="N585" s="2" t="str">
        <f t="shared" si="253"/>
        <v>picklist|255|0|0</v>
      </c>
      <c r="O585" t="str">
        <f>IFERROR(VLOOKUP('nCino | Field Mappings'!$A585,'nCino | Object Info'!$A:$H,5,FALSE),"(not found)")</f>
        <v>rskcsp_ds_facility</v>
      </c>
      <c r="P585" t="str">
        <f t="shared" si="254"/>
        <v>LLC_BI__Structure_Hierarchy__c</v>
      </c>
      <c r="Q585" s="7">
        <f>IFERROR(VLOOKUP($N585,'nCino | BigQuery Type Lookup'!$A:$F,2,FALSE),"(not found)")</f>
        <v>255</v>
      </c>
    </row>
    <row r="586" spans="1:42">
      <c r="A586" s="1" t="s">
        <v>49</v>
      </c>
      <c r="B586" s="1" t="s">
        <v>374</v>
      </c>
      <c r="C586" s="1" t="s">
        <v>1766</v>
      </c>
      <c r="D586" s="1" t="s">
        <v>1767</v>
      </c>
      <c r="E586" s="1" t="s">
        <v>1768</v>
      </c>
      <c r="F586" s="2" t="str">
        <f>IF(OR(ISERROR(VLOOKUP($C586,'DMW | F&amp;L Fields'!$L:$M, 1, FALSE)),IFERROR(INDEX('DMW | F&amp;L Fields'!$C:$C,MATCH($C586,'DMW | F&amp;L Fields'!$L:$L, 0)), "Y") ="Y"),"No", "Yes")</f>
        <v>No</v>
      </c>
      <c r="G586" s="1" t="str">
        <f>IFERROR(VLOOKUP($C586,'DMW | F&amp;L Fields'!$L:$M, 2, FALSE),"(not found)")</f>
        <v>(not found)</v>
      </c>
      <c r="H586" s="2" t="str">
        <f t="shared" si="252"/>
        <v>n/a</v>
      </c>
      <c r="I586" s="2" t="s">
        <v>97</v>
      </c>
      <c r="J586" s="1" t="s">
        <v>153</v>
      </c>
      <c r="K586" s="2">
        <v>0</v>
      </c>
      <c r="L586" s="2">
        <v>0</v>
      </c>
      <c r="M586" s="2">
        <v>0</v>
      </c>
      <c r="N586" s="2" t="str">
        <f t="shared" si="253"/>
        <v>datetime|0|0|0</v>
      </c>
      <c r="O586" t="str">
        <f>IFERROR(VLOOKUP('nCino | Field Mappings'!$A586,'nCino | Object Info'!$A:$H,5,FALSE),"(not found)")</f>
        <v>rskcsp_ds_facility</v>
      </c>
      <c r="P586" t="str">
        <f t="shared" si="254"/>
        <v>LLC_BI__Superceded_DateTime__c</v>
      </c>
      <c r="Q586" s="7">
        <f>IFERROR(VLOOKUP($N586,'nCino | BigQuery Type Lookup'!$A:$F,2,FALSE),"(not found)")</f>
        <v>14</v>
      </c>
    </row>
    <row r="587" spans="1:42">
      <c r="A587" s="1" t="s">
        <v>49</v>
      </c>
      <c r="B587" s="1" t="s">
        <v>374</v>
      </c>
      <c r="C587" s="1" t="s">
        <v>1769</v>
      </c>
      <c r="D587" s="1" t="s">
        <v>1770</v>
      </c>
      <c r="E587" s="1" t="s">
        <v>1771</v>
      </c>
      <c r="F587" s="2" t="str">
        <f>IF(OR(ISERROR(VLOOKUP($C587,'DMW | F&amp;L Fields'!$L:$M, 1, FALSE)),IFERROR(INDEX('DMW | F&amp;L Fields'!$C:$C,MATCH($C587,'DMW | F&amp;L Fields'!$L:$L, 0)), "Y") ="Y"),"No", "Yes")</f>
        <v>No</v>
      </c>
      <c r="G587" s="1" t="str">
        <f>IFERROR(VLOOKUP($C587,'DMW | F&amp;L Fields'!$L:$M, 2, FALSE),"(not found)")</f>
        <v>(not found)</v>
      </c>
      <c r="H587" s="2" t="str">
        <f t="shared" si="252"/>
        <v>n/a</v>
      </c>
      <c r="I587" s="2" t="s">
        <v>97</v>
      </c>
      <c r="J587" s="1" t="s">
        <v>119</v>
      </c>
      <c r="K587" s="2">
        <v>255</v>
      </c>
      <c r="L587" s="2">
        <v>0</v>
      </c>
      <c r="M587" s="2">
        <v>0</v>
      </c>
      <c r="N587" s="2" t="str">
        <f t="shared" si="253"/>
        <v>picklist|255|0|0</v>
      </c>
      <c r="O587" t="str">
        <f>IFERROR(VLOOKUP('nCino | Field Mappings'!$A587,'nCino | Object Info'!$A:$H,5,FALSE),"(not found)")</f>
        <v>rskcsp_ds_facility</v>
      </c>
      <c r="P587" t="str">
        <f t="shared" si="254"/>
        <v>LLC_BI__Syndication_Type__c</v>
      </c>
      <c r="Q587" s="7">
        <f>IFERROR(VLOOKUP($N587,'nCino | BigQuery Type Lookup'!$A:$F,2,FALSE),"(not found)")</f>
        <v>255</v>
      </c>
    </row>
    <row r="588" spans="1:42">
      <c r="A588" s="1" t="s">
        <v>49</v>
      </c>
      <c r="B588" s="1" t="s">
        <v>374</v>
      </c>
      <c r="C588" s="1" t="s">
        <v>1772</v>
      </c>
      <c r="D588" s="1" t="s">
        <v>1773</v>
      </c>
      <c r="E588" s="1" t="s">
        <v>1774</v>
      </c>
      <c r="F588" s="2" t="str">
        <f>IF(OR(ISERROR(VLOOKUP($C588,'DMW | F&amp;L Fields'!$L:$M, 1, FALSE)),IFERROR(INDEX('DMW | F&amp;L Fields'!$C:$C,MATCH($C588,'DMW | F&amp;L Fields'!$L:$L, 0)), "Y") ="Y"),"No", "Yes")</f>
        <v>No</v>
      </c>
      <c r="G588" s="1" t="str">
        <f>IFERROR(VLOOKUP($C588,'DMW | F&amp;L Fields'!$L:$M, 2, FALSE),"(not found)")</f>
        <v>(not found)</v>
      </c>
      <c r="H588" s="2" t="str">
        <f t="shared" si="252"/>
        <v>n/a</v>
      </c>
      <c r="I588" s="2" t="s">
        <v>110</v>
      </c>
      <c r="J588" s="1" t="s">
        <v>164</v>
      </c>
      <c r="K588" s="2">
        <v>0</v>
      </c>
      <c r="L588" s="2">
        <v>0</v>
      </c>
      <c r="M588" s="2">
        <v>0</v>
      </c>
      <c r="N588" s="2" t="str">
        <f t="shared" si="253"/>
        <v>boolean|0|0|0</v>
      </c>
      <c r="O588" t="str">
        <f>IFERROR(VLOOKUP('nCino | Field Mappings'!$A588,'nCino | Object Info'!$A:$H,5,FALSE),"(not found)")</f>
        <v>rskcsp_ds_facility</v>
      </c>
      <c r="P588" t="str">
        <f t="shared" si="254"/>
        <v>LLC_BI__TDR__c</v>
      </c>
      <c r="Q588" s="7">
        <f>IFERROR(VLOOKUP($N588,'nCino | BigQuery Type Lookup'!$A:$F,2,FALSE),"(not found)")</f>
        <v>1</v>
      </c>
    </row>
    <row r="589" spans="1:42">
      <c r="A589" s="1" t="s">
        <v>49</v>
      </c>
      <c r="B589" s="1" t="s">
        <v>374</v>
      </c>
      <c r="C589" s="1" t="s">
        <v>1775</v>
      </c>
      <c r="D589" s="1" t="s">
        <v>1776</v>
      </c>
      <c r="E589" s="1" t="s">
        <v>1777</v>
      </c>
      <c r="F589" s="2" t="str">
        <f>IF(OR(ISERROR(VLOOKUP($C589,'DMW | F&amp;L Fields'!$L:$M, 1, FALSE)),IFERROR(INDEX('DMW | F&amp;L Fields'!$C:$C,MATCH($C589,'DMW | F&amp;L Fields'!$L:$L, 0)), "Y") ="Y"),"No", "Yes")</f>
        <v>No</v>
      </c>
      <c r="G589" s="1" t="str">
        <f>IFERROR(VLOOKUP($C589,'DMW | F&amp;L Fields'!$L:$M, 2, FALSE),"(not found)")</f>
        <v>(not found)</v>
      </c>
      <c r="H589" s="2" t="str">
        <f t="shared" si="252"/>
        <v>n/a</v>
      </c>
      <c r="I589" s="2" t="s">
        <v>97</v>
      </c>
      <c r="J589" s="1" t="s">
        <v>342</v>
      </c>
      <c r="K589" s="2">
        <v>0</v>
      </c>
      <c r="L589" s="2">
        <v>11</v>
      </c>
      <c r="M589" s="2">
        <v>8</v>
      </c>
      <c r="N589" s="2" t="str">
        <f t="shared" si="253"/>
        <v>percent|0|11|8</v>
      </c>
      <c r="O589" t="str">
        <f>IFERROR(VLOOKUP('nCino | Field Mappings'!$A589,'nCino | Object Info'!$A:$H,5,FALSE),"(not found)")</f>
        <v>rskcsp_ds_facility</v>
      </c>
      <c r="P589" t="str">
        <f t="shared" si="254"/>
        <v>LLC_BI__Teaser_Rate__c</v>
      </c>
      <c r="Q589" s="7">
        <f>IFERROR(VLOOKUP($N589,'nCino | BigQuery Type Lookup'!$A:$F,2,FALSE),"(not found)")</f>
        <v>20</v>
      </c>
    </row>
    <row r="590" spans="1:42">
      <c r="A590" s="1" t="s">
        <v>49</v>
      </c>
      <c r="B590" s="1" t="s">
        <v>374</v>
      </c>
      <c r="C590" s="1" t="s">
        <v>1778</v>
      </c>
      <c r="D590" s="1" t="s">
        <v>1779</v>
      </c>
      <c r="E590" s="1" t="s">
        <v>1780</v>
      </c>
      <c r="F590" s="2" t="str">
        <f>IF(OR(ISERROR(VLOOKUP($C590,'DMW | F&amp;L Fields'!$L:$M, 1, FALSE)),IFERROR(INDEX('DMW | F&amp;L Fields'!$C:$C,MATCH($C590,'DMW | F&amp;L Fields'!$L:$L, 0)), "Y") ="Y"),"No", "Yes")</f>
        <v>No</v>
      </c>
      <c r="G590" s="1" t="str">
        <f>IFERROR(VLOOKUP($C590,'DMW | F&amp;L Fields'!$L:$M, 2, FALSE),"(not found)")</f>
        <v>(not found)</v>
      </c>
      <c r="H590" s="2" t="str">
        <f t="shared" si="252"/>
        <v>n/a</v>
      </c>
      <c r="I590" s="2" t="s">
        <v>97</v>
      </c>
      <c r="J590" s="1" t="s">
        <v>98</v>
      </c>
      <c r="K590" s="2">
        <v>0</v>
      </c>
      <c r="L590" s="2">
        <v>18</v>
      </c>
      <c r="M590" s="2">
        <v>0</v>
      </c>
      <c r="N590" s="2" t="str">
        <f t="shared" si="253"/>
        <v>double|0|18|0</v>
      </c>
      <c r="O590" t="str">
        <f>IFERROR(VLOOKUP('nCino | Field Mappings'!$A590,'nCino | Object Info'!$A:$H,5,FALSE),"(not found)")</f>
        <v>rskcsp_ds_facility</v>
      </c>
      <c r="P590" t="str">
        <f t="shared" si="254"/>
        <v>LLC_BI__Teaser_Term__c</v>
      </c>
      <c r="Q590" s="7">
        <f>IFERROR(VLOOKUP($N590,'nCino | BigQuery Type Lookup'!$A:$F,2,FALSE),"(not found)")</f>
        <v>18</v>
      </c>
    </row>
    <row r="591" spans="1:42">
      <c r="A591" s="1" t="s">
        <v>49</v>
      </c>
      <c r="B591" s="1" t="s">
        <v>374</v>
      </c>
      <c r="C591" s="1" t="s">
        <v>1781</v>
      </c>
      <c r="D591" s="1" t="s">
        <v>1782</v>
      </c>
      <c r="E591" s="1" t="s">
        <v>1783</v>
      </c>
      <c r="F591" s="2" t="str">
        <f>IF(OR(ISERROR(VLOOKUP($C591,'DMW | F&amp;L Fields'!$L:$M, 1, FALSE)),IFERROR(INDEX('DMW | F&amp;L Fields'!$C:$C,MATCH($C591,'DMW | F&amp;L Fields'!$L:$L, 0)), "Y") ="Y"),"No", "Yes")</f>
        <v>Yes</v>
      </c>
      <c r="G591" s="1" t="str">
        <f>IFERROR(VLOOKUP($C591,'DMW | F&amp;L Fields'!$L:$M, 2, FALSE),"(not found)")</f>
        <v>This field specifies the intended duration (in months) of the Facility until it is paid off.</v>
      </c>
      <c r="H591" s="2" t="str">
        <f t="shared" si="252"/>
        <v>n/a</v>
      </c>
      <c r="I591" s="2" t="s">
        <v>97</v>
      </c>
      <c r="J591" s="1" t="s">
        <v>98</v>
      </c>
      <c r="K591" s="2">
        <v>0</v>
      </c>
      <c r="L591" s="2">
        <v>10</v>
      </c>
      <c r="M591" s="2">
        <v>0</v>
      </c>
      <c r="N591" s="2" t="str">
        <f t="shared" si="253"/>
        <v>double|0|10|0</v>
      </c>
      <c r="O591" t="str">
        <f>IFERROR(VLOOKUP('nCino | Field Mappings'!$A591,'nCino | Object Info'!$A:$H,5,FALSE),"(not found)")</f>
        <v>rskcsp_ds_facility</v>
      </c>
      <c r="P591" t="str">
        <f t="shared" si="254"/>
        <v>LLC_BI__Term_Months__c</v>
      </c>
      <c r="Q591" s="7">
        <f>IFERROR(VLOOKUP($N591,'nCino | BigQuery Type Lookup'!$A:$F,2,FALSE),"(not found)")</f>
        <v>10</v>
      </c>
      <c r="R591" t="str">
        <f>IFERROR(VLOOKUP('nCino | Field Mappings'!$A591,'nCino | Object Info'!$A:$H,6,FALSE),"(not found)")</f>
        <v>rskcsp_ds_facility_staging</v>
      </c>
      <c r="S591" t="str">
        <f t="shared" si="255"/>
        <v>LLC_BI__Term_Months__c</v>
      </c>
      <c r="T591" s="7" t="str">
        <f t="shared" si="256"/>
        <v>n/a</v>
      </c>
      <c r="U591" s="7" t="str">
        <f t="shared" ref="U591" si="271">IF($T591="Primary", "yes", "no")</f>
        <v>no</v>
      </c>
      <c r="V591" s="2" t="str">
        <f>IFERROR(VLOOKUP($N591,'nCino | BigQuery Type Lookup'!$A:$F,3,FALSE),"(not found)")</f>
        <v>INT64</v>
      </c>
      <c r="W591" s="7" t="str">
        <f>IFERROR(VLOOKUP($N591,'nCino | BigQuery Type Lookup'!$A:$F,4,FALSE),"(not found)")</f>
        <v>n/a</v>
      </c>
      <c r="X591" s="7" t="str">
        <f>IFERROR(VLOOKUP($N591,'nCino | BigQuery Type Lookup'!$A:$F,5,FALSE),"(not found)")</f>
        <v>n/a</v>
      </c>
      <c r="Y591" s="7" t="str">
        <f>IFERROR(VLOOKUP($N591,'nCino | BigQuery Type Lookup'!$A:$F,6,FALSE),"(not found)")</f>
        <v>n/a</v>
      </c>
      <c r="Z591" t="str">
        <f>IFERROR(VLOOKUP('nCino | Field Mappings'!$A591,'nCino | Object Info'!$A:$H,7,FALSE),"(not found)")</f>
        <v>rskcsp_ds_facility_curated</v>
      </c>
      <c r="AA591" t="str">
        <f t="shared" si="258"/>
        <v>LLC_BI__Term_Months__c</v>
      </c>
      <c r="AB591" s="7" t="str">
        <f t="shared" si="259"/>
        <v>n/a</v>
      </c>
      <c r="AC591" s="7" t="str">
        <f t="shared" si="259"/>
        <v>yes</v>
      </c>
      <c r="AD591" s="2" t="str">
        <f t="shared" si="260"/>
        <v>INT64</v>
      </c>
      <c r="AE591" s="7" t="str">
        <f t="shared" si="261"/>
        <v>n/a</v>
      </c>
      <c r="AF591" s="7" t="str">
        <f t="shared" si="262"/>
        <v>n/a</v>
      </c>
      <c r="AG591" s="7" t="str">
        <f t="shared" si="263"/>
        <v>n/a</v>
      </c>
      <c r="AH591" t="str">
        <f>IFERROR(VLOOKUP('nCino | Field Mappings'!$A591,'nCino | Object Info'!$A:$H,8,FALSE),"(not found)")</f>
        <v>facility</v>
      </c>
      <c r="AI591" t="str">
        <f t="shared" si="270"/>
        <v>Term_Months</v>
      </c>
      <c r="AJ591" s="7" t="str">
        <f t="shared" si="264"/>
        <v>n/a</v>
      </c>
      <c r="AK591" s="7" t="str">
        <f>AC591</f>
        <v>yes</v>
      </c>
      <c r="AL591" s="2" t="str">
        <f t="shared" si="265"/>
        <v>INT64</v>
      </c>
      <c r="AM591" s="7" t="str">
        <f t="shared" si="266"/>
        <v>n/a</v>
      </c>
      <c r="AN591" s="7" t="str">
        <f t="shared" si="267"/>
        <v>n/a</v>
      </c>
      <c r="AO591" s="7" t="str">
        <f t="shared" si="268"/>
        <v>n/a</v>
      </c>
      <c r="AP591" s="7" t="str">
        <f>IF(AL591="ARRAY", "CHECK MAX ELEMENTS", "n/a")</f>
        <v>n/a</v>
      </c>
    </row>
    <row r="592" spans="1:42">
      <c r="A592" s="1" t="s">
        <v>49</v>
      </c>
      <c r="B592" s="1" t="s">
        <v>374</v>
      </c>
      <c r="C592" s="1" t="s">
        <v>1784</v>
      </c>
      <c r="D592" s="1" t="s">
        <v>1785</v>
      </c>
      <c r="E592" s="1" t="s">
        <v>1786</v>
      </c>
      <c r="F592" s="2" t="str">
        <f>IF(OR(ISERROR(VLOOKUP($C592,'DMW | F&amp;L Fields'!$L:$M, 1, FALSE)),IFERROR(INDEX('DMW | F&amp;L Fields'!$C:$C,MATCH($C592,'DMW | F&amp;L Fields'!$L:$L, 0)), "Y") ="Y"),"No", "Yes")</f>
        <v>No</v>
      </c>
      <c r="G592" s="1" t="str">
        <f>IFERROR(VLOOKUP($C592,'DMW | F&amp;L Fields'!$L:$M, 2, FALSE),"(not found)")</f>
        <v>(not found)</v>
      </c>
      <c r="H592" s="2" t="str">
        <f t="shared" si="252"/>
        <v>n/a</v>
      </c>
      <c r="I592" s="2" t="s">
        <v>97</v>
      </c>
      <c r="J592" s="1" t="s">
        <v>128</v>
      </c>
      <c r="K592" s="2">
        <v>0</v>
      </c>
      <c r="L592" s="2">
        <v>18</v>
      </c>
      <c r="M592" s="2">
        <v>2</v>
      </c>
      <c r="N592" s="2" t="str">
        <f t="shared" si="253"/>
        <v>currency|0|18|2</v>
      </c>
      <c r="O592" t="str">
        <f>IFERROR(VLOOKUP('nCino | Field Mappings'!$A592,'nCino | Object Info'!$A:$H,5,FALSE),"(not found)")</f>
        <v>rskcsp_ds_facility</v>
      </c>
      <c r="P592" t="str">
        <f t="shared" si="254"/>
        <v>LLC_BI__Total_Assets__c</v>
      </c>
      <c r="Q592" s="7">
        <f>IFERROR(VLOOKUP($N592,'nCino | BigQuery Type Lookup'!$A:$F,2,FALSE),"(not found)")</f>
        <v>21</v>
      </c>
    </row>
    <row r="593" spans="1:42">
      <c r="A593" s="1" t="s">
        <v>49</v>
      </c>
      <c r="B593" s="1" t="s">
        <v>374</v>
      </c>
      <c r="C593" s="1" t="s">
        <v>1787</v>
      </c>
      <c r="D593" s="1" t="s">
        <v>1788</v>
      </c>
      <c r="E593" s="1" t="s">
        <v>1789</v>
      </c>
      <c r="F593" s="2" t="str">
        <f>IF(OR(ISERROR(VLOOKUP($C593,'DMW | F&amp;L Fields'!$L:$M, 1, FALSE)),IFERROR(INDEX('DMW | F&amp;L Fields'!$C:$C,MATCH($C593,'DMW | F&amp;L Fields'!$L:$L, 0)), "Y") ="Y"),"No", "Yes")</f>
        <v>No</v>
      </c>
      <c r="G593" s="1" t="str">
        <f>IFERROR(VLOOKUP($C593,'DMW | F&amp;L Fields'!$L:$M, 2, FALSE),"(not found)")</f>
        <v>(not found)</v>
      </c>
      <c r="H593" s="2" t="str">
        <f t="shared" si="252"/>
        <v>n/a</v>
      </c>
      <c r="I593" s="2" t="s">
        <v>97</v>
      </c>
      <c r="J593" s="1" t="s">
        <v>128</v>
      </c>
      <c r="K593" s="2">
        <v>0</v>
      </c>
      <c r="L593" s="2">
        <v>18</v>
      </c>
      <c r="M593" s="2">
        <v>2</v>
      </c>
      <c r="N593" s="2" t="str">
        <f t="shared" si="253"/>
        <v>currency|0|18|2</v>
      </c>
      <c r="O593" t="str">
        <f>IFERROR(VLOOKUP('nCino | Field Mappings'!$A593,'nCino | Object Info'!$A:$H,5,FALSE),"(not found)")</f>
        <v>rskcsp_ds_facility</v>
      </c>
      <c r="P593" t="str">
        <f t="shared" si="254"/>
        <v>LLC_BI__Total_Charge_Offs__c</v>
      </c>
      <c r="Q593" s="7">
        <f>IFERROR(VLOOKUP($N593,'nCino | BigQuery Type Lookup'!$A:$F,2,FALSE),"(not found)")</f>
        <v>21</v>
      </c>
    </row>
    <row r="594" spans="1:42">
      <c r="A594" s="1" t="s">
        <v>49</v>
      </c>
      <c r="B594" s="1" t="s">
        <v>374</v>
      </c>
      <c r="C594" s="1" t="s">
        <v>1790</v>
      </c>
      <c r="D594" s="1" t="s">
        <v>1791</v>
      </c>
      <c r="E594" s="1" t="s">
        <v>1792</v>
      </c>
      <c r="F594" s="2" t="str">
        <f>IF(OR(ISERROR(VLOOKUP($C594,'DMW | F&amp;L Fields'!$L:$M, 1, FALSE)),IFERROR(INDEX('DMW | F&amp;L Fields'!$C:$C,MATCH($C594,'DMW | F&amp;L Fields'!$L:$L, 0)), "Y") ="Y"),"No", "Yes")</f>
        <v>No</v>
      </c>
      <c r="G594" s="1" t="str">
        <f>IFERROR(VLOOKUP($C594,'DMW | F&amp;L Fields'!$L:$M, 2, FALSE),"(not found)")</f>
        <v>(not found)</v>
      </c>
      <c r="H594" s="2" t="str">
        <f t="shared" si="252"/>
        <v>n/a</v>
      </c>
      <c r="I594" s="2" t="s">
        <v>97</v>
      </c>
      <c r="J594" s="1" t="s">
        <v>128</v>
      </c>
      <c r="K594" s="2">
        <v>0</v>
      </c>
      <c r="L594" s="2">
        <v>18</v>
      </c>
      <c r="M594" s="2">
        <v>2</v>
      </c>
      <c r="N594" s="2" t="str">
        <f t="shared" si="253"/>
        <v>currency|0|18|2</v>
      </c>
      <c r="O594" t="str">
        <f>IFERROR(VLOOKUP('nCino | Field Mappings'!$A594,'nCino | Object Info'!$A:$H,5,FALSE),"(not found)")</f>
        <v>rskcsp_ds_facility</v>
      </c>
      <c r="P594" t="str">
        <f t="shared" si="254"/>
        <v>LLC_BI__Total_Collateral_Pledged__c</v>
      </c>
      <c r="Q594" s="7">
        <f>IFERROR(VLOOKUP($N594,'nCino | BigQuery Type Lookup'!$A:$F,2,FALSE),"(not found)")</f>
        <v>21</v>
      </c>
    </row>
    <row r="595" spans="1:42">
      <c r="A595" s="1" t="s">
        <v>49</v>
      </c>
      <c r="B595" s="1" t="s">
        <v>374</v>
      </c>
      <c r="C595" s="1" t="s">
        <v>1793</v>
      </c>
      <c r="D595" s="1" t="s">
        <v>1794</v>
      </c>
      <c r="E595" s="1" t="s">
        <v>1228</v>
      </c>
      <c r="F595" s="2" t="str">
        <f>IF(OR(ISERROR(VLOOKUP($C595,'DMW | F&amp;L Fields'!$L:$M, 1, FALSE)),IFERROR(INDEX('DMW | F&amp;L Fields'!$C:$C,MATCH($C595,'DMW | F&amp;L Fields'!$L:$L, 0)), "Y") ="Y"),"No", "Yes")</f>
        <v>Yes</v>
      </c>
      <c r="G595" s="1" t="str">
        <f>IFERROR(VLOOKUP($C595,'DMW | F&amp;L Fields'!$L:$M, 2, FALSE),"(not found)")</f>
        <v>This field is automatically populated via formula. It stores the combined value of all Collateral Mgmt on the loan.</v>
      </c>
      <c r="H595" s="2" t="str">
        <f t="shared" si="252"/>
        <v>n/a</v>
      </c>
      <c r="I595" s="2" t="s">
        <v>97</v>
      </c>
      <c r="J595" s="1" t="s">
        <v>128</v>
      </c>
      <c r="K595" s="2">
        <v>0</v>
      </c>
      <c r="L595" s="2">
        <v>18</v>
      </c>
      <c r="M595" s="2">
        <v>2</v>
      </c>
      <c r="N595" s="2" t="str">
        <f t="shared" si="253"/>
        <v>currency|0|18|2</v>
      </c>
      <c r="O595" t="str">
        <f>IFERROR(VLOOKUP('nCino | Field Mappings'!$A595,'nCino | Object Info'!$A:$H,5,FALSE),"(not found)")</f>
        <v>rskcsp_ds_facility</v>
      </c>
      <c r="P595" t="str">
        <f t="shared" si="254"/>
        <v>LLC_BI__Total_Collateral_Value__c</v>
      </c>
      <c r="Q595" s="7">
        <f>IFERROR(VLOOKUP($N595,'nCino | BigQuery Type Lookup'!$A:$F,2,FALSE),"(not found)")</f>
        <v>21</v>
      </c>
      <c r="R595" t="str">
        <f>IFERROR(VLOOKUP('nCino | Field Mappings'!$A595,'nCino | Object Info'!$A:$H,6,FALSE),"(not found)")</f>
        <v>rskcsp_ds_facility_staging</v>
      </c>
      <c r="S595" t="str">
        <f t="shared" si="255"/>
        <v>LLC_BI__Total_Collateral_Value__c</v>
      </c>
      <c r="T595" s="7" t="str">
        <f t="shared" si="256"/>
        <v>n/a</v>
      </c>
      <c r="U595" s="7" t="str">
        <f t="shared" ref="U595" si="272">IF($T595="Primary", "yes", "no")</f>
        <v>no</v>
      </c>
      <c r="V595" s="2" t="str">
        <f>IFERROR(VLOOKUP($N595,'nCino | BigQuery Type Lookup'!$A:$F,3,FALSE),"(not found)")</f>
        <v>NUMERIC</v>
      </c>
      <c r="W595" s="7" t="str">
        <f>IFERROR(VLOOKUP($N595,'nCino | BigQuery Type Lookup'!$A:$F,4,FALSE),"(not found)")</f>
        <v>n/a</v>
      </c>
      <c r="X595" s="7">
        <f>IFERROR(VLOOKUP($N595,'nCino | BigQuery Type Lookup'!$A:$F,5,FALSE),"(not found)")</f>
        <v>18</v>
      </c>
      <c r="Y595" s="7">
        <f>IFERROR(VLOOKUP($N595,'nCino | BigQuery Type Lookup'!$A:$F,6,FALSE),"(not found)")</f>
        <v>2</v>
      </c>
      <c r="Z595" t="str">
        <f>IFERROR(VLOOKUP('nCino | Field Mappings'!$A595,'nCino | Object Info'!$A:$H,7,FALSE),"(not found)")</f>
        <v>rskcsp_ds_facility_curated</v>
      </c>
      <c r="AA595" t="str">
        <f t="shared" si="258"/>
        <v>LLC_BI__Total_Collateral_Value__c</v>
      </c>
      <c r="AB595" s="7" t="str">
        <f t="shared" si="259"/>
        <v>n/a</v>
      </c>
      <c r="AC595" s="7" t="str">
        <f t="shared" si="259"/>
        <v>yes</v>
      </c>
      <c r="AD595" s="2" t="str">
        <f t="shared" si="260"/>
        <v>NUMERIC</v>
      </c>
      <c r="AE595" s="7" t="str">
        <f t="shared" si="261"/>
        <v>n/a</v>
      </c>
      <c r="AF595" s="7">
        <f t="shared" si="262"/>
        <v>18</v>
      </c>
      <c r="AG595" s="7">
        <f t="shared" si="263"/>
        <v>2</v>
      </c>
      <c r="AH595" t="str">
        <f>IFERROR(VLOOKUP('nCino | Field Mappings'!$A595,'nCino | Object Info'!$A:$H,8,FALSE),"(not found)")</f>
        <v>facility</v>
      </c>
      <c r="AI595" t="str">
        <f t="shared" si="270"/>
        <v>Total_Collateral_Value</v>
      </c>
      <c r="AJ595" s="7" t="str">
        <f t="shared" si="264"/>
        <v>n/a</v>
      </c>
      <c r="AK595" s="7" t="str">
        <f>AC595</f>
        <v>yes</v>
      </c>
      <c r="AL595" s="2" t="str">
        <f t="shared" si="265"/>
        <v>NUMERIC</v>
      </c>
      <c r="AM595" s="7" t="str">
        <f t="shared" si="266"/>
        <v>n/a</v>
      </c>
      <c r="AN595" s="7">
        <f t="shared" si="267"/>
        <v>18</v>
      </c>
      <c r="AO595" s="7">
        <f t="shared" si="268"/>
        <v>2</v>
      </c>
      <c r="AP595" s="7" t="str">
        <f>IF(AL595="ARRAY", "CHECK MAX ELEMENTS", "n/a")</f>
        <v>n/a</v>
      </c>
    </row>
    <row r="596" spans="1:42">
      <c r="A596" s="1" t="s">
        <v>49</v>
      </c>
      <c r="B596" s="1" t="s">
        <v>374</v>
      </c>
      <c r="C596" s="1" t="s">
        <v>1795</v>
      </c>
      <c r="D596" s="1" t="s">
        <v>1796</v>
      </c>
      <c r="E596" s="1" t="s">
        <v>1797</v>
      </c>
      <c r="F596" s="2" t="str">
        <f>IF(OR(ISERROR(VLOOKUP($C596,'DMW | F&amp;L Fields'!$L:$M, 1, FALSE)),IFERROR(INDEX('DMW | F&amp;L Fields'!$C:$C,MATCH($C596,'DMW | F&amp;L Fields'!$L:$L, 0)), "Y") ="Y"),"No", "Yes")</f>
        <v>No</v>
      </c>
      <c r="G596" s="1" t="str">
        <f>IFERROR(VLOOKUP($C596,'DMW | F&amp;L Fields'!$L:$M, 2, FALSE),"(not found)")</f>
        <v>(not found)</v>
      </c>
      <c r="H596" s="2" t="str">
        <f t="shared" si="252"/>
        <v>n/a</v>
      </c>
      <c r="I596" s="2" t="s">
        <v>97</v>
      </c>
      <c r="J596" s="1" t="s">
        <v>128</v>
      </c>
      <c r="K596" s="2">
        <v>0</v>
      </c>
      <c r="L596" s="2">
        <v>18</v>
      </c>
      <c r="M596" s="2">
        <v>2</v>
      </c>
      <c r="N596" s="2" t="str">
        <f t="shared" si="253"/>
        <v>currency|0|18|2</v>
      </c>
      <c r="O596" t="str">
        <f>IFERROR(VLOOKUP('nCino | Field Mappings'!$A596,'nCino | Object Info'!$A:$H,5,FALSE),"(not found)")</f>
        <v>rskcsp_ds_facility</v>
      </c>
      <c r="P596" t="str">
        <f t="shared" si="254"/>
        <v>LLC_BI__Total_Current_Lien_Amount__c</v>
      </c>
      <c r="Q596" s="7">
        <f>IFERROR(VLOOKUP($N596,'nCino | BigQuery Type Lookup'!$A:$F,2,FALSE),"(not found)")</f>
        <v>21</v>
      </c>
    </row>
    <row r="597" spans="1:42">
      <c r="A597" s="1" t="s">
        <v>49</v>
      </c>
      <c r="B597" s="1" t="s">
        <v>374</v>
      </c>
      <c r="C597" s="1" t="s">
        <v>1798</v>
      </c>
      <c r="D597" s="1" t="s">
        <v>1799</v>
      </c>
      <c r="E597" s="1" t="s">
        <v>1800</v>
      </c>
      <c r="F597" s="2" t="str">
        <f>IF(OR(ISERROR(VLOOKUP($C597,'DMW | F&amp;L Fields'!$L:$M, 1, FALSE)),IFERROR(INDEX('DMW | F&amp;L Fields'!$C:$C,MATCH($C597,'DMW | F&amp;L Fields'!$L:$L, 0)), "Y") ="Y"),"No", "Yes")</f>
        <v>No</v>
      </c>
      <c r="G597" s="1" t="str">
        <f>IFERROR(VLOOKUP($C597,'DMW | F&amp;L Fields'!$L:$M, 2, FALSE),"(not found)")</f>
        <v>(not found)</v>
      </c>
      <c r="H597" s="2" t="str">
        <f t="shared" si="252"/>
        <v>n/a</v>
      </c>
      <c r="I597" s="2" t="s">
        <v>97</v>
      </c>
      <c r="J597" s="1" t="s">
        <v>128</v>
      </c>
      <c r="K597" s="2">
        <v>0</v>
      </c>
      <c r="L597" s="2">
        <v>18</v>
      </c>
      <c r="M597" s="2">
        <v>2</v>
      </c>
      <c r="N597" s="2" t="str">
        <f t="shared" si="253"/>
        <v>currency|0|18|2</v>
      </c>
      <c r="O597" t="str">
        <f>IFERROR(VLOOKUP('nCino | Field Mappings'!$A597,'nCino | Object Info'!$A:$H,5,FALSE),"(not found)")</f>
        <v>rskcsp_ds_facility</v>
      </c>
      <c r="P597" t="str">
        <f t="shared" si="254"/>
        <v>LLC_BI__Total_Debts__c</v>
      </c>
      <c r="Q597" s="7">
        <f>IFERROR(VLOOKUP($N597,'nCino | BigQuery Type Lookup'!$A:$F,2,FALSE),"(not found)")</f>
        <v>21</v>
      </c>
    </row>
    <row r="598" spans="1:42">
      <c r="A598" s="1" t="s">
        <v>49</v>
      </c>
      <c r="B598" s="1" t="s">
        <v>374</v>
      </c>
      <c r="C598" s="1" t="s">
        <v>1801</v>
      </c>
      <c r="D598" s="1" t="s">
        <v>1802</v>
      </c>
      <c r="E598" s="1" t="s">
        <v>1803</v>
      </c>
      <c r="F598" s="2" t="str">
        <f>IF(OR(ISERROR(VLOOKUP($C598,'DMW | F&amp;L Fields'!$L:$M, 1, FALSE)),IFERROR(INDEX('DMW | F&amp;L Fields'!$C:$C,MATCH($C598,'DMW | F&amp;L Fields'!$L:$L, 0)), "Y") ="Y"),"No", "Yes")</f>
        <v>No</v>
      </c>
      <c r="G598" s="1" t="str">
        <f>IFERROR(VLOOKUP($C598,'DMW | F&amp;L Fields'!$L:$M, 2, FALSE),"(not found)")</f>
        <v>(not found)</v>
      </c>
      <c r="H598" s="2" t="str">
        <f t="shared" si="252"/>
        <v>n/a</v>
      </c>
      <c r="I598" s="2" t="s">
        <v>97</v>
      </c>
      <c r="J598" s="1" t="s">
        <v>128</v>
      </c>
      <c r="K598" s="2">
        <v>0</v>
      </c>
      <c r="L598" s="2">
        <v>18</v>
      </c>
      <c r="M598" s="2">
        <v>2</v>
      </c>
      <c r="N598" s="2" t="str">
        <f t="shared" si="253"/>
        <v>currency|0|18|2</v>
      </c>
      <c r="O598" t="str">
        <f>IFERROR(VLOOKUP('nCino | Field Mappings'!$A598,'nCino | Object Info'!$A:$H,5,FALSE),"(not found)")</f>
        <v>rskcsp_ds_facility</v>
      </c>
      <c r="P598" t="str">
        <f t="shared" si="254"/>
        <v>LLC_BI__Total_Disbursed__c</v>
      </c>
      <c r="Q598" s="7">
        <f>IFERROR(VLOOKUP($N598,'nCino | BigQuery Type Lookup'!$A:$F,2,FALSE),"(not found)")</f>
        <v>21</v>
      </c>
    </row>
    <row r="599" spans="1:42">
      <c r="A599" s="1" t="s">
        <v>49</v>
      </c>
      <c r="B599" s="1" t="s">
        <v>374</v>
      </c>
      <c r="C599" s="1" t="s">
        <v>1804</v>
      </c>
      <c r="D599" s="1" t="s">
        <v>1805</v>
      </c>
      <c r="E599" s="1" t="s">
        <v>1806</v>
      </c>
      <c r="F599" s="2" t="str">
        <f>IF(OR(ISERROR(VLOOKUP($C599,'DMW | F&amp;L Fields'!$L:$M, 1, FALSE)),IFERROR(INDEX('DMW | F&amp;L Fields'!$C:$C,MATCH($C599,'DMW | F&amp;L Fields'!$L:$L, 0)), "Y") ="Y"),"No", "Yes")</f>
        <v>No</v>
      </c>
      <c r="G599" s="1" t="str">
        <f>IFERROR(VLOOKUP($C599,'DMW | F&amp;L Fields'!$L:$M, 2, FALSE),"(not found)")</f>
        <v>(not found)</v>
      </c>
      <c r="H599" s="2" t="str">
        <f t="shared" si="252"/>
        <v>n/a</v>
      </c>
      <c r="I599" s="2" t="s">
        <v>97</v>
      </c>
      <c r="J599" s="1" t="s">
        <v>128</v>
      </c>
      <c r="K599" s="2">
        <v>0</v>
      </c>
      <c r="L599" s="2">
        <v>18</v>
      </c>
      <c r="M599" s="2">
        <v>2</v>
      </c>
      <c r="N599" s="2" t="str">
        <f t="shared" si="253"/>
        <v>currency|0|18|2</v>
      </c>
      <c r="O599" t="str">
        <f>IFERROR(VLOOKUP('nCino | Field Mappings'!$A599,'nCino | Object Info'!$A:$H,5,FALSE),"(not found)")</f>
        <v>rskcsp_ds_facility</v>
      </c>
      <c r="P599" t="str">
        <f t="shared" si="254"/>
        <v>LLC_BI__Total_Facility_Amount__c</v>
      </c>
      <c r="Q599" s="7">
        <f>IFERROR(VLOOKUP($N599,'nCino | BigQuery Type Lookup'!$A:$F,2,FALSE),"(not found)")</f>
        <v>21</v>
      </c>
    </row>
    <row r="600" spans="1:42">
      <c r="A600" s="1" t="s">
        <v>49</v>
      </c>
      <c r="B600" s="1" t="s">
        <v>374</v>
      </c>
      <c r="C600" s="1" t="s">
        <v>1807</v>
      </c>
      <c r="D600" s="1" t="s">
        <v>1808</v>
      </c>
      <c r="E600" s="1" t="s">
        <v>1809</v>
      </c>
      <c r="F600" s="2" t="str">
        <f>IF(OR(ISERROR(VLOOKUP($C600,'DMW | F&amp;L Fields'!$L:$M, 1, FALSE)),IFERROR(INDEX('DMW | F&amp;L Fields'!$C:$C,MATCH($C600,'DMW | F&amp;L Fields'!$L:$L, 0)), "Y") ="Y"),"No", "Yes")</f>
        <v>No</v>
      </c>
      <c r="G600" s="1" t="str">
        <f>IFERROR(VLOOKUP($C600,'DMW | F&amp;L Fields'!$L:$M, 2, FALSE),"(not found)")</f>
        <v>(not found)</v>
      </c>
      <c r="H600" s="2" t="str">
        <f t="shared" si="252"/>
        <v>n/a</v>
      </c>
      <c r="I600" s="2" t="s">
        <v>97</v>
      </c>
      <c r="J600" s="1" t="s">
        <v>128</v>
      </c>
      <c r="K600" s="2">
        <v>0</v>
      </c>
      <c r="L600" s="2">
        <v>18</v>
      </c>
      <c r="M600" s="2">
        <v>2</v>
      </c>
      <c r="N600" s="2" t="str">
        <f t="shared" si="253"/>
        <v>currency|0|18|2</v>
      </c>
      <c r="O600" t="str">
        <f>IFERROR(VLOOKUP('nCino | Field Mappings'!$A600,'nCino | Object Info'!$A:$H,5,FALSE),"(not found)")</f>
        <v>rskcsp_ds_facility</v>
      </c>
      <c r="P600" t="str">
        <f t="shared" si="254"/>
        <v>LLC_BI__Total_Fee_Income__c</v>
      </c>
      <c r="Q600" s="7">
        <f>IFERROR(VLOOKUP($N600,'nCino | BigQuery Type Lookup'!$A:$F,2,FALSE),"(not found)")</f>
        <v>21</v>
      </c>
    </row>
    <row r="601" spans="1:42">
      <c r="A601" s="1" t="s">
        <v>49</v>
      </c>
      <c r="B601" s="1" t="s">
        <v>374</v>
      </c>
      <c r="C601" s="1" t="s">
        <v>1810</v>
      </c>
      <c r="D601" s="1" t="s">
        <v>1811</v>
      </c>
      <c r="E601" s="1" t="s">
        <v>1812</v>
      </c>
      <c r="F601" s="2" t="str">
        <f>IF(OR(ISERROR(VLOOKUP($C601,'DMW | F&amp;L Fields'!$L:$M, 1, FALSE)),IFERROR(INDEX('DMW | F&amp;L Fields'!$C:$C,MATCH($C601,'DMW | F&amp;L Fields'!$L:$L, 0)), "Y") ="Y"),"No", "Yes")</f>
        <v>No</v>
      </c>
      <c r="G601" s="1" t="str">
        <f>IFERROR(VLOOKUP($C601,'DMW | F&amp;L Fields'!$L:$M, 2, FALSE),"(not found)")</f>
        <v>(not found)</v>
      </c>
      <c r="H601" s="2" t="str">
        <f t="shared" si="252"/>
        <v>n/a</v>
      </c>
      <c r="I601" s="2" t="s">
        <v>97</v>
      </c>
      <c r="J601" s="1" t="s">
        <v>128</v>
      </c>
      <c r="K601" s="2">
        <v>0</v>
      </c>
      <c r="L601" s="2">
        <v>18</v>
      </c>
      <c r="M601" s="2">
        <v>0</v>
      </c>
      <c r="N601" s="2" t="str">
        <f t="shared" si="253"/>
        <v>currency|0|18|0</v>
      </c>
      <c r="O601" t="str">
        <f>IFERROR(VLOOKUP('nCino | Field Mappings'!$A601,'nCino | Object Info'!$A:$H,5,FALSE),"(not found)")</f>
        <v>rskcsp_ds_facility</v>
      </c>
      <c r="P601" t="str">
        <f t="shared" si="254"/>
        <v>LLC_BI__Total_Future_Adv__c</v>
      </c>
      <c r="Q601" s="7">
        <f>IFERROR(VLOOKUP($N601,'nCino | BigQuery Type Lookup'!$A:$F,2,FALSE),"(not found)")</f>
        <v>18</v>
      </c>
    </row>
    <row r="602" spans="1:42">
      <c r="A602" s="1" t="s">
        <v>49</v>
      </c>
      <c r="B602" s="1" t="s">
        <v>374</v>
      </c>
      <c r="C602" s="1" t="s">
        <v>1813</v>
      </c>
      <c r="D602" s="1" t="s">
        <v>1814</v>
      </c>
      <c r="E602" s="1" t="s">
        <v>1815</v>
      </c>
      <c r="F602" s="2" t="str">
        <f>IF(OR(ISERROR(VLOOKUP($C602,'DMW | F&amp;L Fields'!$L:$M, 1, FALSE)),IFERROR(INDEX('DMW | F&amp;L Fields'!$C:$C,MATCH($C602,'DMW | F&amp;L Fields'!$L:$L, 0)), "Y") ="Y"),"No", "Yes")</f>
        <v>No</v>
      </c>
      <c r="G602" s="1" t="str">
        <f>IFERROR(VLOOKUP($C602,'DMW | F&amp;L Fields'!$L:$M, 2, FALSE),"(not found)")</f>
        <v>(not found)</v>
      </c>
      <c r="H602" s="2" t="str">
        <f t="shared" si="252"/>
        <v>n/a</v>
      </c>
      <c r="I602" s="2" t="s">
        <v>97</v>
      </c>
      <c r="J602" s="1" t="s">
        <v>128</v>
      </c>
      <c r="K602" s="2">
        <v>0</v>
      </c>
      <c r="L602" s="2">
        <v>18</v>
      </c>
      <c r="M602" s="2">
        <v>2</v>
      </c>
      <c r="N602" s="2" t="str">
        <f t="shared" si="253"/>
        <v>currency|0|18|2</v>
      </c>
      <c r="O602" t="str">
        <f>IFERROR(VLOOKUP('nCino | Field Mappings'!$A602,'nCino | Object Info'!$A:$H,5,FALSE),"(not found)")</f>
        <v>rskcsp_ds_facility</v>
      </c>
      <c r="P602" t="str">
        <f t="shared" si="254"/>
        <v>LLC_BI__Total_Monthly_Debt__c</v>
      </c>
      <c r="Q602" s="7">
        <f>IFERROR(VLOOKUP($N602,'nCino | BigQuery Type Lookup'!$A:$F,2,FALSE),"(not found)")</f>
        <v>21</v>
      </c>
    </row>
    <row r="603" spans="1:42">
      <c r="A603" s="1" t="s">
        <v>49</v>
      </c>
      <c r="B603" s="1" t="s">
        <v>374</v>
      </c>
      <c r="C603" s="1" t="s">
        <v>1816</v>
      </c>
      <c r="D603" s="1" t="s">
        <v>1817</v>
      </c>
      <c r="E603" s="1" t="s">
        <v>1818</v>
      </c>
      <c r="F603" s="2" t="str">
        <f>IF(OR(ISERROR(VLOOKUP($C603,'DMW | F&amp;L Fields'!$L:$M, 1, FALSE)),IFERROR(INDEX('DMW | F&amp;L Fields'!$C:$C,MATCH($C603,'DMW | F&amp;L Fields'!$L:$L, 0)), "Y") ="Y"),"No", "Yes")</f>
        <v>No</v>
      </c>
      <c r="G603" s="1" t="str">
        <f>IFERROR(VLOOKUP($C603,'DMW | F&amp;L Fields'!$L:$M, 2, FALSE),"(not found)")</f>
        <v>(not found)</v>
      </c>
      <c r="H603" s="2" t="str">
        <f t="shared" si="252"/>
        <v>n/a</v>
      </c>
      <c r="I603" s="2" t="s">
        <v>97</v>
      </c>
      <c r="J603" s="1" t="s">
        <v>128</v>
      </c>
      <c r="K603" s="2">
        <v>0</v>
      </c>
      <c r="L603" s="2">
        <v>18</v>
      </c>
      <c r="M603" s="2">
        <v>2</v>
      </c>
      <c r="N603" s="2" t="str">
        <f t="shared" si="253"/>
        <v>currency|0|18|2</v>
      </c>
      <c r="O603" t="str">
        <f>IFERROR(VLOOKUP('nCino | Field Mappings'!$A603,'nCino | Object Info'!$A:$H,5,FALSE),"(not found)")</f>
        <v>rskcsp_ds_facility</v>
      </c>
      <c r="P603" t="str">
        <f t="shared" si="254"/>
        <v>LLC_BI__Total_Monthly_Expenses__c</v>
      </c>
      <c r="Q603" s="7">
        <f>IFERROR(VLOOKUP($N603,'nCino | BigQuery Type Lookup'!$A:$F,2,FALSE),"(not found)")</f>
        <v>21</v>
      </c>
    </row>
    <row r="604" spans="1:42">
      <c r="A604" s="1" t="s">
        <v>49</v>
      </c>
      <c r="B604" s="1" t="s">
        <v>374</v>
      </c>
      <c r="C604" s="1" t="s">
        <v>1819</v>
      </c>
      <c r="D604" s="1" t="s">
        <v>1820</v>
      </c>
      <c r="E604" s="1" t="s">
        <v>1821</v>
      </c>
      <c r="F604" s="2" t="str">
        <f>IF(OR(ISERROR(VLOOKUP($C604,'DMW | F&amp;L Fields'!$L:$M, 1, FALSE)),IFERROR(INDEX('DMW | F&amp;L Fields'!$C:$C,MATCH($C604,'DMW | F&amp;L Fields'!$L:$L, 0)), "Y") ="Y"),"No", "Yes")</f>
        <v>No</v>
      </c>
      <c r="G604" s="1" t="str">
        <f>IFERROR(VLOOKUP($C604,'DMW | F&amp;L Fields'!$L:$M, 2, FALSE),"(not found)")</f>
        <v>(not found)</v>
      </c>
      <c r="H604" s="2" t="str">
        <f t="shared" si="252"/>
        <v>n/a</v>
      </c>
      <c r="I604" s="2" t="s">
        <v>97</v>
      </c>
      <c r="J604" s="1" t="s">
        <v>128</v>
      </c>
      <c r="K604" s="2">
        <v>0</v>
      </c>
      <c r="L604" s="2">
        <v>18</v>
      </c>
      <c r="M604" s="2">
        <v>2</v>
      </c>
      <c r="N604" s="2" t="str">
        <f t="shared" si="253"/>
        <v>currency|0|18|2</v>
      </c>
      <c r="O604" t="str">
        <f>IFERROR(VLOOKUP('nCino | Field Mappings'!$A604,'nCino | Object Info'!$A:$H,5,FALSE),"(not found)")</f>
        <v>rskcsp_ds_facility</v>
      </c>
      <c r="P604" t="str">
        <f t="shared" si="254"/>
        <v>LLC_BI__Total_Monthly_Income__c</v>
      </c>
      <c r="Q604" s="7">
        <f>IFERROR(VLOOKUP($N604,'nCino | BigQuery Type Lookup'!$A:$F,2,FALSE),"(not found)")</f>
        <v>21</v>
      </c>
    </row>
    <row r="605" spans="1:42">
      <c r="A605" s="1" t="s">
        <v>49</v>
      </c>
      <c r="B605" s="1" t="s">
        <v>374</v>
      </c>
      <c r="C605" s="1" t="s">
        <v>1822</v>
      </c>
      <c r="D605" s="1" t="s">
        <v>1823</v>
      </c>
      <c r="E605" s="1" t="s">
        <v>1824</v>
      </c>
      <c r="F605" s="2" t="str">
        <f>IF(OR(ISERROR(VLOOKUP($C605,'DMW | F&amp;L Fields'!$L:$M, 1, FALSE)),IFERROR(INDEX('DMW | F&amp;L Fields'!$C:$C,MATCH($C605,'DMW | F&amp;L Fields'!$L:$L, 0)), "Y") ="Y"),"No", "Yes")</f>
        <v>No</v>
      </c>
      <c r="G605" s="1" t="str">
        <f>IFERROR(VLOOKUP($C605,'DMW | F&amp;L Fields'!$L:$M, 2, FALSE),"(not found)")</f>
        <v>(not found)</v>
      </c>
      <c r="H605" s="2" t="str">
        <f t="shared" si="252"/>
        <v>n/a</v>
      </c>
      <c r="I605" s="2" t="s">
        <v>97</v>
      </c>
      <c r="J605" s="1" t="s">
        <v>98</v>
      </c>
      <c r="K605" s="2">
        <v>0</v>
      </c>
      <c r="L605" s="2">
        <v>18</v>
      </c>
      <c r="M605" s="2">
        <v>0</v>
      </c>
      <c r="N605" s="2" t="str">
        <f t="shared" si="253"/>
        <v>double|0|18|0</v>
      </c>
      <c r="O605" t="str">
        <f>IFERROR(VLOOKUP('nCino | Field Mappings'!$A605,'nCino | Object Info'!$A:$H,5,FALSE),"(not found)")</f>
        <v>rskcsp_ds_facility</v>
      </c>
      <c r="P605" t="str">
        <f t="shared" si="254"/>
        <v>LLC_BI__Total_Monthly_Payments__c</v>
      </c>
      <c r="Q605" s="7">
        <f>IFERROR(VLOOKUP($N605,'nCino | BigQuery Type Lookup'!$A:$F,2,FALSE),"(not found)")</f>
        <v>18</v>
      </c>
    </row>
    <row r="606" spans="1:42">
      <c r="A606" s="1" t="s">
        <v>49</v>
      </c>
      <c r="B606" s="1" t="s">
        <v>374</v>
      </c>
      <c r="C606" s="1" t="s">
        <v>1825</v>
      </c>
      <c r="D606" s="1" t="s">
        <v>1826</v>
      </c>
      <c r="E606" s="1" t="s">
        <v>1827</v>
      </c>
      <c r="F606" s="2" t="str">
        <f>IF(OR(ISERROR(VLOOKUP($C606,'DMW | F&amp;L Fields'!$L:$M, 1, FALSE)),IFERROR(INDEX('DMW | F&amp;L Fields'!$C:$C,MATCH($C606,'DMW | F&amp;L Fields'!$L:$L, 0)), "Y") ="Y"),"No", "Yes")</f>
        <v>No</v>
      </c>
      <c r="G606" s="1" t="str">
        <f>IFERROR(VLOOKUP($C606,'DMW | F&amp;L Fields'!$L:$M, 2, FALSE),"(not found)")</f>
        <v>(not found)</v>
      </c>
      <c r="H606" s="2" t="str">
        <f t="shared" si="252"/>
        <v>n/a</v>
      </c>
      <c r="I606" s="2" t="s">
        <v>97</v>
      </c>
      <c r="J606" s="1" t="s">
        <v>128</v>
      </c>
      <c r="K606" s="2">
        <v>0</v>
      </c>
      <c r="L606" s="2">
        <v>18</v>
      </c>
      <c r="M606" s="2">
        <v>2</v>
      </c>
      <c r="N606" s="2" t="str">
        <f t="shared" si="253"/>
        <v>currency|0|18|2</v>
      </c>
      <c r="O606" t="str">
        <f>IFERROR(VLOOKUP('nCino | Field Mappings'!$A606,'nCino | Object Info'!$A:$H,5,FALSE),"(not found)")</f>
        <v>rskcsp_ds_facility</v>
      </c>
      <c r="P606" t="str">
        <f t="shared" si="254"/>
        <v>LLC_BI__Total_Prior_Lien_Amount__c</v>
      </c>
      <c r="Q606" s="7">
        <f>IFERROR(VLOOKUP($N606,'nCino | BigQuery Type Lookup'!$A:$F,2,FALSE),"(not found)")</f>
        <v>21</v>
      </c>
    </row>
    <row r="607" spans="1:42">
      <c r="A607" s="1" t="s">
        <v>49</v>
      </c>
      <c r="B607" s="1" t="s">
        <v>374</v>
      </c>
      <c r="C607" s="1" t="s">
        <v>1828</v>
      </c>
      <c r="D607" s="1" t="s">
        <v>1829</v>
      </c>
      <c r="E607" s="1" t="s">
        <v>1830</v>
      </c>
      <c r="F607" s="2" t="str">
        <f>IF(OR(ISERROR(VLOOKUP($C607,'DMW | F&amp;L Fields'!$L:$M, 1, FALSE)),IFERROR(INDEX('DMW | F&amp;L Fields'!$C:$C,MATCH($C607,'DMW | F&amp;L Fields'!$L:$L, 0)), "Y") ="Y"),"No", "Yes")</f>
        <v>No</v>
      </c>
      <c r="G607" s="1" t="str">
        <f>IFERROR(VLOOKUP($C607,'DMW | F&amp;L Fields'!$L:$M, 2, FALSE),"(not found)")</f>
        <v>(not found)</v>
      </c>
      <c r="H607" s="2" t="str">
        <f t="shared" si="252"/>
        <v>n/a</v>
      </c>
      <c r="I607" s="2" t="s">
        <v>97</v>
      </c>
      <c r="J607" s="1" t="s">
        <v>128</v>
      </c>
      <c r="K607" s="2">
        <v>0</v>
      </c>
      <c r="L607" s="2">
        <v>18</v>
      </c>
      <c r="M607" s="2">
        <v>2</v>
      </c>
      <c r="N607" s="2" t="str">
        <f t="shared" si="253"/>
        <v>currency|0|18|2</v>
      </c>
      <c r="O607" t="str">
        <f>IFERROR(VLOOKUP('nCino | Field Mappings'!$A607,'nCino | Object Info'!$A:$H,5,FALSE),"(not found)")</f>
        <v>rskcsp_ds_facility</v>
      </c>
      <c r="P607" t="str">
        <f t="shared" si="254"/>
        <v>LLC_BI__Total_Prior_Lien_Amount_Collateral1__c</v>
      </c>
      <c r="Q607" s="7">
        <f>IFERROR(VLOOKUP($N607,'nCino | BigQuery Type Lookup'!$A:$F,2,FALSE),"(not found)")</f>
        <v>21</v>
      </c>
    </row>
    <row r="608" spans="1:42">
      <c r="A608" s="1" t="s">
        <v>49</v>
      </c>
      <c r="B608" s="1" t="s">
        <v>374</v>
      </c>
      <c r="C608" s="1" t="s">
        <v>1831</v>
      </c>
      <c r="D608" s="1" t="s">
        <v>1832</v>
      </c>
      <c r="E608" s="1" t="s">
        <v>1833</v>
      </c>
      <c r="F608" s="2" t="str">
        <f>IF(OR(ISERROR(VLOOKUP($C608,'DMW | F&amp;L Fields'!$L:$M, 1, FALSE)),IFERROR(INDEX('DMW | F&amp;L Fields'!$C:$C,MATCH($C608,'DMW | F&amp;L Fields'!$L:$L, 0)), "Y") ="Y"),"No", "Yes")</f>
        <v>No</v>
      </c>
      <c r="G608" s="1" t="str">
        <f>IFERROR(VLOOKUP($C608,'DMW | F&amp;L Fields'!$L:$M, 2, FALSE),"(not found)")</f>
        <v>(not found)</v>
      </c>
      <c r="H608" s="2" t="str">
        <f t="shared" si="252"/>
        <v>n/a</v>
      </c>
      <c r="I608" s="2" t="s">
        <v>97</v>
      </c>
      <c r="J608" s="1" t="s">
        <v>128</v>
      </c>
      <c r="K608" s="2">
        <v>0</v>
      </c>
      <c r="L608" s="2">
        <v>14</v>
      </c>
      <c r="M608" s="2">
        <v>2</v>
      </c>
      <c r="N608" s="2" t="str">
        <f t="shared" si="253"/>
        <v>currency|0|14|2</v>
      </c>
      <c r="O608" t="str">
        <f>IFERROR(VLOOKUP('nCino | Field Mappings'!$A608,'nCino | Object Info'!$A:$H,5,FALSE),"(not found)")</f>
        <v>rskcsp_ds_facility</v>
      </c>
      <c r="P608" t="str">
        <f t="shared" si="254"/>
        <v>LLC_BI__Total_Real_Estate_Collateral__c</v>
      </c>
      <c r="Q608" s="7">
        <f>IFERROR(VLOOKUP($N608,'nCino | BigQuery Type Lookup'!$A:$F,2,FALSE),"(not found)")</f>
        <v>17</v>
      </c>
    </row>
    <row r="609" spans="1:42">
      <c r="A609" s="1" t="s">
        <v>49</v>
      </c>
      <c r="B609" s="1" t="s">
        <v>374</v>
      </c>
      <c r="C609" s="1" t="s">
        <v>1834</v>
      </c>
      <c r="D609" s="1" t="s">
        <v>1835</v>
      </c>
      <c r="E609" s="1" t="s">
        <v>1836</v>
      </c>
      <c r="F609" s="2" t="str">
        <f>IF(OR(ISERROR(VLOOKUP($C609,'DMW | F&amp;L Fields'!$L:$M, 1, FALSE)),IFERROR(INDEX('DMW | F&amp;L Fields'!$C:$C,MATCH($C609,'DMW | F&amp;L Fields'!$L:$L, 0)), "Y") ="Y"),"No", "Yes")</f>
        <v>No</v>
      </c>
      <c r="G609" s="1" t="str">
        <f>IFERROR(VLOOKUP($C609,'DMW | F&amp;L Fields'!$L:$M, 2, FALSE),"(not found)")</f>
        <v>(not found)</v>
      </c>
      <c r="H609" s="2" t="str">
        <f t="shared" si="252"/>
        <v>n/a</v>
      </c>
      <c r="I609" s="2" t="s">
        <v>97</v>
      </c>
      <c r="J609" s="1" t="s">
        <v>128</v>
      </c>
      <c r="K609" s="2">
        <v>0</v>
      </c>
      <c r="L609" s="2">
        <v>18</v>
      </c>
      <c r="M609" s="2">
        <v>2</v>
      </c>
      <c r="N609" s="2" t="str">
        <f t="shared" si="253"/>
        <v>currency|0|18|2</v>
      </c>
      <c r="O609" t="str">
        <f>IFERROR(VLOOKUP('nCino | Field Mappings'!$A609,'nCino | Object Info'!$A:$H,5,FALSE),"(not found)")</f>
        <v>rskcsp_ds_facility</v>
      </c>
      <c r="P609" t="str">
        <f t="shared" si="254"/>
        <v>LLC_BI__Total_Recovery__c</v>
      </c>
      <c r="Q609" s="7">
        <f>IFERROR(VLOOKUP($N609,'nCino | BigQuery Type Lookup'!$A:$F,2,FALSE),"(not found)")</f>
        <v>21</v>
      </c>
    </row>
    <row r="610" spans="1:42">
      <c r="A610" s="1" t="s">
        <v>49</v>
      </c>
      <c r="B610" s="1" t="s">
        <v>374</v>
      </c>
      <c r="C610" s="1" t="s">
        <v>1837</v>
      </c>
      <c r="D610" s="1" t="s">
        <v>1838</v>
      </c>
      <c r="E610" s="1" t="s">
        <v>1839</v>
      </c>
      <c r="F610" s="2" t="str">
        <f>IF(OR(ISERROR(VLOOKUP($C610,'DMW | F&amp;L Fields'!$L:$M, 1, FALSE)),IFERROR(INDEX('DMW | F&amp;L Fields'!$C:$C,MATCH($C610,'DMW | F&amp;L Fields'!$L:$L, 0)), "Y") ="Y"),"No", "Yes")</f>
        <v>No</v>
      </c>
      <c r="G610" s="1" t="str">
        <f>IFERROR(VLOOKUP($C610,'DMW | F&amp;L Fields'!$L:$M, 2, FALSE),"(not found)")</f>
        <v>(not found)</v>
      </c>
      <c r="H610" s="2" t="str">
        <f t="shared" si="252"/>
        <v>n/a</v>
      </c>
      <c r="I610" s="2" t="s">
        <v>97</v>
      </c>
      <c r="J610" s="1" t="s">
        <v>128</v>
      </c>
      <c r="K610" s="2">
        <v>0</v>
      </c>
      <c r="L610" s="2">
        <v>18</v>
      </c>
      <c r="M610" s="2">
        <v>2</v>
      </c>
      <c r="N610" s="2" t="str">
        <f t="shared" si="253"/>
        <v>currency|0|18|2</v>
      </c>
      <c r="O610" t="str">
        <f>IFERROR(VLOOKUP('nCino | Field Mappings'!$A610,'nCino | Object Info'!$A:$H,5,FALSE),"(not found)")</f>
        <v>rskcsp_ds_facility</v>
      </c>
      <c r="P610" t="str">
        <f t="shared" si="254"/>
        <v>LLC_BI__Total_Superior_Lien_Amount__c</v>
      </c>
      <c r="Q610" s="7">
        <f>IFERROR(VLOOKUP($N610,'nCino | BigQuery Type Lookup'!$A:$F,2,FALSE),"(not found)")</f>
        <v>21</v>
      </c>
    </row>
    <row r="611" spans="1:42">
      <c r="A611" s="1" t="s">
        <v>49</v>
      </c>
      <c r="B611" s="1" t="s">
        <v>374</v>
      </c>
      <c r="C611" s="1" t="s">
        <v>1840</v>
      </c>
      <c r="D611" s="1" t="s">
        <v>1841</v>
      </c>
      <c r="E611" s="1" t="s">
        <v>1842</v>
      </c>
      <c r="F611" s="2" t="str">
        <f>IF(OR(ISERROR(VLOOKUP($C611,'DMW | F&amp;L Fields'!$L:$M, 1, FALSE)),IFERROR(INDEX('DMW | F&amp;L Fields'!$C:$C,MATCH($C611,'DMW | F&amp;L Fields'!$L:$L, 0)), "Y") ="Y"),"No", "Yes")</f>
        <v>No</v>
      </c>
      <c r="G611" s="1" t="str">
        <f>IFERROR(VLOOKUP($C611,'DMW | F&amp;L Fields'!$L:$M, 2, FALSE),"(not found)")</f>
        <v>(not found)</v>
      </c>
      <c r="H611" s="2" t="str">
        <f t="shared" si="252"/>
        <v>n/a</v>
      </c>
      <c r="I611" s="2" t="s">
        <v>97</v>
      </c>
      <c r="J611" s="1" t="s">
        <v>128</v>
      </c>
      <c r="K611" s="2">
        <v>0</v>
      </c>
      <c r="L611" s="2">
        <v>18</v>
      </c>
      <c r="M611" s="2">
        <v>2</v>
      </c>
      <c r="N611" s="2" t="str">
        <f t="shared" si="253"/>
        <v>currency|0|18|2</v>
      </c>
      <c r="O611" t="str">
        <f>IFERROR(VLOOKUP('nCino | Field Mappings'!$A611,'nCino | Object Info'!$A:$H,5,FALSE),"(not found)")</f>
        <v>rskcsp_ds_facility</v>
      </c>
      <c r="P611" t="str">
        <f t="shared" si="254"/>
        <v>LLC_BI__Total_Undisbursed__c</v>
      </c>
      <c r="Q611" s="7">
        <f>IFERROR(VLOOKUP($N611,'nCino | BigQuery Type Lookup'!$A:$F,2,FALSE),"(not found)")</f>
        <v>21</v>
      </c>
    </row>
    <row r="612" spans="1:42">
      <c r="A612" s="1" t="s">
        <v>49</v>
      </c>
      <c r="B612" s="1" t="s">
        <v>374</v>
      </c>
      <c r="C612" s="1" t="s">
        <v>1843</v>
      </c>
      <c r="D612" s="1" t="s">
        <v>1844</v>
      </c>
      <c r="E612" s="1" t="s">
        <v>1845</v>
      </c>
      <c r="F612" s="2" t="str">
        <f>IF(OR(ISERROR(VLOOKUP($C612,'DMW | F&amp;L Fields'!$L:$M, 1, FALSE)),IFERROR(INDEX('DMW | F&amp;L Fields'!$C:$C,MATCH($C612,'DMW | F&amp;L Fields'!$L:$L, 0)), "Y") ="Y"),"No", "Yes")</f>
        <v>No</v>
      </c>
      <c r="G612" s="1" t="str">
        <f>IFERROR(VLOOKUP($C612,'DMW | F&amp;L Fields'!$L:$M, 2, FALSE),"(not found)")</f>
        <v>(not found)</v>
      </c>
      <c r="H612" s="2" t="str">
        <f t="shared" si="252"/>
        <v>n/a</v>
      </c>
      <c r="I612" s="2" t="s">
        <v>97</v>
      </c>
      <c r="J612" s="1" t="s">
        <v>102</v>
      </c>
      <c r="K612" s="2">
        <v>0</v>
      </c>
      <c r="L612" s="2">
        <v>0</v>
      </c>
      <c r="M612" s="2">
        <v>0</v>
      </c>
      <c r="N612" s="2" t="str">
        <f t="shared" si="253"/>
        <v>date|0|0|0</v>
      </c>
      <c r="O612" t="str">
        <f>IFERROR(VLOOKUP('nCino | Field Mappings'!$A612,'nCino | Object Info'!$A:$H,5,FALSE),"(not found)")</f>
        <v>rskcsp_ds_facility</v>
      </c>
      <c r="P612" t="str">
        <f t="shared" si="254"/>
        <v>LLC_BI__UCC_County__c</v>
      </c>
      <c r="Q612" s="7">
        <f>IFERROR(VLOOKUP($N612,'nCino | BigQuery Type Lookup'!$A:$F,2,FALSE),"(not found)")</f>
        <v>8</v>
      </c>
    </row>
    <row r="613" spans="1:42">
      <c r="A613" s="1" t="s">
        <v>49</v>
      </c>
      <c r="B613" s="1" t="s">
        <v>374</v>
      </c>
      <c r="C613" s="1" t="s">
        <v>1846</v>
      </c>
      <c r="D613" s="1" t="s">
        <v>1847</v>
      </c>
      <c r="E613" s="1" t="s">
        <v>1848</v>
      </c>
      <c r="F613" s="2" t="str">
        <f>IF(OR(ISERROR(VLOOKUP($C613,'DMW | F&amp;L Fields'!$L:$M, 1, FALSE)),IFERROR(INDEX('DMW | F&amp;L Fields'!$C:$C,MATCH($C613,'DMW | F&amp;L Fields'!$L:$L, 0)), "Y") ="Y"),"No", "Yes")</f>
        <v>No</v>
      </c>
      <c r="G613" s="1" t="str">
        <f>IFERROR(VLOOKUP($C613,'DMW | F&amp;L Fields'!$L:$M, 2, FALSE),"(not found)")</f>
        <v>(not found)</v>
      </c>
      <c r="H613" s="2" t="str">
        <f t="shared" si="252"/>
        <v>n/a</v>
      </c>
      <c r="I613" s="2" t="s">
        <v>97</v>
      </c>
      <c r="J613" s="1" t="s">
        <v>102</v>
      </c>
      <c r="K613" s="2">
        <v>0</v>
      </c>
      <c r="L613" s="2">
        <v>0</v>
      </c>
      <c r="M613" s="2">
        <v>0</v>
      </c>
      <c r="N613" s="2" t="str">
        <f t="shared" si="253"/>
        <v>date|0|0|0</v>
      </c>
      <c r="O613" t="str">
        <f>IFERROR(VLOOKUP('nCino | Field Mappings'!$A613,'nCino | Object Info'!$A:$H,5,FALSE),"(not found)")</f>
        <v>rskcsp_ds_facility</v>
      </c>
      <c r="P613" t="str">
        <f t="shared" si="254"/>
        <v>LLC_BI__UCC_State__c</v>
      </c>
      <c r="Q613" s="7">
        <f>IFERROR(VLOOKUP($N613,'nCino | BigQuery Type Lookup'!$A:$F,2,FALSE),"(not found)")</f>
        <v>8</v>
      </c>
    </row>
    <row r="614" spans="1:42">
      <c r="A614" s="1" t="s">
        <v>49</v>
      </c>
      <c r="B614" s="1" t="s">
        <v>374</v>
      </c>
      <c r="C614" s="1" t="s">
        <v>1849</v>
      </c>
      <c r="D614" s="1" t="s">
        <v>1850</v>
      </c>
      <c r="E614" s="1" t="s">
        <v>1851</v>
      </c>
      <c r="F614" s="2" t="str">
        <f>IF(OR(ISERROR(VLOOKUP($C614,'DMW | F&amp;L Fields'!$L:$M, 1, FALSE)),IFERROR(INDEX('DMW | F&amp;L Fields'!$C:$C,MATCH($C614,'DMW | F&amp;L Fields'!$L:$L, 0)), "Y") ="Y"),"No", "Yes")</f>
        <v>No</v>
      </c>
      <c r="G614" s="1" t="str">
        <f>IFERROR(VLOOKUP($C614,'DMW | F&amp;L Fields'!$L:$M, 2, FALSE),"(not found)")</f>
        <v>(not found)</v>
      </c>
      <c r="H614" s="2" t="str">
        <f t="shared" si="252"/>
        <v>Foreign</v>
      </c>
      <c r="I614" s="2" t="s">
        <v>97</v>
      </c>
      <c r="J614" s="1" t="s">
        <v>1852</v>
      </c>
      <c r="K614" s="2">
        <v>18</v>
      </c>
      <c r="L614" s="2">
        <v>0</v>
      </c>
      <c r="M614" s="2">
        <v>0</v>
      </c>
      <c r="N614" s="2" t="str">
        <f t="shared" si="253"/>
        <v>reference(LLC_BI__Underwriting_Summary__c)|18|0|0</v>
      </c>
      <c r="O614" t="str">
        <f>IFERROR(VLOOKUP('nCino | Field Mappings'!$A614,'nCino | Object Info'!$A:$H,5,FALSE),"(not found)")</f>
        <v>rskcsp_ds_facility</v>
      </c>
      <c r="P614" t="str">
        <f t="shared" si="254"/>
        <v>LLC_BI__Underwriting_Summary__c</v>
      </c>
      <c r="Q614" s="7">
        <f>IFERROR(VLOOKUP($N614,'nCino | BigQuery Type Lookup'!$A:$F,2,FALSE),"(not found)")</f>
        <v>18</v>
      </c>
    </row>
    <row r="615" spans="1:42">
      <c r="A615" s="1" t="s">
        <v>49</v>
      </c>
      <c r="B615" s="1" t="s">
        <v>374</v>
      </c>
      <c r="C615" s="1" t="s">
        <v>1853</v>
      </c>
      <c r="D615" s="1" t="s">
        <v>1854</v>
      </c>
      <c r="E615" s="1" t="s">
        <v>1855</v>
      </c>
      <c r="F615" s="2" t="str">
        <f>IF(OR(ISERROR(VLOOKUP($C615,'DMW | F&amp;L Fields'!$L:$M, 1, FALSE)),IFERROR(INDEX('DMW | F&amp;L Fields'!$C:$C,MATCH($C615,'DMW | F&amp;L Fields'!$L:$L, 0)), "Y") ="Y"),"No", "Yes")</f>
        <v>No</v>
      </c>
      <c r="G615" s="1" t="str">
        <f>IFERROR(VLOOKUP($C615,'DMW | F&amp;L Fields'!$L:$M, 2, FALSE),"(not found)")</f>
        <v>(not found)</v>
      </c>
      <c r="H615" s="2" t="str">
        <f t="shared" si="252"/>
        <v>n/a</v>
      </c>
      <c r="I615" s="2" t="s">
        <v>97</v>
      </c>
      <c r="J615" s="1" t="s">
        <v>128</v>
      </c>
      <c r="K615" s="2">
        <v>0</v>
      </c>
      <c r="L615" s="2">
        <v>18</v>
      </c>
      <c r="M615" s="2">
        <v>2</v>
      </c>
      <c r="N615" s="2" t="str">
        <f t="shared" si="253"/>
        <v>currency|0|18|2</v>
      </c>
      <c r="O615" t="str">
        <f>IFERROR(VLOOKUP('nCino | Field Mappings'!$A615,'nCino | Object Info'!$A:$H,5,FALSE),"(not found)")</f>
        <v>rskcsp_ds_facility</v>
      </c>
      <c r="P615" t="str">
        <f t="shared" si="254"/>
        <v>LLC_BI__Undisbursed_GTD__c</v>
      </c>
      <c r="Q615" s="7">
        <f>IFERROR(VLOOKUP($N615,'nCino | BigQuery Type Lookup'!$A:$F,2,FALSE),"(not found)")</f>
        <v>21</v>
      </c>
    </row>
    <row r="616" spans="1:42">
      <c r="A616" s="1" t="s">
        <v>49</v>
      </c>
      <c r="B616" s="1" t="s">
        <v>374</v>
      </c>
      <c r="C616" s="1" t="s">
        <v>1856</v>
      </c>
      <c r="D616" s="1" t="s">
        <v>1857</v>
      </c>
      <c r="E616" s="1" t="s">
        <v>1858</v>
      </c>
      <c r="F616" s="2" t="str">
        <f>IF(OR(ISERROR(VLOOKUP($C616,'DMW | F&amp;L Fields'!$L:$M, 1, FALSE)),IFERROR(INDEX('DMW | F&amp;L Fields'!$C:$C,MATCH($C616,'DMW | F&amp;L Fields'!$L:$L, 0)), "Y") ="Y"),"No", "Yes")</f>
        <v>No</v>
      </c>
      <c r="G616" s="1" t="str">
        <f>IFERROR(VLOOKUP($C616,'DMW | F&amp;L Fields'!$L:$M, 2, FALSE),"(not found)")</f>
        <v>(not found)</v>
      </c>
      <c r="H616" s="2" t="str">
        <f t="shared" si="252"/>
        <v>n/a</v>
      </c>
      <c r="I616" s="2" t="s">
        <v>97</v>
      </c>
      <c r="J616" s="1" t="s">
        <v>128</v>
      </c>
      <c r="K616" s="2">
        <v>0</v>
      </c>
      <c r="L616" s="2">
        <v>18</v>
      </c>
      <c r="M616" s="2">
        <v>2</v>
      </c>
      <c r="N616" s="2" t="str">
        <f t="shared" si="253"/>
        <v>currency|0|18|2</v>
      </c>
      <c r="O616" t="str">
        <f>IFERROR(VLOOKUP('nCino | Field Mappings'!$A616,'nCino | Object Info'!$A:$H,5,FALSE),"(not found)")</f>
        <v>rskcsp_ds_facility</v>
      </c>
      <c r="P616" t="str">
        <f t="shared" si="254"/>
        <v>LLC_BI__Undisbursed_UNGTD__c</v>
      </c>
      <c r="Q616" s="7">
        <f>IFERROR(VLOOKUP($N616,'nCino | BigQuery Type Lookup'!$A:$F,2,FALSE),"(not found)")</f>
        <v>21</v>
      </c>
    </row>
    <row r="617" spans="1:42">
      <c r="A617" s="1" t="s">
        <v>49</v>
      </c>
      <c r="B617" s="1" t="s">
        <v>374</v>
      </c>
      <c r="C617" s="1" t="s">
        <v>1859</v>
      </c>
      <c r="D617" s="1" t="s">
        <v>1860</v>
      </c>
      <c r="E617" s="1" t="s">
        <v>1861</v>
      </c>
      <c r="F617" s="2" t="str">
        <f>IF(OR(ISERROR(VLOOKUP($C617,'DMW | F&amp;L Fields'!$L:$M, 1, FALSE)),IFERROR(INDEX('DMW | F&amp;L Fields'!$C:$C,MATCH($C617,'DMW | F&amp;L Fields'!$L:$L, 0)), "Y") ="Y"),"No", "Yes")</f>
        <v>No</v>
      </c>
      <c r="G617" s="1" t="str">
        <f>IFERROR(VLOOKUP($C617,'DMW | F&amp;L Fields'!$L:$M, 2, FALSE),"(not found)")</f>
        <v>(not found)</v>
      </c>
      <c r="H617" s="2" t="str">
        <f t="shared" si="252"/>
        <v>n/a</v>
      </c>
      <c r="I617" s="2" t="s">
        <v>97</v>
      </c>
      <c r="J617" s="1" t="s">
        <v>128</v>
      </c>
      <c r="K617" s="2">
        <v>0</v>
      </c>
      <c r="L617" s="2">
        <v>18</v>
      </c>
      <c r="M617" s="2">
        <v>2</v>
      </c>
      <c r="N617" s="2" t="str">
        <f t="shared" si="253"/>
        <v>currency|0|18|2</v>
      </c>
      <c r="O617" t="str">
        <f>IFERROR(VLOOKUP('nCino | Field Mappings'!$A617,'nCino | Object Info'!$A:$H,5,FALSE),"(not found)")</f>
        <v>rskcsp_ds_facility</v>
      </c>
      <c r="P617" t="str">
        <f t="shared" si="254"/>
        <v>LLC_BI__UNGTD_Balance__c</v>
      </c>
      <c r="Q617" s="7">
        <f>IFERROR(VLOOKUP($N617,'nCino | BigQuery Type Lookup'!$A:$F,2,FALSE),"(not found)")</f>
        <v>21</v>
      </c>
    </row>
    <row r="618" spans="1:42">
      <c r="A618" s="1" t="s">
        <v>49</v>
      </c>
      <c r="B618" s="1" t="s">
        <v>374</v>
      </c>
      <c r="C618" s="1" t="s">
        <v>1862</v>
      </c>
      <c r="D618" s="1" t="s">
        <v>1863</v>
      </c>
      <c r="E618" s="1" t="s">
        <v>1864</v>
      </c>
      <c r="F618" s="2" t="str">
        <f>IF(OR(ISERROR(VLOOKUP($C618,'DMW | F&amp;L Fields'!$L:$M, 1, FALSE)),IFERROR(INDEX('DMW | F&amp;L Fields'!$C:$C,MATCH($C618,'DMW | F&amp;L Fields'!$L:$L, 0)), "Y") ="Y"),"No", "Yes")</f>
        <v>No</v>
      </c>
      <c r="G618" s="1" t="str">
        <f>IFERROR(VLOOKUP($C618,'DMW | F&amp;L Fields'!$L:$M, 2, FALSE),"(not found)")</f>
        <v>(not found)</v>
      </c>
      <c r="H618" s="2" t="str">
        <f t="shared" si="252"/>
        <v>n/a</v>
      </c>
      <c r="I618" s="2" t="s">
        <v>97</v>
      </c>
      <c r="J618" s="1" t="s">
        <v>128</v>
      </c>
      <c r="K618" s="2">
        <v>0</v>
      </c>
      <c r="L618" s="2">
        <v>18</v>
      </c>
      <c r="M618" s="2">
        <v>2</v>
      </c>
      <c r="N618" s="2" t="str">
        <f t="shared" si="253"/>
        <v>currency|0|18|2</v>
      </c>
      <c r="O618" t="str">
        <f>IFERROR(VLOOKUP('nCino | Field Mappings'!$A618,'nCino | Object Info'!$A:$H,5,FALSE),"(not found)")</f>
        <v>rskcsp_ds_facility</v>
      </c>
      <c r="P618" t="str">
        <f t="shared" si="254"/>
        <v>LLC_BI__UNGTD_Exposure__c</v>
      </c>
      <c r="Q618" s="7">
        <f>IFERROR(VLOOKUP($N618,'nCino | BigQuery Type Lookup'!$A:$F,2,FALSE),"(not found)")</f>
        <v>21</v>
      </c>
    </row>
    <row r="619" spans="1:42">
      <c r="A619" s="1" t="s">
        <v>49</v>
      </c>
      <c r="B619" s="1" t="s">
        <v>374</v>
      </c>
      <c r="C619" s="1" t="s">
        <v>1865</v>
      </c>
      <c r="D619" s="1" t="s">
        <v>1866</v>
      </c>
      <c r="E619" s="1" t="s">
        <v>1867</v>
      </c>
      <c r="F619" s="2" t="str">
        <f>IF(OR(ISERROR(VLOOKUP($C619,'DMW | F&amp;L Fields'!$L:$M, 1, FALSE)),IFERROR(INDEX('DMW | F&amp;L Fields'!$C:$C,MATCH($C619,'DMW | F&amp;L Fields'!$L:$L, 0)), "Y") ="Y"),"No", "Yes")</f>
        <v>No</v>
      </c>
      <c r="G619" s="1" t="str">
        <f>IFERROR(VLOOKUP($C619,'DMW | F&amp;L Fields'!$L:$M, 2, FALSE),"(not found)")</f>
        <v>(not found)</v>
      </c>
      <c r="H619" s="2" t="str">
        <f t="shared" si="252"/>
        <v>n/a</v>
      </c>
      <c r="I619" s="2" t="s">
        <v>97</v>
      </c>
      <c r="J619" s="1" t="s">
        <v>128</v>
      </c>
      <c r="K619" s="2">
        <v>0</v>
      </c>
      <c r="L619" s="2">
        <v>18</v>
      </c>
      <c r="M619" s="2">
        <v>2</v>
      </c>
      <c r="N619" s="2" t="str">
        <f t="shared" si="253"/>
        <v>currency|0|18|2</v>
      </c>
      <c r="O619" t="str">
        <f>IFERROR(VLOOKUP('nCino | Field Mappings'!$A619,'nCino | Object Info'!$A:$H,5,FALSE),"(not found)")</f>
        <v>rskcsp_ds_facility</v>
      </c>
      <c r="P619" t="str">
        <f t="shared" si="254"/>
        <v>LLC_BI__UNGTD_Participated_Balance__c</v>
      </c>
      <c r="Q619" s="7">
        <f>IFERROR(VLOOKUP($N619,'nCino | BigQuery Type Lookup'!$A:$F,2,FALSE),"(not found)")</f>
        <v>21</v>
      </c>
    </row>
    <row r="620" spans="1:42">
      <c r="A620" s="1" t="s">
        <v>49</v>
      </c>
      <c r="B620" s="1" t="s">
        <v>374</v>
      </c>
      <c r="C620" s="1" t="s">
        <v>1868</v>
      </c>
      <c r="D620" s="1" t="s">
        <v>1869</v>
      </c>
      <c r="E620" s="1" t="s">
        <v>1870</v>
      </c>
      <c r="F620" s="2" t="str">
        <f>IF(OR(ISERROR(VLOOKUP($C620,'DMW | F&amp;L Fields'!$L:$M, 1, FALSE)),IFERROR(INDEX('DMW | F&amp;L Fields'!$C:$C,MATCH($C620,'DMW | F&amp;L Fields'!$L:$L, 0)), "Y") ="Y"),"No", "Yes")</f>
        <v>No</v>
      </c>
      <c r="G620" s="1" t="str">
        <f>IFERROR(VLOOKUP($C620,'DMW | F&amp;L Fields'!$L:$M, 2, FALSE),"(not found)")</f>
        <v>(not found)</v>
      </c>
      <c r="H620" s="2" t="str">
        <f t="shared" si="252"/>
        <v>n/a</v>
      </c>
      <c r="I620" s="2" t="s">
        <v>97</v>
      </c>
      <c r="J620" s="1" t="s">
        <v>342</v>
      </c>
      <c r="K620" s="2">
        <v>0</v>
      </c>
      <c r="L620" s="2">
        <v>18</v>
      </c>
      <c r="M620" s="2">
        <v>2</v>
      </c>
      <c r="N620" s="2" t="str">
        <f t="shared" si="253"/>
        <v>percent|0|18|2</v>
      </c>
      <c r="O620" t="str">
        <f>IFERROR(VLOOKUP('nCino | Field Mappings'!$A620,'nCino | Object Info'!$A:$H,5,FALSE),"(not found)")</f>
        <v>rskcsp_ds_facility</v>
      </c>
      <c r="P620" t="str">
        <f t="shared" si="254"/>
        <v>LLC_BI__UNGTD_Participated_Percent__c</v>
      </c>
      <c r="Q620" s="7">
        <f>IFERROR(VLOOKUP($N620,'nCino | BigQuery Type Lookup'!$A:$F,2,FALSE),"(not found)")</f>
        <v>21</v>
      </c>
    </row>
    <row r="621" spans="1:42">
      <c r="A621" s="1" t="s">
        <v>49</v>
      </c>
      <c r="B621" s="1" t="s">
        <v>374</v>
      </c>
      <c r="C621" s="1" t="s">
        <v>1871</v>
      </c>
      <c r="D621" s="1" t="s">
        <v>1872</v>
      </c>
      <c r="E621" s="1" t="s">
        <v>1873</v>
      </c>
      <c r="F621" s="2" t="str">
        <f>IF(OR(ISERROR(VLOOKUP($C621,'DMW | F&amp;L Fields'!$L:$M, 1, FALSE)),IFERROR(INDEX('DMW | F&amp;L Fields'!$C:$C,MATCH($C621,'DMW | F&amp;L Fields'!$L:$L, 0)), "Y") ="Y"),"No", "Yes")</f>
        <v>No</v>
      </c>
      <c r="G621" s="1" t="str">
        <f>IFERROR(VLOOKUP($C621,'DMW | F&amp;L Fields'!$L:$M, 2, FALSE),"(not found)")</f>
        <v>(not found)</v>
      </c>
      <c r="H621" s="2" t="str">
        <f t="shared" si="252"/>
        <v>n/a</v>
      </c>
      <c r="I621" s="2" t="s">
        <v>97</v>
      </c>
      <c r="J621" s="1" t="s">
        <v>102</v>
      </c>
      <c r="K621" s="2">
        <v>0</v>
      </c>
      <c r="L621" s="2">
        <v>0</v>
      </c>
      <c r="M621" s="2">
        <v>0</v>
      </c>
      <c r="N621" s="2" t="str">
        <f t="shared" si="253"/>
        <v>date|0|0|0</v>
      </c>
      <c r="O621" t="str">
        <f>IFERROR(VLOOKUP('nCino | Field Mappings'!$A621,'nCino | Object Info'!$A:$H,5,FALSE),"(not found)")</f>
        <v>rskcsp_ds_facility</v>
      </c>
      <c r="P621" t="str">
        <f t="shared" si="254"/>
        <v>LLC_BI__Watchlist_Date__c</v>
      </c>
      <c r="Q621" s="7">
        <f>IFERROR(VLOOKUP($N621,'nCino | BigQuery Type Lookup'!$A:$F,2,FALSE),"(not found)")</f>
        <v>8</v>
      </c>
    </row>
    <row r="622" spans="1:42">
      <c r="A622" s="1" t="s">
        <v>49</v>
      </c>
      <c r="B622" s="1" t="s">
        <v>374</v>
      </c>
      <c r="C622" s="1" t="s">
        <v>1874</v>
      </c>
      <c r="D622" s="1" t="s">
        <v>1875</v>
      </c>
      <c r="E622" s="1" t="s">
        <v>1876</v>
      </c>
      <c r="F622" s="2" t="str">
        <f>IF(OR(ISERROR(VLOOKUP($C622,'DMW | F&amp;L Fields'!$L:$M, 1, FALSE)),IFERROR(INDEX('DMW | F&amp;L Fields'!$C:$C,MATCH($C622,'DMW | F&amp;L Fields'!$L:$L, 0)), "Y") ="Y"),"No", "Yes")</f>
        <v>No</v>
      </c>
      <c r="G622" s="1" t="str">
        <f>IFERROR(VLOOKUP($C622,'DMW | F&amp;L Fields'!$L:$M, 2, FALSE),"(not found)")</f>
        <v>(not found)</v>
      </c>
      <c r="H622" s="2" t="str">
        <f t="shared" si="252"/>
        <v>n/a</v>
      </c>
      <c r="I622" s="2" t="s">
        <v>97</v>
      </c>
      <c r="J622" s="1" t="s">
        <v>102</v>
      </c>
      <c r="K622" s="2">
        <v>0</v>
      </c>
      <c r="L622" s="2">
        <v>0</v>
      </c>
      <c r="M622" s="2">
        <v>0</v>
      </c>
      <c r="N622" s="2" t="str">
        <f t="shared" si="253"/>
        <v>date|0|0|0</v>
      </c>
      <c r="O622" t="str">
        <f>IFERROR(VLOOKUP('nCino | Field Mappings'!$A622,'nCino | Object Info'!$A:$H,5,FALSE),"(not found)")</f>
        <v>rskcsp_ds_facility</v>
      </c>
      <c r="P622" t="str">
        <f t="shared" si="254"/>
        <v>LLC_BI__Wire_Date__c</v>
      </c>
      <c r="Q622" s="7">
        <f>IFERROR(VLOOKUP($N622,'nCino | BigQuery Type Lookup'!$A:$F,2,FALSE),"(not found)")</f>
        <v>8</v>
      </c>
    </row>
    <row r="623" spans="1:42">
      <c r="A623" s="1" t="s">
        <v>49</v>
      </c>
      <c r="B623" s="1" t="s">
        <v>374</v>
      </c>
      <c r="C623" s="1" t="s">
        <v>1877</v>
      </c>
      <c r="D623" s="1" t="s">
        <v>365</v>
      </c>
      <c r="E623" s="1" t="s">
        <v>366</v>
      </c>
      <c r="F623" s="2" t="str">
        <f>IF(OR(ISERROR(VLOOKUP($C623,'DMW | F&amp;L Fields'!$L:$M, 1, FALSE)),IFERROR(INDEX('DMW | F&amp;L Fields'!$C:$C,MATCH($C623,'DMW | F&amp;L Fields'!$L:$L, 0)), "Y") ="Y"),"No", "Yes")</f>
        <v>Yes</v>
      </c>
      <c r="G623" s="1" t="str">
        <f>IFERROR(VLOOKUP($C623,'DMW | F&amp;L Fields'!$L:$M, 2, FALSE),"(not found)")</f>
        <v>Custom Migration ID for Loan object used by nCino Data Services</v>
      </c>
      <c r="H623" s="2" t="str">
        <f t="shared" si="252"/>
        <v>n/a</v>
      </c>
      <c r="I623" s="2" t="s">
        <v>97</v>
      </c>
      <c r="J623" s="1" t="s">
        <v>115</v>
      </c>
      <c r="K623" s="2">
        <v>18</v>
      </c>
      <c r="L623" s="2">
        <v>0</v>
      </c>
      <c r="M623" s="2">
        <v>0</v>
      </c>
      <c r="N623" s="2" t="str">
        <f t="shared" si="253"/>
        <v>string|18|0|0</v>
      </c>
      <c r="O623" t="str">
        <f>IFERROR(VLOOKUP('nCino | Field Mappings'!$A623,'nCino | Object Info'!$A:$H,5,FALSE),"(not found)")</f>
        <v>rskcsp_ds_facility</v>
      </c>
      <c r="P623" t="str">
        <f t="shared" si="254"/>
        <v>Migration_ID__c</v>
      </c>
      <c r="Q623" s="7">
        <f>IFERROR(VLOOKUP($N623,'nCino | BigQuery Type Lookup'!$A:$F,2,FALSE),"(not found)")</f>
        <v>18</v>
      </c>
      <c r="R623" t="str">
        <f>IFERROR(VLOOKUP('nCino | Field Mappings'!$A623,'nCino | Object Info'!$A:$H,6,FALSE),"(not found)")</f>
        <v>rskcsp_ds_facility_staging</v>
      </c>
      <c r="S623" t="str">
        <f t="shared" si="255"/>
        <v>Migration_ID__c</v>
      </c>
      <c r="T623" s="7" t="str">
        <f t="shared" si="256"/>
        <v>n/a</v>
      </c>
      <c r="U623" s="7" t="str">
        <f t="shared" ref="U623:U625" si="273">IF($T623="Primary", "yes", "no")</f>
        <v>no</v>
      </c>
      <c r="V623" s="2" t="str">
        <f>IFERROR(VLOOKUP($N623,'nCino | BigQuery Type Lookup'!$A:$F,3,FALSE),"(not found)")</f>
        <v>STRING</v>
      </c>
      <c r="W623" s="7">
        <f>IFERROR(VLOOKUP($N623,'nCino | BigQuery Type Lookup'!$A:$F,4,FALSE),"(not found)")</f>
        <v>18</v>
      </c>
      <c r="X623" s="7" t="str">
        <f>IFERROR(VLOOKUP($N623,'nCino | BigQuery Type Lookup'!$A:$F,5,FALSE),"(not found)")</f>
        <v>n/a</v>
      </c>
      <c r="Y623" s="7" t="str">
        <f>IFERROR(VLOOKUP($N623,'nCino | BigQuery Type Lookup'!$A:$F,6,FALSE),"(not found)")</f>
        <v>n/a</v>
      </c>
      <c r="Z623" t="str">
        <f>IFERROR(VLOOKUP('nCino | Field Mappings'!$A623,'nCino | Object Info'!$A:$H,7,FALSE),"(not found)")</f>
        <v>rskcsp_ds_facility_curated</v>
      </c>
      <c r="AA623" t="str">
        <f t="shared" si="258"/>
        <v>Migration_ID__c</v>
      </c>
      <c r="AB623" s="7" t="str">
        <f t="shared" si="259"/>
        <v>n/a</v>
      </c>
      <c r="AC623" s="7" t="str">
        <f t="shared" si="259"/>
        <v>yes</v>
      </c>
      <c r="AD623" s="2" t="str">
        <f t="shared" si="260"/>
        <v>STRING</v>
      </c>
      <c r="AE623" s="7">
        <f t="shared" si="261"/>
        <v>18</v>
      </c>
      <c r="AF623" s="7" t="str">
        <f t="shared" si="262"/>
        <v>n/a</v>
      </c>
      <c r="AG623" s="7" t="str">
        <f t="shared" si="263"/>
        <v>n/a</v>
      </c>
      <c r="AH623" t="str">
        <f>IFERROR(VLOOKUP('nCino | Field Mappings'!$A623,'nCino | Object Info'!$A:$H,8,FALSE),"(not found)")</f>
        <v>facility</v>
      </c>
      <c r="AI623" t="str">
        <f t="shared" si="270"/>
        <v>Migration_ID</v>
      </c>
      <c r="AJ623" s="7" t="str">
        <f t="shared" si="264"/>
        <v>n/a</v>
      </c>
      <c r="AK623" s="7" t="str">
        <f t="shared" ref="AK623:AK625" si="274">AC623</f>
        <v>yes</v>
      </c>
      <c r="AL623" s="2" t="str">
        <f t="shared" si="265"/>
        <v>STRING</v>
      </c>
      <c r="AM623" s="7">
        <f t="shared" si="266"/>
        <v>18</v>
      </c>
      <c r="AN623" s="7" t="str">
        <f t="shared" si="267"/>
        <v>n/a</v>
      </c>
      <c r="AO623" s="7" t="str">
        <f t="shared" si="268"/>
        <v>n/a</v>
      </c>
      <c r="AP623" s="7" t="str">
        <f t="shared" ref="AP623:AP625" si="275">IF(AL623="ARRAY", "CHECK MAX ELEMENTS", "n/a")</f>
        <v>n/a</v>
      </c>
    </row>
    <row r="624" spans="1:42">
      <c r="A624" s="1" t="s">
        <v>49</v>
      </c>
      <c r="B624" s="1" t="s">
        <v>374</v>
      </c>
      <c r="C624" s="1" t="s">
        <v>1878</v>
      </c>
      <c r="D624" s="1" t="s">
        <v>2</v>
      </c>
      <c r="E624" s="1" t="s">
        <v>1879</v>
      </c>
      <c r="F624" s="2" t="str">
        <f>IF(OR(ISERROR(VLOOKUP($C624,'DMW | F&amp;L Fields'!$L:$M, 1, FALSE)),IFERROR(INDEX('DMW | F&amp;L Fields'!$C:$C,MATCH($C624,'DMW | F&amp;L Fields'!$L:$L, 0)), "Y") ="Y"),"No", "Yes")</f>
        <v>Yes</v>
      </c>
      <c r="G624" s="1" t="str">
        <f>IFERROR(VLOOKUP($C624,'DMW | F&amp;L Fields'!$L:$M, 2, FALSE),"(not found)")</f>
        <v>This field captures the name of the facility linked to a customer</v>
      </c>
      <c r="H624" s="2" t="str">
        <f t="shared" si="252"/>
        <v>n/a</v>
      </c>
      <c r="I624" s="2" t="s">
        <v>97</v>
      </c>
      <c r="J624" s="1" t="s">
        <v>115</v>
      </c>
      <c r="K624" s="2">
        <v>80</v>
      </c>
      <c r="L624" s="2">
        <v>0</v>
      </c>
      <c r="M624" s="2">
        <v>0</v>
      </c>
      <c r="N624" s="2" t="str">
        <f t="shared" si="253"/>
        <v>string|80|0|0</v>
      </c>
      <c r="O624" t="str">
        <f>IFERROR(VLOOKUP('nCino | Field Mappings'!$A624,'nCino | Object Info'!$A:$H,5,FALSE),"(not found)")</f>
        <v>rskcsp_ds_facility</v>
      </c>
      <c r="P624" t="str">
        <f t="shared" si="254"/>
        <v>Name</v>
      </c>
      <c r="Q624" s="7">
        <f>IFERROR(VLOOKUP($N624,'nCino | BigQuery Type Lookup'!$A:$F,2,FALSE),"(not found)")</f>
        <v>80</v>
      </c>
      <c r="R624" t="str">
        <f>IFERROR(VLOOKUP('nCino | Field Mappings'!$A624,'nCino | Object Info'!$A:$H,6,FALSE),"(not found)")</f>
        <v>rskcsp_ds_facility_staging</v>
      </c>
      <c r="S624" t="str">
        <f t="shared" si="255"/>
        <v>Name</v>
      </c>
      <c r="T624" s="7" t="str">
        <f t="shared" si="256"/>
        <v>n/a</v>
      </c>
      <c r="U624" s="7" t="str">
        <f t="shared" si="273"/>
        <v>no</v>
      </c>
      <c r="V624" s="2" t="str">
        <f>IFERROR(VLOOKUP($N624,'nCino | BigQuery Type Lookup'!$A:$F,3,FALSE),"(not found)")</f>
        <v>STRING</v>
      </c>
      <c r="W624" s="7">
        <f>IFERROR(VLOOKUP($N624,'nCino | BigQuery Type Lookup'!$A:$F,4,FALSE),"(not found)")</f>
        <v>80</v>
      </c>
      <c r="X624" s="7" t="str">
        <f>IFERROR(VLOOKUP($N624,'nCino | BigQuery Type Lookup'!$A:$F,5,FALSE),"(not found)")</f>
        <v>n/a</v>
      </c>
      <c r="Y624" s="7" t="str">
        <f>IFERROR(VLOOKUP($N624,'nCino | BigQuery Type Lookup'!$A:$F,6,FALSE),"(not found)")</f>
        <v>n/a</v>
      </c>
      <c r="Z624" t="str">
        <f>IFERROR(VLOOKUP('nCino | Field Mappings'!$A624,'nCino | Object Info'!$A:$H,7,FALSE),"(not found)")</f>
        <v>rskcsp_ds_facility_curated</v>
      </c>
      <c r="AA624" t="str">
        <f t="shared" si="258"/>
        <v>Name</v>
      </c>
      <c r="AB624" s="7" t="str">
        <f t="shared" si="259"/>
        <v>n/a</v>
      </c>
      <c r="AC624" s="7" t="str">
        <f t="shared" si="259"/>
        <v>yes</v>
      </c>
      <c r="AD624" s="2" t="str">
        <f t="shared" si="260"/>
        <v>STRING</v>
      </c>
      <c r="AE624" s="7">
        <f t="shared" si="261"/>
        <v>80</v>
      </c>
      <c r="AF624" s="7" t="str">
        <f t="shared" si="262"/>
        <v>n/a</v>
      </c>
      <c r="AG624" s="7" t="str">
        <f t="shared" si="263"/>
        <v>n/a</v>
      </c>
      <c r="AH624" t="str">
        <f>IFERROR(VLOOKUP('nCino | Field Mappings'!$A624,'nCino | Object Info'!$A:$H,8,FALSE),"(not found)")</f>
        <v>facility</v>
      </c>
      <c r="AI624" t="str">
        <f t="shared" si="270"/>
        <v>Name</v>
      </c>
      <c r="AJ624" s="7" t="str">
        <f t="shared" si="264"/>
        <v>n/a</v>
      </c>
      <c r="AK624" s="7" t="str">
        <f t="shared" si="274"/>
        <v>yes</v>
      </c>
      <c r="AL624" s="2" t="str">
        <f t="shared" si="265"/>
        <v>STRING</v>
      </c>
      <c r="AM624" s="7">
        <f t="shared" si="266"/>
        <v>80</v>
      </c>
      <c r="AN624" s="7" t="str">
        <f t="shared" si="267"/>
        <v>n/a</v>
      </c>
      <c r="AO624" s="7" t="str">
        <f t="shared" si="268"/>
        <v>n/a</v>
      </c>
      <c r="AP624" s="7" t="str">
        <f t="shared" si="275"/>
        <v>n/a</v>
      </c>
    </row>
    <row r="625" spans="1:42">
      <c r="A625" s="1" t="s">
        <v>49</v>
      </c>
      <c r="B625" s="1" t="s">
        <v>374</v>
      </c>
      <c r="C625" s="1" t="s">
        <v>1880</v>
      </c>
      <c r="D625" s="1" t="s">
        <v>1881</v>
      </c>
      <c r="E625" s="1" t="s">
        <v>1882</v>
      </c>
      <c r="F625" s="2" t="str">
        <f>IF(OR(ISERROR(VLOOKUP($C625,'DMW | F&amp;L Fields'!$L:$M, 1, FALSE)),IFERROR(INDEX('DMW | F&amp;L Fields'!$C:$C,MATCH($C625,'DMW | F&amp;L Fields'!$L:$L, 0)), "Y") ="Y"),"No", "Yes")</f>
        <v>Yes</v>
      </c>
      <c r="G625" s="1" t="str">
        <f>IFERROR(VLOOKUP($C625,'DMW | F&amp;L Fields'!$L:$M, 2, FALSE),"(not found)")</f>
        <v xml:space="preserve">This field captures the Front Office user owning the credit application. </v>
      </c>
      <c r="H625" s="2" t="str">
        <f t="shared" si="252"/>
        <v>Foreign</v>
      </c>
      <c r="I625" s="2" t="s">
        <v>110</v>
      </c>
      <c r="J625" s="1" t="s">
        <v>1883</v>
      </c>
      <c r="K625" s="2">
        <v>18</v>
      </c>
      <c r="L625" s="2">
        <v>0</v>
      </c>
      <c r="M625" s="2">
        <v>0</v>
      </c>
      <c r="N625" s="2" t="str">
        <f t="shared" si="253"/>
        <v>reference(Group,User)|18|0|0</v>
      </c>
      <c r="O625" t="str">
        <f>IFERROR(VLOOKUP('nCino | Field Mappings'!$A625,'nCino | Object Info'!$A:$H,5,FALSE),"(not found)")</f>
        <v>rskcsp_ds_facility</v>
      </c>
      <c r="P625" t="str">
        <f t="shared" si="254"/>
        <v>OwnerId</v>
      </c>
      <c r="Q625" s="7">
        <f>IFERROR(VLOOKUP($N625,'nCino | BigQuery Type Lookup'!$A:$F,2,FALSE),"(not found)")</f>
        <v>18</v>
      </c>
      <c r="R625" t="str">
        <f>IFERROR(VLOOKUP('nCino | Field Mappings'!$A625,'nCino | Object Info'!$A:$H,6,FALSE),"(not found)")</f>
        <v>rskcsp_ds_facility_staging</v>
      </c>
      <c r="S625" t="str">
        <f t="shared" si="255"/>
        <v>OwnerId</v>
      </c>
      <c r="T625" s="7" t="str">
        <f t="shared" si="256"/>
        <v>Foreign</v>
      </c>
      <c r="U625" s="7" t="str">
        <f t="shared" si="273"/>
        <v>no</v>
      </c>
      <c r="V625" s="2" t="str">
        <f>IFERROR(VLOOKUP($N625,'nCino | BigQuery Type Lookup'!$A:$F,3,FALSE),"(not found)")</f>
        <v>STRING</v>
      </c>
      <c r="W625" s="7">
        <f>IFERROR(VLOOKUP($N625,'nCino | BigQuery Type Lookup'!$A:$F,4,FALSE),"(not found)")</f>
        <v>18</v>
      </c>
      <c r="X625" s="7" t="str">
        <f>IFERROR(VLOOKUP($N625,'nCino | BigQuery Type Lookup'!$A:$F,5,FALSE),"(not found)")</f>
        <v>n/a</v>
      </c>
      <c r="Y625" s="7" t="str">
        <f>IFERROR(VLOOKUP($N625,'nCino | BigQuery Type Lookup'!$A:$F,6,FALSE),"(not found)")</f>
        <v>n/a</v>
      </c>
      <c r="Z625" t="str">
        <f>IFERROR(VLOOKUP('nCino | Field Mappings'!$A625,'nCino | Object Info'!$A:$H,7,FALSE),"(not found)")</f>
        <v>rskcsp_ds_facility_curated</v>
      </c>
      <c r="AA625" t="str">
        <f t="shared" si="258"/>
        <v>OwnerId</v>
      </c>
      <c r="AB625" s="7" t="str">
        <f t="shared" si="259"/>
        <v>Foreign</v>
      </c>
      <c r="AC625" s="7" t="str">
        <f t="shared" si="259"/>
        <v>no</v>
      </c>
      <c r="AD625" s="2" t="str">
        <f t="shared" si="260"/>
        <v>STRING</v>
      </c>
      <c r="AE625" s="7">
        <f t="shared" si="261"/>
        <v>18</v>
      </c>
      <c r="AF625" s="7" t="str">
        <f t="shared" si="262"/>
        <v>n/a</v>
      </c>
      <c r="AG625" s="7" t="str">
        <f t="shared" si="263"/>
        <v>n/a</v>
      </c>
      <c r="AH625" t="str">
        <f>IFERROR(VLOOKUP('nCino | Field Mappings'!$A625,'nCino | Object Info'!$A:$H,8,FALSE),"(not found)")</f>
        <v>facility</v>
      </c>
      <c r="AI625" t="str">
        <f t="shared" si="270"/>
        <v>OwnerId</v>
      </c>
      <c r="AJ625" s="7" t="str">
        <f t="shared" si="264"/>
        <v>Foreign</v>
      </c>
      <c r="AK625" s="7" t="str">
        <f t="shared" si="274"/>
        <v>no</v>
      </c>
      <c r="AL625" s="2" t="str">
        <f t="shared" si="265"/>
        <v>STRING</v>
      </c>
      <c r="AM625" s="7">
        <f t="shared" si="266"/>
        <v>18</v>
      </c>
      <c r="AN625" s="7" t="str">
        <f t="shared" si="267"/>
        <v>n/a</v>
      </c>
      <c r="AO625" s="7" t="str">
        <f t="shared" si="268"/>
        <v>n/a</v>
      </c>
      <c r="AP625" s="7" t="str">
        <f t="shared" si="275"/>
        <v>n/a</v>
      </c>
    </row>
    <row r="626" spans="1:42">
      <c r="A626" s="1" t="s">
        <v>49</v>
      </c>
      <c r="B626" s="1" t="s">
        <v>374</v>
      </c>
      <c r="C626" s="1" t="s">
        <v>1884</v>
      </c>
      <c r="D626" s="1" t="s">
        <v>1885</v>
      </c>
      <c r="E626" s="1" t="s">
        <v>1886</v>
      </c>
      <c r="F626" s="2" t="str">
        <f>IF(OR(ISERROR(VLOOKUP($C626,'DMW | F&amp;L Fields'!$L:$M, 1, FALSE)),IFERROR(INDEX('DMW | F&amp;L Fields'!$C:$C,MATCH($C626,'DMW | F&amp;L Fields'!$L:$L, 0)), "Y") ="Y"),"No", "Yes")</f>
        <v>No</v>
      </c>
      <c r="G626" s="1" t="str">
        <f>IFERROR(VLOOKUP($C626,'DMW | F&amp;L Fields'!$L:$M, 2, FALSE),"(not found)")</f>
        <v>(not found)</v>
      </c>
      <c r="H626" s="2" t="str">
        <f t="shared" si="252"/>
        <v>n/a</v>
      </c>
      <c r="I626" s="2" t="s">
        <v>97</v>
      </c>
      <c r="J626" s="1" t="s">
        <v>335</v>
      </c>
      <c r="K626" s="2">
        <v>32768</v>
      </c>
      <c r="L626" s="2">
        <v>0</v>
      </c>
      <c r="M626" s="2">
        <v>0</v>
      </c>
      <c r="N626" s="2" t="str">
        <f t="shared" si="253"/>
        <v>textarea|32768|0|0</v>
      </c>
      <c r="O626" t="str">
        <f>IFERROR(VLOOKUP('nCino | Field Mappings'!$A626,'nCino | Object Info'!$A:$H,5,FALSE),"(not found)")</f>
        <v>rskcsp_ds_facility</v>
      </c>
      <c r="P626" t="str">
        <f t="shared" si="254"/>
        <v>Post_Closing_Review_Comments__c</v>
      </c>
      <c r="Q626" s="7">
        <f>IFERROR(VLOOKUP($N626,'nCino | BigQuery Type Lookup'!$A:$F,2,FALSE),"(not found)")</f>
        <v>32768</v>
      </c>
    </row>
    <row r="627" spans="1:42">
      <c r="A627" s="1" t="s">
        <v>49</v>
      </c>
      <c r="B627" s="1" t="s">
        <v>374</v>
      </c>
      <c r="C627" s="1" t="s">
        <v>1887</v>
      </c>
      <c r="D627" s="1" t="s">
        <v>1888</v>
      </c>
      <c r="E627" s="1" t="s">
        <v>1889</v>
      </c>
      <c r="F627" s="2" t="str">
        <f>IF(OR(ISERROR(VLOOKUP($C627,'DMW | F&amp;L Fields'!$L:$M, 1, FALSE)),IFERROR(INDEX('DMW | F&amp;L Fields'!$C:$C,MATCH($C627,'DMW | F&amp;L Fields'!$L:$L, 0)), "Y") ="Y"),"No", "Yes")</f>
        <v>No</v>
      </c>
      <c r="G627" s="1" t="str">
        <f>IFERROR(VLOOKUP($C627,'DMW | F&amp;L Fields'!$L:$M, 2, FALSE),"(not found)")</f>
        <v>(not found)</v>
      </c>
      <c r="H627" s="2" t="str">
        <f t="shared" si="252"/>
        <v>Foreign</v>
      </c>
      <c r="I627" s="2" t="s">
        <v>97</v>
      </c>
      <c r="J627" s="1" t="s">
        <v>149</v>
      </c>
      <c r="K627" s="2">
        <v>18</v>
      </c>
      <c r="L627" s="2">
        <v>0</v>
      </c>
      <c r="M627" s="2">
        <v>0</v>
      </c>
      <c r="N627" s="2" t="str">
        <f t="shared" si="253"/>
        <v>reference(User)|18|0|0</v>
      </c>
      <c r="O627" t="str">
        <f>IFERROR(VLOOKUP('nCino | Field Mappings'!$A627,'nCino | Object Info'!$A:$H,5,FALSE),"(not found)")</f>
        <v>rskcsp_ds_facility</v>
      </c>
      <c r="P627" t="str">
        <f t="shared" si="254"/>
        <v>Post_Closing_Review_Completed_By__c</v>
      </c>
      <c r="Q627" s="7">
        <f>IFERROR(VLOOKUP($N627,'nCino | BigQuery Type Lookup'!$A:$F,2,FALSE),"(not found)")</f>
        <v>18</v>
      </c>
    </row>
    <row r="628" spans="1:42">
      <c r="A628" s="1" t="s">
        <v>49</v>
      </c>
      <c r="B628" s="1" t="s">
        <v>374</v>
      </c>
      <c r="C628" s="1" t="s">
        <v>1890</v>
      </c>
      <c r="D628" s="1" t="s">
        <v>1891</v>
      </c>
      <c r="E628" s="1" t="s">
        <v>1892</v>
      </c>
      <c r="F628" s="2" t="str">
        <f>IF(OR(ISERROR(VLOOKUP($C628,'DMW | F&amp;L Fields'!$L:$M, 1, FALSE)),IFERROR(INDEX('DMW | F&amp;L Fields'!$C:$C,MATCH($C628,'DMW | F&amp;L Fields'!$L:$L, 0)), "Y") ="Y"),"No", "Yes")</f>
        <v>No</v>
      </c>
      <c r="G628" s="1" t="str">
        <f>IFERROR(VLOOKUP($C628,'DMW | F&amp;L Fields'!$L:$M, 2, FALSE),"(not found)")</f>
        <v>(not found)</v>
      </c>
      <c r="H628" s="2" t="str">
        <f t="shared" si="252"/>
        <v>n/a</v>
      </c>
      <c r="I628" s="2" t="s">
        <v>97</v>
      </c>
      <c r="J628" s="1" t="s">
        <v>102</v>
      </c>
      <c r="K628" s="2">
        <v>0</v>
      </c>
      <c r="L628" s="2">
        <v>0</v>
      </c>
      <c r="M628" s="2">
        <v>0</v>
      </c>
      <c r="N628" s="2" t="str">
        <f t="shared" si="253"/>
        <v>date|0|0|0</v>
      </c>
      <c r="O628" t="str">
        <f>IFERROR(VLOOKUP('nCino | Field Mappings'!$A628,'nCino | Object Info'!$A:$H,5,FALSE),"(not found)")</f>
        <v>rskcsp_ds_facility</v>
      </c>
      <c r="P628" t="str">
        <f t="shared" si="254"/>
        <v>Post_Closing_Review_Completed_Date__c</v>
      </c>
      <c r="Q628" s="7">
        <f>IFERROR(VLOOKUP($N628,'nCino | BigQuery Type Lookup'!$A:$F,2,FALSE),"(not found)")</f>
        <v>8</v>
      </c>
    </row>
    <row r="629" spans="1:42">
      <c r="A629" s="1" t="s">
        <v>49</v>
      </c>
      <c r="B629" s="1" t="s">
        <v>374</v>
      </c>
      <c r="C629" s="1" t="s">
        <v>1893</v>
      </c>
      <c r="D629" s="1" t="s">
        <v>1894</v>
      </c>
      <c r="E629" s="1" t="s">
        <v>1895</v>
      </c>
      <c r="F629" s="2" t="str">
        <f>IF(OR(ISERROR(VLOOKUP($C629,'DMW | F&amp;L Fields'!$L:$M, 1, FALSE)),IFERROR(INDEX('DMW | F&amp;L Fields'!$C:$C,MATCH($C629,'DMW | F&amp;L Fields'!$L:$L, 0)), "Y") ="Y"),"No", "Yes")</f>
        <v>Yes</v>
      </c>
      <c r="G629" s="1" t="str">
        <f>IFERROR(VLOOKUP($C629,'DMW | F&amp;L Fields'!$L:$M, 2, FALSE),"(not found)")</f>
        <v>This was a requested field for our Baseline Config.</v>
      </c>
      <c r="H629" s="2" t="str">
        <f t="shared" si="252"/>
        <v>n/a</v>
      </c>
      <c r="I629" s="2" t="s">
        <v>97</v>
      </c>
      <c r="J629" s="1" t="s">
        <v>119</v>
      </c>
      <c r="K629" s="2">
        <v>255</v>
      </c>
      <c r="L629" s="2">
        <v>0</v>
      </c>
      <c r="M629" s="2">
        <v>0</v>
      </c>
      <c r="N629" s="2" t="str">
        <f t="shared" si="253"/>
        <v>picklist|255|0|0</v>
      </c>
      <c r="O629" t="str">
        <f>IFERROR(VLOOKUP('nCino | Field Mappings'!$A629,'nCino | Object Info'!$A:$H,5,FALSE),"(not found)")</f>
        <v>rskcsp_ds_facility</v>
      </c>
      <c r="P629" t="str">
        <f t="shared" si="254"/>
        <v>Primary_Source_of_Repayment__c</v>
      </c>
      <c r="Q629" s="7">
        <f>IFERROR(VLOOKUP($N629,'nCino | BigQuery Type Lookup'!$A:$F,2,FALSE),"(not found)")</f>
        <v>255</v>
      </c>
      <c r="R629" t="str">
        <f>IFERROR(VLOOKUP('nCino | Field Mappings'!$A629,'nCino | Object Info'!$A:$H,6,FALSE),"(not found)")</f>
        <v>rskcsp_ds_facility_staging</v>
      </c>
      <c r="S629" t="str">
        <f t="shared" si="255"/>
        <v>Primary_Source_of_Repayment__c</v>
      </c>
      <c r="T629" s="7" t="str">
        <f t="shared" si="256"/>
        <v>n/a</v>
      </c>
      <c r="U629" s="7" t="str">
        <f t="shared" ref="U629" si="276">IF($T629="Primary", "yes", "no")</f>
        <v>no</v>
      </c>
      <c r="V629" s="2" t="str">
        <f>IFERROR(VLOOKUP($N629,'nCino | BigQuery Type Lookup'!$A:$F,3,FALSE),"(not found)")</f>
        <v>STRING</v>
      </c>
      <c r="W629" s="7">
        <f>IFERROR(VLOOKUP($N629,'nCino | BigQuery Type Lookup'!$A:$F,4,FALSE),"(not found)")</f>
        <v>255</v>
      </c>
      <c r="X629" s="7" t="str">
        <f>IFERROR(VLOOKUP($N629,'nCino | BigQuery Type Lookup'!$A:$F,5,FALSE),"(not found)")</f>
        <v>n/a</v>
      </c>
      <c r="Y629" s="7" t="str">
        <f>IFERROR(VLOOKUP($N629,'nCino | BigQuery Type Lookup'!$A:$F,6,FALSE),"(not found)")</f>
        <v>n/a</v>
      </c>
      <c r="Z629" t="str">
        <f>IFERROR(VLOOKUP('nCino | Field Mappings'!$A629,'nCino | Object Info'!$A:$H,7,FALSE),"(not found)")</f>
        <v>rskcsp_ds_facility_curated</v>
      </c>
      <c r="AA629" t="str">
        <f t="shared" si="258"/>
        <v>Primary_Source_of_Repayment__c</v>
      </c>
      <c r="AB629" s="7" t="str">
        <f t="shared" si="259"/>
        <v>n/a</v>
      </c>
      <c r="AC629" s="7" t="str">
        <f t="shared" si="259"/>
        <v>yes</v>
      </c>
      <c r="AD629" s="2" t="str">
        <f t="shared" si="260"/>
        <v>STRING</v>
      </c>
      <c r="AE629" s="7">
        <f t="shared" si="261"/>
        <v>255</v>
      </c>
      <c r="AF629" s="7" t="str">
        <f t="shared" si="262"/>
        <v>n/a</v>
      </c>
      <c r="AG629" s="7" t="str">
        <f t="shared" si="263"/>
        <v>n/a</v>
      </c>
      <c r="AH629" t="str">
        <f>IFERROR(VLOOKUP('nCino | Field Mappings'!$A629,'nCino | Object Info'!$A:$H,8,FALSE),"(not found)")</f>
        <v>facility</v>
      </c>
      <c r="AI629" t="str">
        <f t="shared" si="270"/>
        <v>Primary_Source_of_Repayment</v>
      </c>
      <c r="AJ629" s="7" t="str">
        <f t="shared" si="264"/>
        <v>n/a</v>
      </c>
      <c r="AK629" s="7" t="str">
        <f>AC629</f>
        <v>yes</v>
      </c>
      <c r="AL629" s="2" t="str">
        <f t="shared" si="265"/>
        <v>STRING</v>
      </c>
      <c r="AM629" s="7">
        <f t="shared" si="266"/>
        <v>255</v>
      </c>
      <c r="AN629" s="7" t="str">
        <f t="shared" si="267"/>
        <v>n/a</v>
      </c>
      <c r="AO629" s="7" t="str">
        <f t="shared" si="268"/>
        <v>n/a</v>
      </c>
      <c r="AP629" s="7" t="str">
        <f>IF(AL629="ARRAY", "CHECK MAX ELEMENTS", "n/a")</f>
        <v>n/a</v>
      </c>
    </row>
    <row r="630" spans="1:42">
      <c r="A630" s="1" t="s">
        <v>49</v>
      </c>
      <c r="B630" s="1" t="s">
        <v>374</v>
      </c>
      <c r="C630" s="1" t="s">
        <v>1896</v>
      </c>
      <c r="D630" s="1" t="s">
        <v>1897</v>
      </c>
      <c r="E630" s="1" t="s">
        <v>1898</v>
      </c>
      <c r="F630" s="2" t="str">
        <f>IF(OR(ISERROR(VLOOKUP($C630,'DMW | F&amp;L Fields'!$L:$M, 1, FALSE)),IFERROR(INDEX('DMW | F&amp;L Fields'!$C:$C,MATCH($C630,'DMW | F&amp;L Fields'!$L:$L, 0)), "Y") ="Y"),"No", "Yes")</f>
        <v>No</v>
      </c>
      <c r="G630" s="1" t="str">
        <f>IFERROR(VLOOKUP($C630,'DMW | F&amp;L Fields'!$L:$M, 2, FALSE),"(not found)")</f>
        <v>(not found)</v>
      </c>
      <c r="H630" s="2" t="str">
        <f t="shared" si="252"/>
        <v>n/a</v>
      </c>
      <c r="I630" s="2" t="s">
        <v>97</v>
      </c>
      <c r="J630" s="1" t="s">
        <v>128</v>
      </c>
      <c r="K630" s="2">
        <v>0</v>
      </c>
      <c r="L630" s="2">
        <v>18</v>
      </c>
      <c r="M630" s="2">
        <v>2</v>
      </c>
      <c r="N630" s="2" t="str">
        <f t="shared" si="253"/>
        <v>currency|0|18|2</v>
      </c>
      <c r="O630" t="str">
        <f>IFERROR(VLOOKUP('nCino | Field Mappings'!$A630,'nCino | Object Info'!$A:$H,5,FALSE),"(not found)")</f>
        <v>rskcsp_ds_facility</v>
      </c>
      <c r="P630" t="str">
        <f t="shared" si="254"/>
        <v>PrincipalBalance__c</v>
      </c>
      <c r="Q630" s="7">
        <f>IFERROR(VLOOKUP($N630,'nCino | BigQuery Type Lookup'!$A:$F,2,FALSE),"(not found)")</f>
        <v>21</v>
      </c>
    </row>
    <row r="631" spans="1:42">
      <c r="A631" s="1" t="s">
        <v>49</v>
      </c>
      <c r="B631" s="1" t="s">
        <v>374</v>
      </c>
      <c r="C631" s="1" t="s">
        <v>1899</v>
      </c>
      <c r="D631" s="1" t="s">
        <v>370</v>
      </c>
      <c r="E631" s="1" t="s">
        <v>371</v>
      </c>
      <c r="F631" s="2" t="str">
        <f>IF(OR(ISERROR(VLOOKUP($C631,'DMW | F&amp;L Fields'!$L:$M, 1, FALSE)),IFERROR(INDEX('DMW | F&amp;L Fields'!$C:$C,MATCH($C631,'DMW | F&amp;L Fields'!$L:$L, 0)), "Y") ="Y"),"No", "Yes")</f>
        <v>Yes</v>
      </c>
      <c r="G631" s="1">
        <f>IFERROR(VLOOKUP($C631,'DMW | F&amp;L Fields'!$L:$M, 2, FALSE),"(not found)")</f>
        <v>0</v>
      </c>
      <c r="H631" s="2" t="str">
        <f t="shared" si="252"/>
        <v>Foreign</v>
      </c>
      <c r="I631" s="2" t="s">
        <v>97</v>
      </c>
      <c r="J631" s="1" t="s">
        <v>372</v>
      </c>
      <c r="K631" s="2">
        <v>18</v>
      </c>
      <c r="L631" s="2">
        <v>0</v>
      </c>
      <c r="M631" s="2">
        <v>0</v>
      </c>
      <c r="N631" s="2" t="str">
        <f t="shared" si="253"/>
        <v>reference(RecordType)|18|0|0</v>
      </c>
      <c r="O631" t="str">
        <f>IFERROR(VLOOKUP('nCino | Field Mappings'!$A631,'nCino | Object Info'!$A:$H,5,FALSE),"(not found)")</f>
        <v>rskcsp_ds_facility</v>
      </c>
      <c r="P631" t="str">
        <f t="shared" si="254"/>
        <v>RecordTypeId</v>
      </c>
      <c r="Q631" s="7">
        <f>IFERROR(VLOOKUP($N631,'nCino | BigQuery Type Lookup'!$A:$F,2,FALSE),"(not found)")</f>
        <v>18</v>
      </c>
      <c r="R631" t="str">
        <f>IFERROR(VLOOKUP('nCino | Field Mappings'!$A631,'nCino | Object Info'!$A:$H,6,FALSE),"(not found)")</f>
        <v>rskcsp_ds_facility_staging</v>
      </c>
      <c r="S631" t="str">
        <f t="shared" si="255"/>
        <v>RecordTypeId</v>
      </c>
      <c r="T631" s="7" t="str">
        <f t="shared" si="256"/>
        <v>Foreign</v>
      </c>
      <c r="U631" s="7" t="str">
        <f t="shared" ref="U631" si="277">IF($T631="Primary", "yes", "no")</f>
        <v>no</v>
      </c>
      <c r="V631" s="2" t="str">
        <f>IFERROR(VLOOKUP($N631,'nCino | BigQuery Type Lookup'!$A:$F,3,FALSE),"(not found)")</f>
        <v>STRING</v>
      </c>
      <c r="W631" s="7">
        <f>IFERROR(VLOOKUP($N631,'nCino | BigQuery Type Lookup'!$A:$F,4,FALSE),"(not found)")</f>
        <v>18</v>
      </c>
      <c r="X631" s="7" t="str">
        <f>IFERROR(VLOOKUP($N631,'nCino | BigQuery Type Lookup'!$A:$F,5,FALSE),"(not found)")</f>
        <v>n/a</v>
      </c>
      <c r="Y631" s="7" t="str">
        <f>IFERROR(VLOOKUP($N631,'nCino | BigQuery Type Lookup'!$A:$F,6,FALSE),"(not found)")</f>
        <v>n/a</v>
      </c>
      <c r="Z631" t="str">
        <f>IFERROR(VLOOKUP('nCino | Field Mappings'!$A631,'nCino | Object Info'!$A:$H,7,FALSE),"(not found)")</f>
        <v>rskcsp_ds_facility_curated</v>
      </c>
      <c r="AA631" t="str">
        <f t="shared" si="258"/>
        <v>RecordTypeId</v>
      </c>
      <c r="AB631" s="7" t="str">
        <f t="shared" si="259"/>
        <v>Foreign</v>
      </c>
      <c r="AC631" s="7" t="str">
        <f t="shared" si="259"/>
        <v>yes</v>
      </c>
      <c r="AD631" s="2" t="str">
        <f t="shared" si="260"/>
        <v>STRING</v>
      </c>
      <c r="AE631" s="7">
        <f t="shared" si="261"/>
        <v>18</v>
      </c>
      <c r="AF631" s="7" t="str">
        <f t="shared" si="262"/>
        <v>n/a</v>
      </c>
      <c r="AG631" s="7" t="str">
        <f t="shared" si="263"/>
        <v>n/a</v>
      </c>
      <c r="AH631" t="str">
        <f>IFERROR(VLOOKUP('nCino | Field Mappings'!$A631,'nCino | Object Info'!$A:$H,8,FALSE),"(not found)")</f>
        <v>facility</v>
      </c>
      <c r="AI631" t="str">
        <f t="shared" si="270"/>
        <v>RecordTypeId</v>
      </c>
      <c r="AJ631" s="7" t="str">
        <f t="shared" si="264"/>
        <v>Foreign</v>
      </c>
      <c r="AK631" s="7" t="str">
        <f>AC631</f>
        <v>yes</v>
      </c>
      <c r="AL631" s="2" t="str">
        <f t="shared" si="265"/>
        <v>STRING</v>
      </c>
      <c r="AM631" s="7">
        <f t="shared" si="266"/>
        <v>18</v>
      </c>
      <c r="AN631" s="7" t="str">
        <f t="shared" si="267"/>
        <v>n/a</v>
      </c>
      <c r="AO631" s="7" t="str">
        <f t="shared" si="268"/>
        <v>n/a</v>
      </c>
      <c r="AP631" s="7" t="str">
        <f>IF(AL631="ARRAY", "CHECK MAX ELEMENTS", "n/a")</f>
        <v>n/a</v>
      </c>
    </row>
    <row r="632" spans="1:42">
      <c r="A632" s="1" t="s">
        <v>49</v>
      </c>
      <c r="B632" s="1" t="s">
        <v>374</v>
      </c>
      <c r="C632" s="1" t="s">
        <v>1900</v>
      </c>
      <c r="D632" s="1" t="s">
        <v>1901</v>
      </c>
      <c r="E632" s="1" t="s">
        <v>1902</v>
      </c>
      <c r="F632" s="2" t="str">
        <f>IF(OR(ISERROR(VLOOKUP($C632,'DMW | F&amp;L Fields'!$L:$M, 1, FALSE)),IFERROR(INDEX('DMW | F&amp;L Fields'!$C:$C,MATCH($C632,'DMW | F&amp;L Fields'!$L:$L, 0)), "Y") ="Y"),"No", "Yes")</f>
        <v>No</v>
      </c>
      <c r="G632" s="1" t="str">
        <f>IFERROR(VLOOKUP($C632,'DMW | F&amp;L Fields'!$L:$M, 2, FALSE),"(not found)")</f>
        <v>(not found)</v>
      </c>
      <c r="H632" s="2" t="str">
        <f t="shared" si="252"/>
        <v>n/a</v>
      </c>
      <c r="I632" s="2" t="s">
        <v>110</v>
      </c>
      <c r="J632" s="1" t="s">
        <v>164</v>
      </c>
      <c r="K632" s="2">
        <v>0</v>
      </c>
      <c r="L632" s="2">
        <v>0</v>
      </c>
      <c r="M632" s="2">
        <v>0</v>
      </c>
      <c r="N632" s="2" t="str">
        <f t="shared" si="253"/>
        <v>boolean|0|0|0</v>
      </c>
      <c r="O632" t="str">
        <f>IFERROR(VLOOKUP('nCino | Field Mappings'!$A632,'nCino | Object Info'!$A:$H,5,FALSE),"(not found)")</f>
        <v>rskcsp_ds_facility</v>
      </c>
      <c r="P632" t="str">
        <f t="shared" si="254"/>
        <v>Reg_W_Reportable__c</v>
      </c>
      <c r="Q632" s="7">
        <f>IFERROR(VLOOKUP($N632,'nCino | BigQuery Type Lookup'!$A:$F,2,FALSE),"(not found)")</f>
        <v>1</v>
      </c>
    </row>
    <row r="633" spans="1:42">
      <c r="A633" s="1" t="s">
        <v>49</v>
      </c>
      <c r="B633" s="1" t="s">
        <v>374</v>
      </c>
      <c r="C633" s="1" t="s">
        <v>1903</v>
      </c>
      <c r="D633" s="1" t="s">
        <v>1904</v>
      </c>
      <c r="E633" s="1" t="s">
        <v>1905</v>
      </c>
      <c r="F633" s="2" t="str">
        <f>IF(OR(ISERROR(VLOOKUP($C633,'DMW | F&amp;L Fields'!$L:$M, 1, FALSE)),IFERROR(INDEX('DMW | F&amp;L Fields'!$C:$C,MATCH($C633,'DMW | F&amp;L Fields'!$L:$L, 0)), "Y") ="Y"),"No", "Yes")</f>
        <v>No</v>
      </c>
      <c r="G633" s="1" t="str">
        <f>IFERROR(VLOOKUP($C633,'DMW | F&amp;L Fields'!$L:$M, 2, FALSE),"(not found)")</f>
        <v>(not found)</v>
      </c>
      <c r="H633" s="2" t="str">
        <f t="shared" si="252"/>
        <v>n/a</v>
      </c>
      <c r="I633" s="2" t="s">
        <v>97</v>
      </c>
      <c r="J633" s="1" t="s">
        <v>115</v>
      </c>
      <c r="K633" s="2">
        <v>80</v>
      </c>
      <c r="L633" s="2">
        <v>0</v>
      </c>
      <c r="M633" s="2">
        <v>0</v>
      </c>
      <c r="N633" s="2" t="str">
        <f t="shared" si="253"/>
        <v>string|80|0|0</v>
      </c>
      <c r="O633" t="str">
        <f>IFERROR(VLOOKUP('nCino | Field Mappings'!$A633,'nCino | Object Info'!$A:$H,5,FALSE),"(not found)")</f>
        <v>rskcsp_ds_facility</v>
      </c>
      <c r="P633" t="str">
        <f t="shared" si="254"/>
        <v>Secondary_Market_Buyer__c</v>
      </c>
      <c r="Q633" s="7">
        <f>IFERROR(VLOOKUP($N633,'nCino | BigQuery Type Lookup'!$A:$F,2,FALSE),"(not found)")</f>
        <v>80</v>
      </c>
    </row>
    <row r="634" spans="1:42">
      <c r="A634" s="1" t="s">
        <v>49</v>
      </c>
      <c r="B634" s="1" t="s">
        <v>374</v>
      </c>
      <c r="C634" s="1" t="s">
        <v>1906</v>
      </c>
      <c r="D634" s="1" t="s">
        <v>1907</v>
      </c>
      <c r="E634" s="1" t="s">
        <v>1908</v>
      </c>
      <c r="F634" s="2" t="str">
        <f>IF(OR(ISERROR(VLOOKUP($C634,'DMW | F&amp;L Fields'!$L:$M, 1, FALSE)),IFERROR(INDEX('DMW | F&amp;L Fields'!$C:$C,MATCH($C634,'DMW | F&amp;L Fields'!$L:$L, 0)), "Y") ="Y"),"No", "Yes")</f>
        <v>No</v>
      </c>
      <c r="G634" s="1" t="str">
        <f>IFERROR(VLOOKUP($C634,'DMW | F&amp;L Fields'!$L:$M, 2, FALSE),"(not found)")</f>
        <v>(not found)</v>
      </c>
      <c r="H634" s="2" t="str">
        <f t="shared" si="252"/>
        <v>n/a</v>
      </c>
      <c r="I634" s="2" t="s">
        <v>97</v>
      </c>
      <c r="J634" s="1" t="s">
        <v>119</v>
      </c>
      <c r="K634" s="2">
        <v>255</v>
      </c>
      <c r="L634" s="2">
        <v>0</v>
      </c>
      <c r="M634" s="2">
        <v>0</v>
      </c>
      <c r="N634" s="2" t="str">
        <f t="shared" si="253"/>
        <v>picklist|255|0|0</v>
      </c>
      <c r="O634" t="str">
        <f>IFERROR(VLOOKUP('nCino | Field Mappings'!$A634,'nCino | Object Info'!$A:$H,5,FALSE),"(not found)")</f>
        <v>rskcsp_ds_facility</v>
      </c>
      <c r="P634" t="str">
        <f t="shared" si="254"/>
        <v>Secondary_Source_of_Repayment__c</v>
      </c>
      <c r="Q634" s="7">
        <f>IFERROR(VLOOKUP($N634,'nCino | BigQuery Type Lookup'!$A:$F,2,FALSE),"(not found)")</f>
        <v>255</v>
      </c>
    </row>
    <row r="635" spans="1:42">
      <c r="A635" s="1" t="s">
        <v>49</v>
      </c>
      <c r="B635" s="1" t="s">
        <v>374</v>
      </c>
      <c r="C635" s="1" t="s">
        <v>1909</v>
      </c>
      <c r="D635" s="1" t="s">
        <v>1910</v>
      </c>
      <c r="E635" s="1" t="s">
        <v>828</v>
      </c>
      <c r="F635" s="2" t="str">
        <f>IF(OR(ISERROR(VLOOKUP($C635,'DMW | F&amp;L Fields'!$L:$M, 1, FALSE)),IFERROR(INDEX('DMW | F&amp;L Fields'!$C:$C,MATCH($C635,'DMW | F&amp;L Fields'!$L:$L, 0)), "Y") ="Y"),"No", "Yes")</f>
        <v>Yes</v>
      </c>
      <c r="G635" s="1" t="str">
        <f>IFERROR(VLOOKUP($C635,'DMW | F&amp;L Fields'!$L:$M, 2, FALSE),"(not found)")</f>
        <v>The frequency of steps on a stepped Overdraft</v>
      </c>
      <c r="H635" s="2" t="str">
        <f t="shared" si="252"/>
        <v>n/a</v>
      </c>
      <c r="I635" s="2" t="s">
        <v>97</v>
      </c>
      <c r="J635" s="1" t="s">
        <v>119</v>
      </c>
      <c r="K635" s="2">
        <v>255</v>
      </c>
      <c r="L635" s="2">
        <v>0</v>
      </c>
      <c r="M635" s="2">
        <v>0</v>
      </c>
      <c r="N635" s="2" t="str">
        <f t="shared" si="253"/>
        <v>picklist|255|0|0</v>
      </c>
      <c r="O635" t="str">
        <f>IFERROR(VLOOKUP('nCino | Field Mappings'!$A635,'nCino | Object Info'!$A:$H,5,FALSE),"(not found)")</f>
        <v>rskcsp_ds_facility</v>
      </c>
      <c r="P635" t="str">
        <f t="shared" si="254"/>
        <v>Step_Frequency__c</v>
      </c>
      <c r="Q635" s="7">
        <f>IFERROR(VLOOKUP($N635,'nCino | BigQuery Type Lookup'!$A:$F,2,FALSE),"(not found)")</f>
        <v>255</v>
      </c>
      <c r="R635" t="str">
        <f>IFERROR(VLOOKUP('nCino | Field Mappings'!$A635,'nCino | Object Info'!$A:$H,6,FALSE),"(not found)")</f>
        <v>rskcsp_ds_facility_staging</v>
      </c>
      <c r="S635" t="str">
        <f t="shared" si="255"/>
        <v>Step_Frequency__c</v>
      </c>
      <c r="T635" s="7" t="str">
        <f t="shared" si="256"/>
        <v>n/a</v>
      </c>
      <c r="U635" s="7" t="str">
        <f t="shared" ref="U635" si="278">IF($T635="Primary", "yes", "no")</f>
        <v>no</v>
      </c>
      <c r="V635" s="2" t="str">
        <f>IFERROR(VLOOKUP($N635,'nCino | BigQuery Type Lookup'!$A:$F,3,FALSE),"(not found)")</f>
        <v>STRING</v>
      </c>
      <c r="W635" s="7">
        <f>IFERROR(VLOOKUP($N635,'nCino | BigQuery Type Lookup'!$A:$F,4,FALSE),"(not found)")</f>
        <v>255</v>
      </c>
      <c r="X635" s="7" t="str">
        <f>IFERROR(VLOOKUP($N635,'nCino | BigQuery Type Lookup'!$A:$F,5,FALSE),"(not found)")</f>
        <v>n/a</v>
      </c>
      <c r="Y635" s="7" t="str">
        <f>IFERROR(VLOOKUP($N635,'nCino | BigQuery Type Lookup'!$A:$F,6,FALSE),"(not found)")</f>
        <v>n/a</v>
      </c>
      <c r="Z635" t="str">
        <f>IFERROR(VLOOKUP('nCino | Field Mappings'!$A635,'nCino | Object Info'!$A:$H,7,FALSE),"(not found)")</f>
        <v>rskcsp_ds_facility_curated</v>
      </c>
      <c r="AA635" t="str">
        <f t="shared" si="258"/>
        <v>Step_Frequency__c</v>
      </c>
      <c r="AB635" s="7" t="str">
        <f t="shared" si="259"/>
        <v>n/a</v>
      </c>
      <c r="AC635" s="7" t="str">
        <f t="shared" si="259"/>
        <v>yes</v>
      </c>
      <c r="AD635" s="2" t="str">
        <f t="shared" si="260"/>
        <v>STRING</v>
      </c>
      <c r="AE635" s="7">
        <f t="shared" si="261"/>
        <v>255</v>
      </c>
      <c r="AF635" s="7" t="str">
        <f t="shared" si="262"/>
        <v>n/a</v>
      </c>
      <c r="AG635" s="7" t="str">
        <f t="shared" si="263"/>
        <v>n/a</v>
      </c>
      <c r="AH635" t="str">
        <f>IFERROR(VLOOKUP('nCino | Field Mappings'!$A635,'nCino | Object Info'!$A:$H,8,FALSE),"(not found)")</f>
        <v>facility</v>
      </c>
      <c r="AI635" t="str">
        <f t="shared" si="270"/>
        <v>Step_Frequency</v>
      </c>
      <c r="AJ635" s="7" t="str">
        <f t="shared" si="264"/>
        <v>n/a</v>
      </c>
      <c r="AK635" s="7" t="str">
        <f>AC635</f>
        <v>yes</v>
      </c>
      <c r="AL635" s="2" t="str">
        <f t="shared" si="265"/>
        <v>STRING</v>
      </c>
      <c r="AM635" s="7">
        <f t="shared" si="266"/>
        <v>255</v>
      </c>
      <c r="AN635" s="7" t="str">
        <f t="shared" si="267"/>
        <v>n/a</v>
      </c>
      <c r="AO635" s="7" t="str">
        <f t="shared" si="268"/>
        <v>n/a</v>
      </c>
      <c r="AP635" s="7" t="str">
        <f>IF(AL635="ARRAY", "CHECK MAX ELEMENTS", "n/a")</f>
        <v>n/a</v>
      </c>
    </row>
    <row r="636" spans="1:42">
      <c r="A636" s="1" t="s">
        <v>49</v>
      </c>
      <c r="B636" s="1" t="s">
        <v>374</v>
      </c>
      <c r="C636" s="1" t="s">
        <v>1911</v>
      </c>
      <c r="D636" s="1" t="s">
        <v>1912</v>
      </c>
      <c r="E636" s="1" t="s">
        <v>1913</v>
      </c>
      <c r="F636" s="2" t="str">
        <f>IF(OR(ISERROR(VLOOKUP($C636,'DMW | F&amp;L Fields'!$L:$M, 1, FALSE)),IFERROR(INDEX('DMW | F&amp;L Fields'!$C:$C,MATCH($C636,'DMW | F&amp;L Fields'!$L:$L, 0)), "Y") ="Y"),"No", "Yes")</f>
        <v>No</v>
      </c>
      <c r="G636" s="1" t="str">
        <f>IFERROR(VLOOKUP($C636,'DMW | F&amp;L Fields'!$L:$M, 2, FALSE),"(not found)")</f>
        <v>(not found)</v>
      </c>
      <c r="H636" s="2" t="str">
        <f t="shared" si="252"/>
        <v>n/a</v>
      </c>
      <c r="I636" s="2" t="s">
        <v>97</v>
      </c>
      <c r="J636" s="1" t="s">
        <v>102</v>
      </c>
      <c r="K636" s="2">
        <v>0</v>
      </c>
      <c r="L636" s="2">
        <v>0</v>
      </c>
      <c r="M636" s="2">
        <v>0</v>
      </c>
      <c r="N636" s="2" t="str">
        <f t="shared" si="253"/>
        <v>date|0|0|0</v>
      </c>
      <c r="O636" t="str">
        <f>IFERROR(VLOOKUP('nCino | Field Mappings'!$A636,'nCino | Object Info'!$A:$H,5,FALSE),"(not found)")</f>
        <v>rskcsp_ds_facility</v>
      </c>
      <c r="P636" t="str">
        <f t="shared" si="254"/>
        <v>Submitted_for_Approval_Date__c</v>
      </c>
      <c r="Q636" s="7">
        <f>IFERROR(VLOOKUP($N636,'nCino | BigQuery Type Lookup'!$A:$F,2,FALSE),"(not found)")</f>
        <v>8</v>
      </c>
    </row>
    <row r="637" spans="1:42">
      <c r="A637" s="1" t="s">
        <v>49</v>
      </c>
      <c r="B637" s="1" t="s">
        <v>374</v>
      </c>
      <c r="C637" s="1" t="s">
        <v>1914</v>
      </c>
      <c r="D637" s="1" t="s">
        <v>182</v>
      </c>
      <c r="E637" s="1" t="s">
        <v>183</v>
      </c>
      <c r="F637" s="2" t="str">
        <f>IF(OR(ISERROR(VLOOKUP($C637,'DMW | F&amp;L Fields'!$L:$M, 1, FALSE)),IFERROR(INDEX('DMW | F&amp;L Fields'!$C:$C,MATCH($C637,'DMW | F&amp;L Fields'!$L:$L, 0)), "Y") ="Y"),"No", "Yes")</f>
        <v>No</v>
      </c>
      <c r="G637" s="1" t="str">
        <f>IFERROR(VLOOKUP($C637,'DMW | F&amp;L Fields'!$L:$M, 2, FALSE),"(not found)")</f>
        <v>(not found)</v>
      </c>
      <c r="H637" s="2" t="str">
        <f t="shared" si="252"/>
        <v>n/a</v>
      </c>
      <c r="I637" s="2" t="s">
        <v>110</v>
      </c>
      <c r="J637" s="1" t="s">
        <v>153</v>
      </c>
      <c r="K637" s="2">
        <v>0</v>
      </c>
      <c r="L637" s="2">
        <v>0</v>
      </c>
      <c r="M637" s="2">
        <v>0</v>
      </c>
      <c r="N637" s="2" t="str">
        <f t="shared" si="253"/>
        <v>datetime|0|0|0</v>
      </c>
      <c r="O637" t="str">
        <f>IFERROR(VLOOKUP('nCino | Field Mappings'!$A637,'nCino | Object Info'!$A:$H,5,FALSE),"(not found)")</f>
        <v>rskcsp_ds_facility</v>
      </c>
      <c r="P637" t="str">
        <f t="shared" si="254"/>
        <v>SystemModstamp</v>
      </c>
      <c r="Q637" s="7">
        <f>IFERROR(VLOOKUP($N637,'nCino | BigQuery Type Lookup'!$A:$F,2,FALSE),"(not found)")</f>
        <v>14</v>
      </c>
    </row>
    <row r="638" spans="1:42">
      <c r="A638" s="1" t="s">
        <v>49</v>
      </c>
      <c r="B638" s="1" t="s">
        <v>374</v>
      </c>
      <c r="C638" s="1" t="s">
        <v>1915</v>
      </c>
      <c r="D638" s="1" t="s">
        <v>1916</v>
      </c>
      <c r="E638" s="1" t="s">
        <v>1917</v>
      </c>
      <c r="F638" s="2" t="str">
        <f>IF(OR(ISERROR(VLOOKUP($C638,'DMW | F&amp;L Fields'!$L:$M, 1, FALSE)),IFERROR(INDEX('DMW | F&amp;L Fields'!$C:$C,MATCH($C638,'DMW | F&amp;L Fields'!$L:$L, 0)), "Y") ="Y"),"No", "Yes")</f>
        <v>No</v>
      </c>
      <c r="G638" s="1" t="str">
        <f>IFERROR(VLOOKUP($C638,'DMW | F&amp;L Fields'!$L:$M, 2, FALSE),"(not found)")</f>
        <v>(not found)</v>
      </c>
      <c r="H638" s="2" t="str">
        <f t="shared" si="252"/>
        <v>n/a</v>
      </c>
      <c r="I638" s="2" t="s">
        <v>97</v>
      </c>
      <c r="J638" s="1" t="s">
        <v>119</v>
      </c>
      <c r="K638" s="2">
        <v>255</v>
      </c>
      <c r="L638" s="2">
        <v>0</v>
      </c>
      <c r="M638" s="2">
        <v>0</v>
      </c>
      <c r="N638" s="2" t="str">
        <f t="shared" si="253"/>
        <v>picklist|255|0|0</v>
      </c>
      <c r="O638" t="str">
        <f>IFERROR(VLOOKUP('nCino | Field Mappings'!$A638,'nCino | Object Info'!$A:$H,5,FALSE),"(not found)")</f>
        <v>rskcsp_ds_facility</v>
      </c>
      <c r="P638" t="str">
        <f t="shared" si="254"/>
        <v>Tertiary_Source_of_Repayment__c</v>
      </c>
      <c r="Q638" s="7">
        <f>IFERROR(VLOOKUP($N638,'nCino | BigQuery Type Lookup'!$A:$F,2,FALSE),"(not found)")</f>
        <v>255</v>
      </c>
    </row>
    <row r="639" spans="1:42">
      <c r="A639" s="1" t="s">
        <v>56</v>
      </c>
      <c r="B639" s="1" t="s">
        <v>57</v>
      </c>
      <c r="C639" s="1" t="s">
        <v>1918</v>
      </c>
      <c r="D639" s="1" t="s">
        <v>1919</v>
      </c>
      <c r="E639" s="1" t="s">
        <v>1920</v>
      </c>
      <c r="F639" s="2" t="str">
        <f>IF(OR(ISERROR(VLOOKUP($C639,'DMW | F&amp;L Fields'!$L:$M, 1, FALSE)),IFERROR(INDEX('DMW | F&amp;L Fields'!$C:$C,MATCH($C639,'DMW | F&amp;L Fields'!$L:$L, 0)), "Y") ="Y"),"No", "Yes")</f>
        <v>Yes</v>
      </c>
      <c r="G639" s="1" t="str">
        <f>IFERROR(VLOOKUP($C639,'DMW | F&amp;L Fields'!$L:$M, 2, FALSE),"(not found)")</f>
        <v>Field to choose LBG Entity</v>
      </c>
      <c r="H639" s="2" t="str">
        <f t="shared" si="252"/>
        <v>n/a</v>
      </c>
      <c r="I639" s="2" t="s">
        <v>97</v>
      </c>
      <c r="J639" s="1" t="s">
        <v>119</v>
      </c>
      <c r="K639" s="2">
        <v>255</v>
      </c>
      <c r="L639" s="2">
        <v>0</v>
      </c>
      <c r="M639" s="2">
        <v>0</v>
      </c>
      <c r="N639" s="2" t="str">
        <f t="shared" si="253"/>
        <v>picklist|255|0|0</v>
      </c>
      <c r="O639" t="str">
        <f>IFERROR(VLOOKUP('nCino | Field Mappings'!$A639,'nCino | Object Info'!$A:$H,5,FALSE),"(not found)")</f>
        <v>rskcsp_ds_policy_exception</v>
      </c>
      <c r="P639" t="str">
        <f t="shared" si="254"/>
        <v>CCS_LBG_Entity__c</v>
      </c>
      <c r="Q639" s="7">
        <f>IFERROR(VLOOKUP($N639,'nCino | BigQuery Type Lookup'!$A:$F,2,FALSE),"(not found)")</f>
        <v>255</v>
      </c>
      <c r="R639" t="str">
        <f>IFERROR(VLOOKUP('nCino | Field Mappings'!$A639,'nCino | Object Info'!$A:$H,6,FALSE),"(not found)")</f>
        <v>rskcsp_ds_policy_exception_staging</v>
      </c>
      <c r="S639" t="str">
        <f t="shared" si="255"/>
        <v>CCS_LBG_Entity__c</v>
      </c>
      <c r="T639" s="7" t="str">
        <f t="shared" si="256"/>
        <v>n/a</v>
      </c>
      <c r="U639" s="7" t="str">
        <f t="shared" ref="U639:U640" si="279">IF($T639="Primary", "yes", "no")</f>
        <v>no</v>
      </c>
      <c r="V639" s="2" t="str">
        <f>IFERROR(VLOOKUP($N639,'nCino | BigQuery Type Lookup'!$A:$F,3,FALSE),"(not found)")</f>
        <v>STRING</v>
      </c>
      <c r="W639" s="7">
        <f>IFERROR(VLOOKUP($N639,'nCino | BigQuery Type Lookup'!$A:$F,4,FALSE),"(not found)")</f>
        <v>255</v>
      </c>
      <c r="X639" s="7" t="str">
        <f>IFERROR(VLOOKUP($N639,'nCino | BigQuery Type Lookup'!$A:$F,5,FALSE),"(not found)")</f>
        <v>n/a</v>
      </c>
      <c r="Y639" s="7" t="str">
        <f>IFERROR(VLOOKUP($N639,'nCino | BigQuery Type Lookup'!$A:$F,6,FALSE),"(not found)")</f>
        <v>n/a</v>
      </c>
      <c r="Z639" t="str">
        <f>IFERROR(VLOOKUP('nCino | Field Mappings'!$A639,'nCino | Object Info'!$A:$H,7,FALSE),"(not found)")</f>
        <v>rskcsp_ds_policy_exception_curated</v>
      </c>
      <c r="AA639" t="str">
        <f t="shared" si="258"/>
        <v>CCS_LBG_Entity__c</v>
      </c>
      <c r="AB639" s="7" t="str">
        <f t="shared" si="259"/>
        <v>n/a</v>
      </c>
      <c r="AC639" s="7" t="str">
        <f t="shared" si="259"/>
        <v>yes</v>
      </c>
      <c r="AD639" s="2" t="str">
        <f t="shared" si="260"/>
        <v>STRING</v>
      </c>
      <c r="AE639" s="7">
        <f t="shared" si="261"/>
        <v>255</v>
      </c>
      <c r="AF639" s="7" t="str">
        <f t="shared" si="262"/>
        <v>n/a</v>
      </c>
      <c r="AG639" s="7" t="str">
        <f t="shared" si="263"/>
        <v>n/a</v>
      </c>
      <c r="AH639" t="str">
        <f>IFERROR(VLOOKUP('nCino | Field Mappings'!$A639,'nCino | Object Info'!$A:$H,8,FALSE),"(not found)")</f>
        <v>policy_exception</v>
      </c>
      <c r="AI639" t="str">
        <f t="shared" si="270"/>
        <v>LBG_Entity</v>
      </c>
      <c r="AJ639" s="7" t="str">
        <f t="shared" si="264"/>
        <v>n/a</v>
      </c>
      <c r="AK639" s="7" t="str">
        <f t="shared" ref="AK639:AK640" si="280">AC639</f>
        <v>yes</v>
      </c>
      <c r="AL639" s="2" t="str">
        <f t="shared" si="265"/>
        <v>STRING</v>
      </c>
      <c r="AM639" s="7">
        <f t="shared" si="266"/>
        <v>255</v>
      </c>
      <c r="AN639" s="7" t="str">
        <f t="shared" si="267"/>
        <v>n/a</v>
      </c>
      <c r="AO639" s="7" t="str">
        <f t="shared" si="268"/>
        <v>n/a</v>
      </c>
      <c r="AP639" s="7" t="str">
        <f t="shared" ref="AP639:AP640" si="281">IF(AL639="ARRAY", "CHECK MAX ELEMENTS", "n/a")</f>
        <v>n/a</v>
      </c>
    </row>
    <row r="640" spans="1:42">
      <c r="A640" s="1" t="s">
        <v>56</v>
      </c>
      <c r="B640" s="1" t="s">
        <v>57</v>
      </c>
      <c r="C640" s="1" t="s">
        <v>1921</v>
      </c>
      <c r="D640" s="1" t="s">
        <v>1922</v>
      </c>
      <c r="E640" s="1" t="s">
        <v>1920</v>
      </c>
      <c r="F640" s="2" t="str">
        <f>IF(OR(ISERROR(VLOOKUP($C640,'DMW | F&amp;L Fields'!$L:$M, 1, FALSE)),IFERROR(INDEX('DMW | F&amp;L Fields'!$C:$C,MATCH($C640,'DMW | F&amp;L Fields'!$L:$L, 0)), "Y") ="Y"),"No", "Yes")</f>
        <v>Yes</v>
      </c>
      <c r="G640" s="1" t="str">
        <f>IFERROR(VLOOKUP($C640,'DMW | F&amp;L Fields'!$L:$M, 2, FALSE),"(not found)")</f>
        <v>Formula field calculating upon "Is this LBCM Facility" field value from facility</v>
      </c>
      <c r="H640" s="2" t="str">
        <f t="shared" si="252"/>
        <v>n/a</v>
      </c>
      <c r="I640" s="2" t="s">
        <v>97</v>
      </c>
      <c r="J640" s="1" t="s">
        <v>115</v>
      </c>
      <c r="K640" s="2">
        <v>1300</v>
      </c>
      <c r="L640" s="2">
        <v>0</v>
      </c>
      <c r="M640" s="2">
        <v>0</v>
      </c>
      <c r="N640" s="2" t="str">
        <f t="shared" si="253"/>
        <v>string|1300|0|0</v>
      </c>
      <c r="O640" t="str">
        <f>IFERROR(VLOOKUP('nCino | Field Mappings'!$A640,'nCino | Object Info'!$A:$H,5,FALSE),"(not found)")</f>
        <v>rskcsp_ds_policy_exception</v>
      </c>
      <c r="P640" t="str">
        <f t="shared" si="254"/>
        <v>CCS_LBG_Entity_Facility__c</v>
      </c>
      <c r="Q640" s="7">
        <f>IFERROR(VLOOKUP($N640,'nCino | BigQuery Type Lookup'!$A:$F,2,FALSE),"(not found)")</f>
        <v>1300</v>
      </c>
      <c r="R640" t="str">
        <f>IFERROR(VLOOKUP('nCino | Field Mappings'!$A640,'nCino | Object Info'!$A:$H,6,FALSE),"(not found)")</f>
        <v>rskcsp_ds_policy_exception_staging</v>
      </c>
      <c r="S640" t="str">
        <f t="shared" si="255"/>
        <v>CCS_LBG_Entity_Facility__c</v>
      </c>
      <c r="T640" s="7" t="str">
        <f t="shared" si="256"/>
        <v>n/a</v>
      </c>
      <c r="U640" s="7" t="str">
        <f t="shared" si="279"/>
        <v>no</v>
      </c>
      <c r="V640" s="2" t="str">
        <f>IFERROR(VLOOKUP($N640,'nCino | BigQuery Type Lookup'!$A:$F,3,FALSE),"(not found)")</f>
        <v>STRING</v>
      </c>
      <c r="W640" s="7">
        <f>IFERROR(VLOOKUP($N640,'nCino | BigQuery Type Lookup'!$A:$F,4,FALSE),"(not found)")</f>
        <v>1300</v>
      </c>
      <c r="X640" s="7" t="str">
        <f>IFERROR(VLOOKUP($N640,'nCino | BigQuery Type Lookup'!$A:$F,5,FALSE),"(not found)")</f>
        <v>n/a</v>
      </c>
      <c r="Y640" s="7" t="str">
        <f>IFERROR(VLOOKUP($N640,'nCino | BigQuery Type Lookup'!$A:$F,6,FALSE),"(not found)")</f>
        <v>n/a</v>
      </c>
      <c r="Z640" t="str">
        <f>IFERROR(VLOOKUP('nCino | Field Mappings'!$A640,'nCino | Object Info'!$A:$H,7,FALSE),"(not found)")</f>
        <v>rskcsp_ds_policy_exception_curated</v>
      </c>
      <c r="AA640" t="str">
        <f t="shared" si="258"/>
        <v>CCS_LBG_Entity_Facility__c</v>
      </c>
      <c r="AB640" s="7" t="str">
        <f t="shared" si="259"/>
        <v>n/a</v>
      </c>
      <c r="AC640" s="7" t="str">
        <f t="shared" si="259"/>
        <v>yes</v>
      </c>
      <c r="AD640" s="2" t="str">
        <f t="shared" si="260"/>
        <v>STRING</v>
      </c>
      <c r="AE640" s="7">
        <f t="shared" si="261"/>
        <v>1300</v>
      </c>
      <c r="AF640" s="7" t="str">
        <f t="shared" si="262"/>
        <v>n/a</v>
      </c>
      <c r="AG640" s="7" t="str">
        <f t="shared" si="263"/>
        <v>n/a</v>
      </c>
      <c r="AH640" t="str">
        <f>IFERROR(VLOOKUP('nCino | Field Mappings'!$A640,'nCino | Object Info'!$A:$H,8,FALSE),"(not found)")</f>
        <v>policy_exception</v>
      </c>
      <c r="AI640" t="str">
        <f t="shared" si="270"/>
        <v>LBG_Entity_Facility</v>
      </c>
      <c r="AJ640" s="7" t="str">
        <f t="shared" si="264"/>
        <v>n/a</v>
      </c>
      <c r="AK640" s="7" t="str">
        <f t="shared" si="280"/>
        <v>yes</v>
      </c>
      <c r="AL640" s="2" t="str">
        <f t="shared" si="265"/>
        <v>STRING</v>
      </c>
      <c r="AM640" s="7">
        <f t="shared" si="266"/>
        <v>1300</v>
      </c>
      <c r="AN640" s="7" t="str">
        <f t="shared" si="267"/>
        <v>n/a</v>
      </c>
      <c r="AO640" s="7" t="str">
        <f t="shared" si="268"/>
        <v>n/a</v>
      </c>
      <c r="AP640" s="7" t="str">
        <f t="shared" si="281"/>
        <v>n/a</v>
      </c>
    </row>
    <row r="641" spans="1:42">
      <c r="A641" s="1" t="s">
        <v>56</v>
      </c>
      <c r="B641" s="1" t="s">
        <v>57</v>
      </c>
      <c r="C641" s="1" t="s">
        <v>1923</v>
      </c>
      <c r="D641" s="1" t="s">
        <v>140</v>
      </c>
      <c r="E641" s="1" t="s">
        <v>141</v>
      </c>
      <c r="F641" s="2" t="str">
        <f>IF(OR(ISERROR(VLOOKUP($C641,'DMW | F&amp;L Fields'!$L:$M, 1, FALSE)),IFERROR(INDEX('DMW | F&amp;L Fields'!$C:$C,MATCH($C641,'DMW | F&amp;L Fields'!$L:$L, 0)), "Y") ="Y"),"No", "Yes")</f>
        <v>No</v>
      </c>
      <c r="G641" s="1" t="str">
        <f>IFERROR(VLOOKUP($C641,'DMW | F&amp;L Fields'!$L:$M, 2, FALSE),"(not found)")</f>
        <v>(not found)</v>
      </c>
      <c r="H641" s="2" t="str">
        <f t="shared" si="252"/>
        <v>Foreign</v>
      </c>
      <c r="I641" s="2" t="s">
        <v>97</v>
      </c>
      <c r="J641" s="1" t="s">
        <v>142</v>
      </c>
      <c r="K641" s="2">
        <v>18</v>
      </c>
      <c r="L641" s="2">
        <v>0</v>
      </c>
      <c r="M641" s="2">
        <v>0</v>
      </c>
      <c r="N641" s="2" t="str">
        <f t="shared" si="253"/>
        <v>reference(PartnerNetworkConnection)|18|0|0</v>
      </c>
      <c r="O641" t="str">
        <f>IFERROR(VLOOKUP('nCino | Field Mappings'!$A641,'nCino | Object Info'!$A:$H,5,FALSE),"(not found)")</f>
        <v>rskcsp_ds_policy_exception</v>
      </c>
      <c r="P641" t="str">
        <f t="shared" si="254"/>
        <v>ConnectionReceivedId</v>
      </c>
      <c r="Q641" s="7">
        <f>IFERROR(VLOOKUP($N641,'nCino | BigQuery Type Lookup'!$A:$F,2,FALSE),"(not found)")</f>
        <v>18</v>
      </c>
    </row>
    <row r="642" spans="1:42">
      <c r="A642" s="1" t="s">
        <v>56</v>
      </c>
      <c r="B642" s="1" t="s">
        <v>57</v>
      </c>
      <c r="C642" s="1" t="s">
        <v>1924</v>
      </c>
      <c r="D642" s="1" t="s">
        <v>144</v>
      </c>
      <c r="E642" s="1" t="s">
        <v>145</v>
      </c>
      <c r="F642" s="2" t="str">
        <f>IF(OR(ISERROR(VLOOKUP($C642,'DMW | F&amp;L Fields'!$L:$M, 1, FALSE)),IFERROR(INDEX('DMW | F&amp;L Fields'!$C:$C,MATCH($C642,'DMW | F&amp;L Fields'!$L:$L, 0)), "Y") ="Y"),"No", "Yes")</f>
        <v>No</v>
      </c>
      <c r="G642" s="1" t="str">
        <f>IFERROR(VLOOKUP($C642,'DMW | F&amp;L Fields'!$L:$M, 2, FALSE),"(not found)")</f>
        <v>(not found)</v>
      </c>
      <c r="H642" s="2" t="str">
        <f t="shared" si="252"/>
        <v>Foreign</v>
      </c>
      <c r="I642" s="2" t="s">
        <v>97</v>
      </c>
      <c r="J642" s="1" t="s">
        <v>142</v>
      </c>
      <c r="K642" s="2">
        <v>18</v>
      </c>
      <c r="L642" s="2">
        <v>0</v>
      </c>
      <c r="M642" s="2">
        <v>0</v>
      </c>
      <c r="N642" s="2" t="str">
        <f t="shared" si="253"/>
        <v>reference(PartnerNetworkConnection)|18|0|0</v>
      </c>
      <c r="O642" t="str">
        <f>IFERROR(VLOOKUP('nCino | Field Mappings'!$A642,'nCino | Object Info'!$A:$H,5,FALSE),"(not found)")</f>
        <v>rskcsp_ds_policy_exception</v>
      </c>
      <c r="P642" t="str">
        <f t="shared" si="254"/>
        <v>ConnectionSentId</v>
      </c>
      <c r="Q642" s="7">
        <f>IFERROR(VLOOKUP($N642,'nCino | BigQuery Type Lookup'!$A:$F,2,FALSE),"(not found)")</f>
        <v>18</v>
      </c>
    </row>
    <row r="643" spans="1:42">
      <c r="A643" s="1" t="s">
        <v>56</v>
      </c>
      <c r="B643" s="1" t="s">
        <v>57</v>
      </c>
      <c r="C643" s="1" t="s">
        <v>1925</v>
      </c>
      <c r="D643" s="1" t="s">
        <v>147</v>
      </c>
      <c r="E643" s="1" t="s">
        <v>148</v>
      </c>
      <c r="F643" s="2" t="str">
        <f>IF(OR(ISERROR(VLOOKUP($C643,'DMW | F&amp;L Fields'!$L:$M, 1, FALSE)),IFERROR(INDEX('DMW | F&amp;L Fields'!$C:$C,MATCH($C643,'DMW | F&amp;L Fields'!$L:$L, 0)), "Y") ="Y"),"No", "Yes")</f>
        <v>Yes</v>
      </c>
      <c r="G643" s="1" t="str">
        <f>IFERROR(VLOOKUP($C643,'DMW | F&amp;L Fields'!$L:$M, 2, FALSE),"(not found)")</f>
        <v>Record created by user.</v>
      </c>
      <c r="H643" s="2" t="str">
        <f t="shared" ref="H643:H705" si="282">IF(J643="Id", "Primary", IF(LEFT(J643, 9) ="reference", "Foreign", "n/a"))</f>
        <v>Foreign</v>
      </c>
      <c r="I643" s="2" t="s">
        <v>110</v>
      </c>
      <c r="J643" s="1" t="s">
        <v>149</v>
      </c>
      <c r="K643" s="2">
        <v>18</v>
      </c>
      <c r="L643" s="2">
        <v>0</v>
      </c>
      <c r="M643" s="2">
        <v>0</v>
      </c>
      <c r="N643" s="2" t="str">
        <f t="shared" ref="N643:N705" si="283">_xlfn.CONCAT(J643,"|",K643,"|",L643,"|",M643)</f>
        <v>reference(User)|18|0|0</v>
      </c>
      <c r="O643" t="str">
        <f>IFERROR(VLOOKUP('nCino | Field Mappings'!$A643,'nCino | Object Info'!$A:$H,5,FALSE),"(not found)")</f>
        <v>rskcsp_ds_policy_exception</v>
      </c>
      <c r="P643" t="str">
        <f t="shared" ref="P643:P705" si="284">D643</f>
        <v>CreatedById</v>
      </c>
      <c r="Q643" s="7">
        <f>IFERROR(VLOOKUP($N643,'nCino | BigQuery Type Lookup'!$A:$F,2,FALSE),"(not found)")</f>
        <v>18</v>
      </c>
      <c r="R643" t="str">
        <f>IFERROR(VLOOKUP('nCino | Field Mappings'!$A643,'nCino | Object Info'!$A:$H,6,FALSE),"(not found)")</f>
        <v>rskcsp_ds_policy_exception_staging</v>
      </c>
      <c r="S643" t="str">
        <f t="shared" ref="S643:S704" si="285">D643</f>
        <v>CreatedById</v>
      </c>
      <c r="T643" s="7" t="str">
        <f t="shared" ref="T643:T704" si="286">H643</f>
        <v>Foreign</v>
      </c>
      <c r="U643" s="7" t="str">
        <f t="shared" ref="U643:U646" si="287">IF($T643="Primary", "yes", "no")</f>
        <v>no</v>
      </c>
      <c r="V643" s="2" t="str">
        <f>IFERROR(VLOOKUP($N643,'nCino | BigQuery Type Lookup'!$A:$F,3,FALSE),"(not found)")</f>
        <v>STRING</v>
      </c>
      <c r="W643" s="7">
        <f>IFERROR(VLOOKUP($N643,'nCino | BigQuery Type Lookup'!$A:$F,4,FALSE),"(not found)")</f>
        <v>18</v>
      </c>
      <c r="X643" s="7" t="str">
        <f>IFERROR(VLOOKUP($N643,'nCino | BigQuery Type Lookup'!$A:$F,5,FALSE),"(not found)")</f>
        <v>n/a</v>
      </c>
      <c r="Y643" s="7" t="str">
        <f>IFERROR(VLOOKUP($N643,'nCino | BigQuery Type Lookup'!$A:$F,6,FALSE),"(not found)")</f>
        <v>n/a</v>
      </c>
      <c r="Z643" t="str">
        <f>IFERROR(VLOOKUP('nCino | Field Mappings'!$A643,'nCino | Object Info'!$A:$H,7,FALSE),"(not found)")</f>
        <v>rskcsp_ds_policy_exception_curated</v>
      </c>
      <c r="AA643" t="str">
        <f t="shared" ref="AA643:AA704" si="288">D643</f>
        <v>CreatedById</v>
      </c>
      <c r="AB643" s="7" t="str">
        <f t="shared" ref="AB643:AC704" si="289">H643</f>
        <v>Foreign</v>
      </c>
      <c r="AC643" s="7" t="str">
        <f t="shared" si="289"/>
        <v>no</v>
      </c>
      <c r="AD643" s="2" t="str">
        <f t="shared" ref="AD643:AD704" si="290">V643</f>
        <v>STRING</v>
      </c>
      <c r="AE643" s="7">
        <f t="shared" ref="AE643:AE704" si="291">W643</f>
        <v>18</v>
      </c>
      <c r="AF643" s="7" t="str">
        <f t="shared" ref="AF643:AF704" si="292">X643</f>
        <v>n/a</v>
      </c>
      <c r="AG643" s="7" t="str">
        <f t="shared" ref="AG643:AG704" si="293">Y643</f>
        <v>n/a</v>
      </c>
      <c r="AH643" t="str">
        <f>IFERROR(VLOOKUP('nCino | Field Mappings'!$A643,'nCino | Object Info'!$A:$H,8,FALSE),"(not found)")</f>
        <v>policy_exception</v>
      </c>
      <c r="AI643" t="str">
        <f t="shared" si="270"/>
        <v>CreatedById</v>
      </c>
      <c r="AJ643" s="7" t="str">
        <f t="shared" ref="AJ643:AJ704" si="294">H643</f>
        <v>Foreign</v>
      </c>
      <c r="AK643" s="7" t="str">
        <f t="shared" ref="AK643:AK646" si="295">AC643</f>
        <v>no</v>
      </c>
      <c r="AL643" s="2" t="str">
        <f t="shared" ref="AL643:AL704" si="296">V643</f>
        <v>STRING</v>
      </c>
      <c r="AM643" s="7">
        <f t="shared" ref="AM643:AM704" si="297">W643</f>
        <v>18</v>
      </c>
      <c r="AN643" s="7" t="str">
        <f t="shared" ref="AN643:AN704" si="298">X643</f>
        <v>n/a</v>
      </c>
      <c r="AO643" s="7" t="str">
        <f t="shared" ref="AO643:AO704" si="299">Y643</f>
        <v>n/a</v>
      </c>
      <c r="AP643" s="7" t="str">
        <f t="shared" ref="AP643:AP646" si="300">IF(AL643="ARRAY", "CHECK MAX ELEMENTS", "n/a")</f>
        <v>n/a</v>
      </c>
    </row>
    <row r="644" spans="1:42">
      <c r="A644" s="1" t="s">
        <v>56</v>
      </c>
      <c r="B644" s="1" t="s">
        <v>57</v>
      </c>
      <c r="C644" s="1" t="s">
        <v>1926</v>
      </c>
      <c r="D644" s="1" t="s">
        <v>151</v>
      </c>
      <c r="E644" s="1" t="s">
        <v>152</v>
      </c>
      <c r="F644" s="2" t="str">
        <f>IF(OR(ISERROR(VLOOKUP($C644,'DMW | F&amp;L Fields'!$L:$M, 1, FALSE)),IFERROR(INDEX('DMW | F&amp;L Fields'!$C:$C,MATCH($C644,'DMW | F&amp;L Fields'!$L:$L, 0)), "Y") ="Y"),"No", "Yes")</f>
        <v>Yes</v>
      </c>
      <c r="G644" s="1" t="str">
        <f>IFERROR(VLOOKUP($C644,'DMW | F&amp;L Fields'!$L:$M, 2, FALSE),"(not found)")</f>
        <v>Record created date.</v>
      </c>
      <c r="H644" s="2" t="str">
        <f t="shared" si="282"/>
        <v>n/a</v>
      </c>
      <c r="I644" s="2" t="s">
        <v>110</v>
      </c>
      <c r="J644" s="1" t="s">
        <v>153</v>
      </c>
      <c r="K644" s="2">
        <v>0</v>
      </c>
      <c r="L644" s="2">
        <v>0</v>
      </c>
      <c r="M644" s="2">
        <v>0</v>
      </c>
      <c r="N644" s="2" t="str">
        <f t="shared" si="283"/>
        <v>datetime|0|0|0</v>
      </c>
      <c r="O644" t="str">
        <f>IFERROR(VLOOKUP('nCino | Field Mappings'!$A644,'nCino | Object Info'!$A:$H,5,FALSE),"(not found)")</f>
        <v>rskcsp_ds_policy_exception</v>
      </c>
      <c r="P644" t="str">
        <f t="shared" si="284"/>
        <v>CreatedDate</v>
      </c>
      <c r="Q644" s="7">
        <f>IFERROR(VLOOKUP($N644,'nCino | BigQuery Type Lookup'!$A:$F,2,FALSE),"(not found)")</f>
        <v>14</v>
      </c>
      <c r="R644" t="str">
        <f>IFERROR(VLOOKUP('nCino | Field Mappings'!$A644,'nCino | Object Info'!$A:$H,6,FALSE),"(not found)")</f>
        <v>rskcsp_ds_policy_exception_staging</v>
      </c>
      <c r="S644" t="str">
        <f t="shared" si="285"/>
        <v>CreatedDate</v>
      </c>
      <c r="T644" s="7" t="str">
        <f t="shared" si="286"/>
        <v>n/a</v>
      </c>
      <c r="U644" s="7" t="str">
        <f t="shared" si="287"/>
        <v>no</v>
      </c>
      <c r="V644" s="2" t="str">
        <f>IFERROR(VLOOKUP($N644,'nCino | BigQuery Type Lookup'!$A:$F,3,FALSE),"(not found)")</f>
        <v>DATETIME</v>
      </c>
      <c r="W644" s="7" t="str">
        <f>IFERROR(VLOOKUP($N644,'nCino | BigQuery Type Lookup'!$A:$F,4,FALSE),"(not found)")</f>
        <v>n/a</v>
      </c>
      <c r="X644" s="7" t="str">
        <f>IFERROR(VLOOKUP($N644,'nCino | BigQuery Type Lookup'!$A:$F,5,FALSE),"(not found)")</f>
        <v>n/a</v>
      </c>
      <c r="Y644" s="7" t="str">
        <f>IFERROR(VLOOKUP($N644,'nCino | BigQuery Type Lookup'!$A:$F,6,FALSE),"(not found)")</f>
        <v>n/a</v>
      </c>
      <c r="Z644" t="str">
        <f>IFERROR(VLOOKUP('nCino | Field Mappings'!$A644,'nCino | Object Info'!$A:$H,7,FALSE),"(not found)")</f>
        <v>rskcsp_ds_policy_exception_curated</v>
      </c>
      <c r="AA644" t="str">
        <f t="shared" si="288"/>
        <v>CreatedDate</v>
      </c>
      <c r="AB644" s="7" t="str">
        <f t="shared" si="289"/>
        <v>n/a</v>
      </c>
      <c r="AC644" s="7" t="str">
        <f t="shared" si="289"/>
        <v>no</v>
      </c>
      <c r="AD644" s="2" t="str">
        <f t="shared" si="290"/>
        <v>DATETIME</v>
      </c>
      <c r="AE644" s="7" t="str">
        <f t="shared" si="291"/>
        <v>n/a</v>
      </c>
      <c r="AF644" s="7" t="str">
        <f t="shared" si="292"/>
        <v>n/a</v>
      </c>
      <c r="AG644" s="7" t="str">
        <f t="shared" si="293"/>
        <v>n/a</v>
      </c>
      <c r="AH644" t="str">
        <f>IFERROR(VLOOKUP('nCino | Field Mappings'!$A644,'nCino | Object Info'!$A:$H,8,FALSE),"(not found)")</f>
        <v>policy_exception</v>
      </c>
      <c r="AI644" t="str">
        <f t="shared" ref="AI644:AI704" si="301">IF(D644="","",IF(D644="CCS_Step_Frequency__c",SUBSTITUTE(LOWER(D644),"__c",""),_xlfn.IFNA(SUBSTITUTE(SUBSTITUTE(SUBSTITUTE(SUBSTITUTE(D644,"LLC_BI__",""),"CCS_",""),"__c",""),"cm_",""),D644)))</f>
        <v>CreatedDate</v>
      </c>
      <c r="AJ644" s="7" t="str">
        <f t="shared" si="294"/>
        <v>n/a</v>
      </c>
      <c r="AK644" s="7" t="str">
        <f t="shared" si="295"/>
        <v>no</v>
      </c>
      <c r="AL644" s="2" t="str">
        <f t="shared" si="296"/>
        <v>DATETIME</v>
      </c>
      <c r="AM644" s="7" t="str">
        <f t="shared" si="297"/>
        <v>n/a</v>
      </c>
      <c r="AN644" s="7" t="str">
        <f t="shared" si="298"/>
        <v>n/a</v>
      </c>
      <c r="AO644" s="7" t="str">
        <f t="shared" si="299"/>
        <v>n/a</v>
      </c>
      <c r="AP644" s="7" t="str">
        <f t="shared" si="300"/>
        <v>n/a</v>
      </c>
    </row>
    <row r="645" spans="1:42">
      <c r="A645" s="1" t="s">
        <v>56</v>
      </c>
      <c r="B645" s="1" t="s">
        <v>57</v>
      </c>
      <c r="C645" s="1" t="s">
        <v>1927</v>
      </c>
      <c r="D645" s="1" t="s">
        <v>155</v>
      </c>
      <c r="E645" s="1" t="s">
        <v>156</v>
      </c>
      <c r="F645" s="2" t="str">
        <f>IF(OR(ISERROR(VLOOKUP($C645,'DMW | F&amp;L Fields'!$L:$M, 1, FALSE)),IFERROR(INDEX('DMW | F&amp;L Fields'!$C:$C,MATCH($C645,'DMW | F&amp;L Fields'!$L:$L, 0)), "Y") ="Y"),"No", "Yes")</f>
        <v>Yes</v>
      </c>
      <c r="G645" s="1" t="str">
        <f>IFERROR(VLOOKUP($C645,'DMW | F&amp;L Fields'!$L:$M, 2, FALSE),"(not found)")</f>
        <v>This is a picklist field that allows the user to select the applicable currency (e.g. GBP, EU, etc.)</v>
      </c>
      <c r="H645" s="2" t="str">
        <f t="shared" si="282"/>
        <v>n/a</v>
      </c>
      <c r="I645" s="2" t="s">
        <v>97</v>
      </c>
      <c r="J645" s="1" t="s">
        <v>119</v>
      </c>
      <c r="K645" s="2">
        <v>3</v>
      </c>
      <c r="L645" s="2">
        <v>0</v>
      </c>
      <c r="M645" s="2">
        <v>0</v>
      </c>
      <c r="N645" s="2" t="str">
        <f t="shared" si="283"/>
        <v>picklist|3|0|0</v>
      </c>
      <c r="O645" t="str">
        <f>IFERROR(VLOOKUP('nCino | Field Mappings'!$A645,'nCino | Object Info'!$A:$H,5,FALSE),"(not found)")</f>
        <v>rskcsp_ds_policy_exception</v>
      </c>
      <c r="P645" t="str">
        <f t="shared" si="284"/>
        <v>CurrencyIsoCode</v>
      </c>
      <c r="Q645" s="7">
        <f>IFERROR(VLOOKUP($N645,'nCino | BigQuery Type Lookup'!$A:$F,2,FALSE),"(not found)")</f>
        <v>3</v>
      </c>
      <c r="R645" t="str">
        <f>IFERROR(VLOOKUP('nCino | Field Mappings'!$A645,'nCino | Object Info'!$A:$H,6,FALSE),"(not found)")</f>
        <v>rskcsp_ds_policy_exception_staging</v>
      </c>
      <c r="S645" t="str">
        <f t="shared" si="285"/>
        <v>CurrencyIsoCode</v>
      </c>
      <c r="T645" s="7" t="str">
        <f t="shared" si="286"/>
        <v>n/a</v>
      </c>
      <c r="U645" s="7" t="str">
        <f t="shared" si="287"/>
        <v>no</v>
      </c>
      <c r="V645" s="2" t="str">
        <f>IFERROR(VLOOKUP($N645,'nCino | BigQuery Type Lookup'!$A:$F,3,FALSE),"(not found)")</f>
        <v>STRING</v>
      </c>
      <c r="W645" s="7">
        <f>IFERROR(VLOOKUP($N645,'nCino | BigQuery Type Lookup'!$A:$F,4,FALSE),"(not found)")</f>
        <v>3</v>
      </c>
      <c r="X645" s="7" t="str">
        <f>IFERROR(VLOOKUP($N645,'nCino | BigQuery Type Lookup'!$A:$F,5,FALSE),"(not found)")</f>
        <v>n/a</v>
      </c>
      <c r="Y645" s="7" t="str">
        <f>IFERROR(VLOOKUP($N645,'nCino | BigQuery Type Lookup'!$A:$F,6,FALSE),"(not found)")</f>
        <v>n/a</v>
      </c>
      <c r="Z645" t="str">
        <f>IFERROR(VLOOKUP('nCino | Field Mappings'!$A645,'nCino | Object Info'!$A:$H,7,FALSE),"(not found)")</f>
        <v>rskcsp_ds_policy_exception_curated</v>
      </c>
      <c r="AA645" t="str">
        <f t="shared" si="288"/>
        <v>CurrencyIsoCode</v>
      </c>
      <c r="AB645" s="7" t="str">
        <f t="shared" si="289"/>
        <v>n/a</v>
      </c>
      <c r="AC645" s="7" t="str">
        <f t="shared" si="289"/>
        <v>yes</v>
      </c>
      <c r="AD645" s="2" t="str">
        <f t="shared" si="290"/>
        <v>STRING</v>
      </c>
      <c r="AE645" s="7">
        <f t="shared" si="291"/>
        <v>3</v>
      </c>
      <c r="AF645" s="7" t="str">
        <f t="shared" si="292"/>
        <v>n/a</v>
      </c>
      <c r="AG645" s="7" t="str">
        <f t="shared" si="293"/>
        <v>n/a</v>
      </c>
      <c r="AH645" t="str">
        <f>IFERROR(VLOOKUP('nCino | Field Mappings'!$A645,'nCino | Object Info'!$A:$H,8,FALSE),"(not found)")</f>
        <v>policy_exception</v>
      </c>
      <c r="AI645" t="str">
        <f t="shared" si="301"/>
        <v>CurrencyIsoCode</v>
      </c>
      <c r="AJ645" s="7" t="str">
        <f t="shared" si="294"/>
        <v>n/a</v>
      </c>
      <c r="AK645" s="7" t="str">
        <f t="shared" si="295"/>
        <v>yes</v>
      </c>
      <c r="AL645" s="2" t="str">
        <f t="shared" si="296"/>
        <v>STRING</v>
      </c>
      <c r="AM645" s="7">
        <f t="shared" si="297"/>
        <v>3</v>
      </c>
      <c r="AN645" s="7" t="str">
        <f t="shared" si="298"/>
        <v>n/a</v>
      </c>
      <c r="AO645" s="7" t="str">
        <f t="shared" si="299"/>
        <v>n/a</v>
      </c>
      <c r="AP645" s="7" t="str">
        <f t="shared" si="300"/>
        <v>n/a</v>
      </c>
    </row>
    <row r="646" spans="1:42">
      <c r="A646" s="1" t="s">
        <v>56</v>
      </c>
      <c r="B646" s="1" t="s">
        <v>57</v>
      </c>
      <c r="C646" s="1" t="s">
        <v>1928</v>
      </c>
      <c r="D646" s="1" t="s">
        <v>158</v>
      </c>
      <c r="E646" s="1" t="s">
        <v>159</v>
      </c>
      <c r="F646" s="2" t="str">
        <f>IF(OR(ISERROR(VLOOKUP($C646,'DMW | F&amp;L Fields'!$L:$M, 1, FALSE)),IFERROR(INDEX('DMW | F&amp;L Fields'!$C:$C,MATCH($C646,'DMW | F&amp;L Fields'!$L:$L, 0)), "Y") ="Y"),"No", "Yes")</f>
        <v>Yes</v>
      </c>
      <c r="G646" s="1" t="str">
        <f>IFERROR(VLOOKUP($C646,'DMW | F&amp;L Fields'!$L:$M, 2, FALSE),"(not found)")</f>
        <v>Id</v>
      </c>
      <c r="H646" s="2" t="str">
        <f t="shared" si="282"/>
        <v>Primary</v>
      </c>
      <c r="I646" s="2" t="s">
        <v>110</v>
      </c>
      <c r="J646" s="1" t="s">
        <v>160</v>
      </c>
      <c r="K646" s="2">
        <v>18</v>
      </c>
      <c r="L646" s="2">
        <v>0</v>
      </c>
      <c r="M646" s="2">
        <v>0</v>
      </c>
      <c r="N646" s="2" t="str">
        <f t="shared" si="283"/>
        <v>id|18|0|0</v>
      </c>
      <c r="O646" t="str">
        <f>IFERROR(VLOOKUP('nCino | Field Mappings'!$A646,'nCino | Object Info'!$A:$H,5,FALSE),"(not found)")</f>
        <v>rskcsp_ds_policy_exception</v>
      </c>
      <c r="P646" t="str">
        <f t="shared" si="284"/>
        <v>Id</v>
      </c>
      <c r="Q646" s="7">
        <f>IFERROR(VLOOKUP($N646,'nCino | BigQuery Type Lookup'!$A:$F,2,FALSE),"(not found)")</f>
        <v>18</v>
      </c>
      <c r="R646" t="str">
        <f>IFERROR(VLOOKUP('nCino | Field Mappings'!$A646,'nCino | Object Info'!$A:$H,6,FALSE),"(not found)")</f>
        <v>rskcsp_ds_policy_exception_staging</v>
      </c>
      <c r="S646" t="str">
        <f t="shared" si="285"/>
        <v>Id</v>
      </c>
      <c r="T646" s="7" t="str">
        <f t="shared" si="286"/>
        <v>Primary</v>
      </c>
      <c r="U646" s="7" t="str">
        <f t="shared" si="287"/>
        <v>yes</v>
      </c>
      <c r="V646" s="2" t="str">
        <f>IFERROR(VLOOKUP($N646,'nCino | BigQuery Type Lookup'!$A:$F,3,FALSE),"(not found)")</f>
        <v>STRING</v>
      </c>
      <c r="W646" s="7">
        <f>IFERROR(VLOOKUP($N646,'nCino | BigQuery Type Lookup'!$A:$F,4,FALSE),"(not found)")</f>
        <v>18</v>
      </c>
      <c r="X646" s="7" t="str">
        <f>IFERROR(VLOOKUP($N646,'nCino | BigQuery Type Lookup'!$A:$F,5,FALSE),"(not found)")</f>
        <v>n/a</v>
      </c>
      <c r="Y646" s="7" t="str">
        <f>IFERROR(VLOOKUP($N646,'nCino | BigQuery Type Lookup'!$A:$F,6,FALSE),"(not found)")</f>
        <v>n/a</v>
      </c>
      <c r="Z646" t="str">
        <f>IFERROR(VLOOKUP('nCino | Field Mappings'!$A646,'nCino | Object Info'!$A:$H,7,FALSE),"(not found)")</f>
        <v>rskcsp_ds_policy_exception_curated</v>
      </c>
      <c r="AA646" t="str">
        <f t="shared" si="288"/>
        <v>Id</v>
      </c>
      <c r="AB646" s="7" t="str">
        <f t="shared" si="289"/>
        <v>Primary</v>
      </c>
      <c r="AC646" s="7" t="str">
        <f t="shared" si="289"/>
        <v>no</v>
      </c>
      <c r="AD646" s="2" t="str">
        <f t="shared" si="290"/>
        <v>STRING</v>
      </c>
      <c r="AE646" s="7">
        <f t="shared" si="291"/>
        <v>18</v>
      </c>
      <c r="AF646" s="7" t="str">
        <f t="shared" si="292"/>
        <v>n/a</v>
      </c>
      <c r="AG646" s="7" t="str">
        <f t="shared" si="293"/>
        <v>n/a</v>
      </c>
      <c r="AH646" t="str">
        <f>IFERROR(VLOOKUP('nCino | Field Mappings'!$A646,'nCino | Object Info'!$A:$H,8,FALSE),"(not found)")</f>
        <v>policy_exception</v>
      </c>
      <c r="AI646" t="str">
        <f t="shared" si="301"/>
        <v>Id</v>
      </c>
      <c r="AJ646" s="7" t="str">
        <f t="shared" si="294"/>
        <v>Primary</v>
      </c>
      <c r="AK646" s="7" t="str">
        <f t="shared" si="295"/>
        <v>no</v>
      </c>
      <c r="AL646" s="2" t="str">
        <f t="shared" si="296"/>
        <v>STRING</v>
      </c>
      <c r="AM646" s="7">
        <f t="shared" si="297"/>
        <v>18</v>
      </c>
      <c r="AN646" s="7" t="str">
        <f t="shared" si="298"/>
        <v>n/a</v>
      </c>
      <c r="AO646" s="7" t="str">
        <f t="shared" si="299"/>
        <v>n/a</v>
      </c>
      <c r="AP646" s="7" t="str">
        <f t="shared" si="300"/>
        <v>n/a</v>
      </c>
    </row>
    <row r="647" spans="1:42">
      <c r="A647" s="1" t="s">
        <v>56</v>
      </c>
      <c r="B647" s="1" t="s">
        <v>57</v>
      </c>
      <c r="C647" s="1" t="s">
        <v>1929</v>
      </c>
      <c r="D647" s="1" t="s">
        <v>162</v>
      </c>
      <c r="E647" s="1" t="s">
        <v>163</v>
      </c>
      <c r="F647" s="2" t="str">
        <f>IF(OR(ISERROR(VLOOKUP($C647,'DMW | F&amp;L Fields'!$L:$M, 1, FALSE)),IFERROR(INDEX('DMW | F&amp;L Fields'!$C:$C,MATCH($C647,'DMW | F&amp;L Fields'!$L:$L, 0)), "Y") ="Y"),"No", "Yes")</f>
        <v>No</v>
      </c>
      <c r="G647" s="1" t="str">
        <f>IFERROR(VLOOKUP($C647,'DMW | F&amp;L Fields'!$L:$M, 2, FALSE),"(not found)")</f>
        <v>(not found)</v>
      </c>
      <c r="H647" s="2" t="str">
        <f t="shared" si="282"/>
        <v>n/a</v>
      </c>
      <c r="I647" s="2" t="s">
        <v>110</v>
      </c>
      <c r="J647" s="1" t="s">
        <v>164</v>
      </c>
      <c r="K647" s="2">
        <v>0</v>
      </c>
      <c r="L647" s="2">
        <v>0</v>
      </c>
      <c r="M647" s="2">
        <v>0</v>
      </c>
      <c r="N647" s="2" t="str">
        <f t="shared" si="283"/>
        <v>boolean|0|0|0</v>
      </c>
      <c r="O647" t="str">
        <f>IFERROR(VLOOKUP('nCino | Field Mappings'!$A647,'nCino | Object Info'!$A:$H,5,FALSE),"(not found)")</f>
        <v>rskcsp_ds_policy_exception</v>
      </c>
      <c r="P647" t="str">
        <f t="shared" si="284"/>
        <v>IsDeleted</v>
      </c>
      <c r="Q647" s="7">
        <f>IFERROR(VLOOKUP($N647,'nCino | BigQuery Type Lookup'!$A:$F,2,FALSE),"(not found)")</f>
        <v>1</v>
      </c>
    </row>
    <row r="648" spans="1:42">
      <c r="A648" s="1" t="s">
        <v>56</v>
      </c>
      <c r="B648" s="1" t="s">
        <v>57</v>
      </c>
      <c r="C648" s="1" t="s">
        <v>1930</v>
      </c>
      <c r="D648" s="1" t="s">
        <v>166</v>
      </c>
      <c r="E648" s="1" t="s">
        <v>167</v>
      </c>
      <c r="F648" s="2" t="str">
        <f>IF(OR(ISERROR(VLOOKUP($C648,'DMW | F&amp;L Fields'!$L:$M, 1, FALSE)),IFERROR(INDEX('DMW | F&amp;L Fields'!$C:$C,MATCH($C648,'DMW | F&amp;L Fields'!$L:$L, 0)), "Y") ="Y"),"No", "Yes")</f>
        <v>No</v>
      </c>
      <c r="G648" s="1" t="str">
        <f>IFERROR(VLOOKUP($C648,'DMW | F&amp;L Fields'!$L:$M, 2, FALSE),"(not found)")</f>
        <v>(not found)</v>
      </c>
      <c r="H648" s="2" t="str">
        <f t="shared" si="282"/>
        <v>n/a</v>
      </c>
      <c r="I648" s="2" t="s">
        <v>97</v>
      </c>
      <c r="J648" s="1" t="s">
        <v>102</v>
      </c>
      <c r="K648" s="2">
        <v>0</v>
      </c>
      <c r="L648" s="2">
        <v>0</v>
      </c>
      <c r="M648" s="2">
        <v>0</v>
      </c>
      <c r="N648" s="2" t="str">
        <f t="shared" si="283"/>
        <v>date|0|0|0</v>
      </c>
      <c r="O648" t="str">
        <f>IFERROR(VLOOKUP('nCino | Field Mappings'!$A648,'nCino | Object Info'!$A:$H,5,FALSE),"(not found)")</f>
        <v>rskcsp_ds_policy_exception</v>
      </c>
      <c r="P648" t="str">
        <f t="shared" si="284"/>
        <v>LastActivityDate</v>
      </c>
      <c r="Q648" s="7">
        <f>IFERROR(VLOOKUP($N648,'nCino | BigQuery Type Lookup'!$A:$F,2,FALSE),"(not found)")</f>
        <v>8</v>
      </c>
    </row>
    <row r="649" spans="1:42">
      <c r="A649" s="1" t="s">
        <v>56</v>
      </c>
      <c r="B649" s="1" t="s">
        <v>57</v>
      </c>
      <c r="C649" s="1" t="s">
        <v>1931</v>
      </c>
      <c r="D649" s="1" t="s">
        <v>169</v>
      </c>
      <c r="E649" s="1" t="s">
        <v>170</v>
      </c>
      <c r="F649" s="2" t="str">
        <f>IF(OR(ISERROR(VLOOKUP($C649,'DMW | F&amp;L Fields'!$L:$M, 1, FALSE)),IFERROR(INDEX('DMW | F&amp;L Fields'!$C:$C,MATCH($C649,'DMW | F&amp;L Fields'!$L:$L, 0)), "Y") ="Y"),"No", "Yes")</f>
        <v>Yes</v>
      </c>
      <c r="G649" s="1" t="str">
        <f>IFERROR(VLOOKUP($C649,'DMW | F&amp;L Fields'!$L:$M, 2, FALSE),"(not found)")</f>
        <v>Last modified by user.</v>
      </c>
      <c r="H649" s="2" t="str">
        <f t="shared" si="282"/>
        <v>Foreign</v>
      </c>
      <c r="I649" s="2" t="s">
        <v>110</v>
      </c>
      <c r="J649" s="1" t="s">
        <v>149</v>
      </c>
      <c r="K649" s="2">
        <v>18</v>
      </c>
      <c r="L649" s="2">
        <v>0</v>
      </c>
      <c r="M649" s="2">
        <v>0</v>
      </c>
      <c r="N649" s="2" t="str">
        <f t="shared" si="283"/>
        <v>reference(User)|18|0|0</v>
      </c>
      <c r="O649" t="str">
        <f>IFERROR(VLOOKUP('nCino | Field Mappings'!$A649,'nCino | Object Info'!$A:$H,5,FALSE),"(not found)")</f>
        <v>rskcsp_ds_policy_exception</v>
      </c>
      <c r="P649" t="str">
        <f t="shared" si="284"/>
        <v>LastModifiedById</v>
      </c>
      <c r="Q649" s="7">
        <f>IFERROR(VLOOKUP($N649,'nCino | BigQuery Type Lookup'!$A:$F,2,FALSE),"(not found)")</f>
        <v>18</v>
      </c>
      <c r="R649" t="str">
        <f>IFERROR(VLOOKUP('nCino | Field Mappings'!$A649,'nCino | Object Info'!$A:$H,6,FALSE),"(not found)")</f>
        <v>rskcsp_ds_policy_exception_staging</v>
      </c>
      <c r="S649" t="str">
        <f t="shared" si="285"/>
        <v>LastModifiedById</v>
      </c>
      <c r="T649" s="7" t="str">
        <f t="shared" si="286"/>
        <v>Foreign</v>
      </c>
      <c r="U649" s="7" t="str">
        <f t="shared" ref="U649:U666" si="302">IF($T649="Primary", "yes", "no")</f>
        <v>no</v>
      </c>
      <c r="V649" s="2" t="str">
        <f>IFERROR(VLOOKUP($N649,'nCino | BigQuery Type Lookup'!$A:$F,3,FALSE),"(not found)")</f>
        <v>STRING</v>
      </c>
      <c r="W649" s="7">
        <f>IFERROR(VLOOKUP($N649,'nCino | BigQuery Type Lookup'!$A:$F,4,FALSE),"(not found)")</f>
        <v>18</v>
      </c>
      <c r="X649" s="7" t="str">
        <f>IFERROR(VLOOKUP($N649,'nCino | BigQuery Type Lookup'!$A:$F,5,FALSE),"(not found)")</f>
        <v>n/a</v>
      </c>
      <c r="Y649" s="7" t="str">
        <f>IFERROR(VLOOKUP($N649,'nCino | BigQuery Type Lookup'!$A:$F,6,FALSE),"(not found)")</f>
        <v>n/a</v>
      </c>
      <c r="Z649" t="str">
        <f>IFERROR(VLOOKUP('nCino | Field Mappings'!$A649,'nCino | Object Info'!$A:$H,7,FALSE),"(not found)")</f>
        <v>rskcsp_ds_policy_exception_curated</v>
      </c>
      <c r="AA649" t="str">
        <f t="shared" si="288"/>
        <v>LastModifiedById</v>
      </c>
      <c r="AB649" s="7" t="str">
        <f t="shared" si="289"/>
        <v>Foreign</v>
      </c>
      <c r="AC649" s="7" t="str">
        <f t="shared" si="289"/>
        <v>no</v>
      </c>
      <c r="AD649" s="2" t="str">
        <f t="shared" si="290"/>
        <v>STRING</v>
      </c>
      <c r="AE649" s="7">
        <f t="shared" si="291"/>
        <v>18</v>
      </c>
      <c r="AF649" s="7" t="str">
        <f t="shared" si="292"/>
        <v>n/a</v>
      </c>
      <c r="AG649" s="7" t="str">
        <f t="shared" si="293"/>
        <v>n/a</v>
      </c>
      <c r="AH649" t="str">
        <f>IFERROR(VLOOKUP('nCino | Field Mappings'!$A649,'nCino | Object Info'!$A:$H,8,FALSE),"(not found)")</f>
        <v>policy_exception</v>
      </c>
      <c r="AI649" t="str">
        <f t="shared" si="301"/>
        <v>LastModifiedById</v>
      </c>
      <c r="AJ649" s="7" t="str">
        <f t="shared" si="294"/>
        <v>Foreign</v>
      </c>
      <c r="AK649" s="7" t="str">
        <f t="shared" ref="AK649:AK666" si="303">AC649</f>
        <v>no</v>
      </c>
      <c r="AL649" s="2" t="str">
        <f t="shared" si="296"/>
        <v>STRING</v>
      </c>
      <c r="AM649" s="7">
        <f t="shared" si="297"/>
        <v>18</v>
      </c>
      <c r="AN649" s="7" t="str">
        <f t="shared" si="298"/>
        <v>n/a</v>
      </c>
      <c r="AO649" s="7" t="str">
        <f t="shared" si="299"/>
        <v>n/a</v>
      </c>
      <c r="AP649" s="7" t="str">
        <f t="shared" ref="AP649:AP666" si="304">IF(AL649="ARRAY", "CHECK MAX ELEMENTS", "n/a")</f>
        <v>n/a</v>
      </c>
    </row>
    <row r="650" spans="1:42">
      <c r="A650" s="1" t="s">
        <v>56</v>
      </c>
      <c r="B650" s="1" t="s">
        <v>57</v>
      </c>
      <c r="C650" s="1" t="s">
        <v>1932</v>
      </c>
      <c r="D650" s="1" t="s">
        <v>172</v>
      </c>
      <c r="E650" s="1" t="s">
        <v>173</v>
      </c>
      <c r="F650" s="2" t="str">
        <f>IF(OR(ISERROR(VLOOKUP($C650,'DMW | F&amp;L Fields'!$L:$M, 1, FALSE)),IFERROR(INDEX('DMW | F&amp;L Fields'!$C:$C,MATCH($C650,'DMW | F&amp;L Fields'!$L:$L, 0)), "Y") ="Y"),"No", "Yes")</f>
        <v>Yes</v>
      </c>
      <c r="G650" s="1" t="str">
        <f>IFERROR(VLOOKUP($C650,'DMW | F&amp;L Fields'!$L:$M, 2, FALSE),"(not found)")</f>
        <v>Last modified date.</v>
      </c>
      <c r="H650" s="2" t="str">
        <f t="shared" si="282"/>
        <v>n/a</v>
      </c>
      <c r="I650" s="2" t="s">
        <v>110</v>
      </c>
      <c r="J650" s="1" t="s">
        <v>153</v>
      </c>
      <c r="K650" s="2">
        <v>0</v>
      </c>
      <c r="L650" s="2">
        <v>0</v>
      </c>
      <c r="M650" s="2">
        <v>0</v>
      </c>
      <c r="N650" s="2" t="str">
        <f t="shared" si="283"/>
        <v>datetime|0|0|0</v>
      </c>
      <c r="O650" t="str">
        <f>IFERROR(VLOOKUP('nCino | Field Mappings'!$A650,'nCino | Object Info'!$A:$H,5,FALSE),"(not found)")</f>
        <v>rskcsp_ds_policy_exception</v>
      </c>
      <c r="P650" t="str">
        <f t="shared" si="284"/>
        <v>LastModifiedDate</v>
      </c>
      <c r="Q650" s="7">
        <f>IFERROR(VLOOKUP($N650,'nCino | BigQuery Type Lookup'!$A:$F,2,FALSE),"(not found)")</f>
        <v>14</v>
      </c>
      <c r="R650" t="str">
        <f>IFERROR(VLOOKUP('nCino | Field Mappings'!$A650,'nCino | Object Info'!$A:$H,6,FALSE),"(not found)")</f>
        <v>rskcsp_ds_policy_exception_staging</v>
      </c>
      <c r="S650" t="str">
        <f t="shared" si="285"/>
        <v>LastModifiedDate</v>
      </c>
      <c r="T650" s="7" t="str">
        <f t="shared" si="286"/>
        <v>n/a</v>
      </c>
      <c r="U650" s="7" t="str">
        <f t="shared" si="302"/>
        <v>no</v>
      </c>
      <c r="V650" s="2" t="str">
        <f>IFERROR(VLOOKUP($N650,'nCino | BigQuery Type Lookup'!$A:$F,3,FALSE),"(not found)")</f>
        <v>DATETIME</v>
      </c>
      <c r="W650" s="7" t="str">
        <f>IFERROR(VLOOKUP($N650,'nCino | BigQuery Type Lookup'!$A:$F,4,FALSE),"(not found)")</f>
        <v>n/a</v>
      </c>
      <c r="X650" s="7" t="str">
        <f>IFERROR(VLOOKUP($N650,'nCino | BigQuery Type Lookup'!$A:$F,5,FALSE),"(not found)")</f>
        <v>n/a</v>
      </c>
      <c r="Y650" s="7" t="str">
        <f>IFERROR(VLOOKUP($N650,'nCino | BigQuery Type Lookup'!$A:$F,6,FALSE),"(not found)")</f>
        <v>n/a</v>
      </c>
      <c r="Z650" t="str">
        <f>IFERROR(VLOOKUP('nCino | Field Mappings'!$A650,'nCino | Object Info'!$A:$H,7,FALSE),"(not found)")</f>
        <v>rskcsp_ds_policy_exception_curated</v>
      </c>
      <c r="AA650" t="str">
        <f t="shared" si="288"/>
        <v>LastModifiedDate</v>
      </c>
      <c r="AB650" s="7" t="str">
        <f t="shared" si="289"/>
        <v>n/a</v>
      </c>
      <c r="AC650" s="7" t="str">
        <f t="shared" si="289"/>
        <v>no</v>
      </c>
      <c r="AD650" s="2" t="str">
        <f t="shared" si="290"/>
        <v>DATETIME</v>
      </c>
      <c r="AE650" s="7" t="str">
        <f t="shared" si="291"/>
        <v>n/a</v>
      </c>
      <c r="AF650" s="7" t="str">
        <f t="shared" si="292"/>
        <v>n/a</v>
      </c>
      <c r="AG650" s="7" t="str">
        <f t="shared" si="293"/>
        <v>n/a</v>
      </c>
      <c r="AH650" t="str">
        <f>IFERROR(VLOOKUP('nCino | Field Mappings'!$A650,'nCino | Object Info'!$A:$H,8,FALSE),"(not found)")</f>
        <v>policy_exception</v>
      </c>
      <c r="AI650" t="str">
        <f t="shared" si="301"/>
        <v>LastModifiedDate</v>
      </c>
      <c r="AJ650" s="7" t="str">
        <f t="shared" si="294"/>
        <v>n/a</v>
      </c>
      <c r="AK650" s="7" t="str">
        <f t="shared" si="303"/>
        <v>no</v>
      </c>
      <c r="AL650" s="2" t="str">
        <f t="shared" si="296"/>
        <v>DATETIME</v>
      </c>
      <c r="AM650" s="7" t="str">
        <f t="shared" si="297"/>
        <v>n/a</v>
      </c>
      <c r="AN650" s="7" t="str">
        <f t="shared" si="298"/>
        <v>n/a</v>
      </c>
      <c r="AO650" s="7" t="str">
        <f t="shared" si="299"/>
        <v>n/a</v>
      </c>
      <c r="AP650" s="7" t="str">
        <f t="shared" si="304"/>
        <v>n/a</v>
      </c>
    </row>
    <row r="651" spans="1:42">
      <c r="A651" s="1" t="s">
        <v>56</v>
      </c>
      <c r="B651" s="1" t="s">
        <v>57</v>
      </c>
      <c r="C651" s="1" t="s">
        <v>1933</v>
      </c>
      <c r="D651" s="1" t="s">
        <v>1934</v>
      </c>
      <c r="E651" s="1" t="s">
        <v>1935</v>
      </c>
      <c r="F651" s="2" t="str">
        <f>IF(OR(ISERROR(VLOOKUP($C651,'DMW | F&amp;L Fields'!$L:$M, 1, FALSE)),IFERROR(INDEX('DMW | F&amp;L Fields'!$C:$C,MATCH($C651,'DMW | F&amp;L Fields'!$L:$L, 0)), "Y") ="Y"),"No", "Yes")</f>
        <v>Yes</v>
      </c>
      <c r="G651" s="1" t="str">
        <f>IFERROR(VLOOKUP($C651,'DMW | F&amp;L Fields'!$L:$M, 2, FALSE),"(not found)")</f>
        <v>This field is automatically populated and indicates if this Policy Exception was added automatically from an automated policy exception function, or if it was manually entered by a user.</v>
      </c>
      <c r="H651" s="2" t="str">
        <f t="shared" si="282"/>
        <v>n/a</v>
      </c>
      <c r="I651" s="2" t="s">
        <v>110</v>
      </c>
      <c r="J651" s="1" t="s">
        <v>164</v>
      </c>
      <c r="K651" s="2">
        <v>0</v>
      </c>
      <c r="L651" s="2">
        <v>0</v>
      </c>
      <c r="M651" s="2">
        <v>0</v>
      </c>
      <c r="N651" s="2" t="str">
        <f t="shared" si="283"/>
        <v>boolean|0|0|0</v>
      </c>
      <c r="O651" t="str">
        <f>IFERROR(VLOOKUP('nCino | Field Mappings'!$A651,'nCino | Object Info'!$A:$H,5,FALSE),"(not found)")</f>
        <v>rskcsp_ds_policy_exception</v>
      </c>
      <c r="P651" t="str">
        <f t="shared" si="284"/>
        <v>LLC_BI__Automatically_Added__c</v>
      </c>
      <c r="Q651" s="7">
        <f>IFERROR(VLOOKUP($N651,'nCino | BigQuery Type Lookup'!$A:$F,2,FALSE),"(not found)")</f>
        <v>1</v>
      </c>
      <c r="R651" t="str">
        <f>IFERROR(VLOOKUP('nCino | Field Mappings'!$A651,'nCino | Object Info'!$A:$H,6,FALSE),"(not found)")</f>
        <v>rskcsp_ds_policy_exception_staging</v>
      </c>
      <c r="S651" t="str">
        <f t="shared" si="285"/>
        <v>LLC_BI__Automatically_Added__c</v>
      </c>
      <c r="T651" s="7" t="str">
        <f t="shared" si="286"/>
        <v>n/a</v>
      </c>
      <c r="U651" s="7" t="str">
        <f t="shared" si="302"/>
        <v>no</v>
      </c>
      <c r="V651" s="2" t="str">
        <f>IFERROR(VLOOKUP($N651,'nCino | BigQuery Type Lookup'!$A:$F,3,FALSE),"(not found)")</f>
        <v>BOOL</v>
      </c>
      <c r="W651" s="7" t="str">
        <f>IFERROR(VLOOKUP($N651,'nCino | BigQuery Type Lookup'!$A:$F,4,FALSE),"(not found)")</f>
        <v>n/a</v>
      </c>
      <c r="X651" s="7" t="str">
        <f>IFERROR(VLOOKUP($N651,'nCino | BigQuery Type Lookup'!$A:$F,5,FALSE),"(not found)")</f>
        <v>n/a</v>
      </c>
      <c r="Y651" s="7" t="str">
        <f>IFERROR(VLOOKUP($N651,'nCino | BigQuery Type Lookup'!$A:$F,6,FALSE),"(not found)")</f>
        <v>n/a</v>
      </c>
      <c r="Z651" t="str">
        <f>IFERROR(VLOOKUP('nCino | Field Mappings'!$A651,'nCino | Object Info'!$A:$H,7,FALSE),"(not found)")</f>
        <v>rskcsp_ds_policy_exception_curated</v>
      </c>
      <c r="AA651" t="str">
        <f t="shared" si="288"/>
        <v>LLC_BI__Automatically_Added__c</v>
      </c>
      <c r="AB651" s="7" t="str">
        <f t="shared" si="289"/>
        <v>n/a</v>
      </c>
      <c r="AC651" s="7" t="str">
        <f t="shared" si="289"/>
        <v>no</v>
      </c>
      <c r="AD651" s="2" t="str">
        <f t="shared" si="290"/>
        <v>BOOL</v>
      </c>
      <c r="AE651" s="7" t="str">
        <f t="shared" si="291"/>
        <v>n/a</v>
      </c>
      <c r="AF651" s="7" t="str">
        <f t="shared" si="292"/>
        <v>n/a</v>
      </c>
      <c r="AG651" s="7" t="str">
        <f t="shared" si="293"/>
        <v>n/a</v>
      </c>
      <c r="AH651" t="str">
        <f>IFERROR(VLOOKUP('nCino | Field Mappings'!$A651,'nCino | Object Info'!$A:$H,8,FALSE),"(not found)")</f>
        <v>policy_exception</v>
      </c>
      <c r="AI651" t="str">
        <f t="shared" si="301"/>
        <v>Automatically_Added</v>
      </c>
      <c r="AJ651" s="7" t="str">
        <f t="shared" si="294"/>
        <v>n/a</v>
      </c>
      <c r="AK651" s="7" t="str">
        <f t="shared" si="303"/>
        <v>no</v>
      </c>
      <c r="AL651" s="2" t="str">
        <f t="shared" si="296"/>
        <v>BOOL</v>
      </c>
      <c r="AM651" s="7" t="str">
        <f t="shared" si="297"/>
        <v>n/a</v>
      </c>
      <c r="AN651" s="7" t="str">
        <f t="shared" si="298"/>
        <v>n/a</v>
      </c>
      <c r="AO651" s="7" t="str">
        <f t="shared" si="299"/>
        <v>n/a</v>
      </c>
      <c r="AP651" s="7" t="str">
        <f t="shared" si="304"/>
        <v>n/a</v>
      </c>
    </row>
    <row r="652" spans="1:42">
      <c r="A652" s="1" t="s">
        <v>56</v>
      </c>
      <c r="B652" s="1" t="s">
        <v>57</v>
      </c>
      <c r="C652" s="1" t="s">
        <v>1936</v>
      </c>
      <c r="D652" s="1" t="s">
        <v>1937</v>
      </c>
      <c r="E652" s="1" t="s">
        <v>1938</v>
      </c>
      <c r="F652" s="2" t="str">
        <f>IF(OR(ISERROR(VLOOKUP($C652,'DMW | F&amp;L Fields'!$L:$M, 1, FALSE)),IFERROR(INDEX('DMW | F&amp;L Fields'!$C:$C,MATCH($C652,'DMW | F&amp;L Fields'!$L:$L, 0)), "Y") ="Y"),"No", "Yes")</f>
        <v>Yes</v>
      </c>
      <c r="G652" s="1" t="str">
        <f>IFERROR(VLOOKUP($C652,'DMW | F&amp;L Fields'!$L:$M, 2, FALSE),"(not found)")</f>
        <v>This field is automatically populated based on the "code" field set in the policy exception template record for this policy exception. It specifies the code assigned to the policy exception. When the policy exception is selected based on the predefined template this field will be populated.</v>
      </c>
      <c r="H652" s="2" t="str">
        <f t="shared" si="282"/>
        <v>n/a</v>
      </c>
      <c r="I652" s="2" t="s">
        <v>97</v>
      </c>
      <c r="J652" s="1" t="s">
        <v>115</v>
      </c>
      <c r="K652" s="2">
        <v>50</v>
      </c>
      <c r="L652" s="2">
        <v>0</v>
      </c>
      <c r="M652" s="2">
        <v>0</v>
      </c>
      <c r="N652" s="2" t="str">
        <f t="shared" si="283"/>
        <v>string|50|0|0</v>
      </c>
      <c r="O652" t="str">
        <f>IFERROR(VLOOKUP('nCino | Field Mappings'!$A652,'nCino | Object Info'!$A:$H,5,FALSE),"(not found)")</f>
        <v>rskcsp_ds_policy_exception</v>
      </c>
      <c r="P652" t="str">
        <f t="shared" si="284"/>
        <v>LLC_BI__Code__c</v>
      </c>
      <c r="Q652" s="7">
        <f>IFERROR(VLOOKUP($N652,'nCino | BigQuery Type Lookup'!$A:$F,2,FALSE),"(not found)")</f>
        <v>50</v>
      </c>
      <c r="R652" t="str">
        <f>IFERROR(VLOOKUP('nCino | Field Mappings'!$A652,'nCino | Object Info'!$A:$H,6,FALSE),"(not found)")</f>
        <v>rskcsp_ds_policy_exception_staging</v>
      </c>
      <c r="S652" t="str">
        <f t="shared" si="285"/>
        <v>LLC_BI__Code__c</v>
      </c>
      <c r="T652" s="7" t="str">
        <f t="shared" si="286"/>
        <v>n/a</v>
      </c>
      <c r="U652" s="7" t="str">
        <f t="shared" si="302"/>
        <v>no</v>
      </c>
      <c r="V652" s="2" t="str">
        <f>IFERROR(VLOOKUP($N652,'nCino | BigQuery Type Lookup'!$A:$F,3,FALSE),"(not found)")</f>
        <v>STRING</v>
      </c>
      <c r="W652" s="7">
        <f>IFERROR(VLOOKUP($N652,'nCino | BigQuery Type Lookup'!$A:$F,4,FALSE),"(not found)")</f>
        <v>50</v>
      </c>
      <c r="X652" s="7" t="str">
        <f>IFERROR(VLOOKUP($N652,'nCino | BigQuery Type Lookup'!$A:$F,5,FALSE),"(not found)")</f>
        <v>n/a</v>
      </c>
      <c r="Y652" s="7" t="str">
        <f>IFERROR(VLOOKUP($N652,'nCino | BigQuery Type Lookup'!$A:$F,6,FALSE),"(not found)")</f>
        <v>n/a</v>
      </c>
      <c r="Z652" t="str">
        <f>IFERROR(VLOOKUP('nCino | Field Mappings'!$A652,'nCino | Object Info'!$A:$H,7,FALSE),"(not found)")</f>
        <v>rskcsp_ds_policy_exception_curated</v>
      </c>
      <c r="AA652" t="str">
        <f t="shared" si="288"/>
        <v>LLC_BI__Code__c</v>
      </c>
      <c r="AB652" s="7" t="str">
        <f t="shared" si="289"/>
        <v>n/a</v>
      </c>
      <c r="AC652" s="7" t="str">
        <f t="shared" si="289"/>
        <v>yes</v>
      </c>
      <c r="AD652" s="2" t="str">
        <f t="shared" si="290"/>
        <v>STRING</v>
      </c>
      <c r="AE652" s="7">
        <f t="shared" si="291"/>
        <v>50</v>
      </c>
      <c r="AF652" s="7" t="str">
        <f t="shared" si="292"/>
        <v>n/a</v>
      </c>
      <c r="AG652" s="7" t="str">
        <f t="shared" si="293"/>
        <v>n/a</v>
      </c>
      <c r="AH652" t="str">
        <f>IFERROR(VLOOKUP('nCino | Field Mappings'!$A652,'nCino | Object Info'!$A:$H,8,FALSE),"(not found)")</f>
        <v>policy_exception</v>
      </c>
      <c r="AI652" t="str">
        <f t="shared" si="301"/>
        <v>Code</v>
      </c>
      <c r="AJ652" s="7" t="str">
        <f t="shared" si="294"/>
        <v>n/a</v>
      </c>
      <c r="AK652" s="7" t="str">
        <f t="shared" si="303"/>
        <v>yes</v>
      </c>
      <c r="AL652" s="2" t="str">
        <f t="shared" si="296"/>
        <v>STRING</v>
      </c>
      <c r="AM652" s="7">
        <f t="shared" si="297"/>
        <v>50</v>
      </c>
      <c r="AN652" s="7" t="str">
        <f t="shared" si="298"/>
        <v>n/a</v>
      </c>
      <c r="AO652" s="7" t="str">
        <f t="shared" si="299"/>
        <v>n/a</v>
      </c>
      <c r="AP652" s="7" t="str">
        <f t="shared" si="304"/>
        <v>n/a</v>
      </c>
    </row>
    <row r="653" spans="1:42">
      <c r="A653" s="1" t="s">
        <v>56</v>
      </c>
      <c r="B653" s="1" t="s">
        <v>57</v>
      </c>
      <c r="C653" s="1" t="s">
        <v>1939</v>
      </c>
      <c r="D653" s="1" t="s">
        <v>1940</v>
      </c>
      <c r="E653" s="1" t="s">
        <v>1941</v>
      </c>
      <c r="F653" s="2" t="str">
        <f>IF(OR(ISERROR(VLOOKUP($C653,'DMW | F&amp;L Fields'!$L:$M, 1, FALSE)),IFERROR(INDEX('DMW | F&amp;L Fields'!$C:$C,MATCH($C653,'DMW | F&amp;L Fields'!$L:$L, 0)), "Y") ="Y"),"No", "Yes")</f>
        <v>Yes</v>
      </c>
      <c r="G653" s="1" t="str">
        <f>IFERROR(VLOOKUP($C653,'DMW | F&amp;L Fields'!$L:$M, 2, FALSE),"(not found)")</f>
        <v>This is a lookup field made available only when a policy exception with the "collateral" type is selected. This field allows the user to look up the collateral record the policy exception is related to. This is a smart lookup only showing the collateral records that are already associated to the loan this exception is being applied to.</v>
      </c>
      <c r="H653" s="2" t="str">
        <f t="shared" si="282"/>
        <v>Foreign</v>
      </c>
      <c r="I653" s="2" t="s">
        <v>97</v>
      </c>
      <c r="J653" s="1" t="s">
        <v>1942</v>
      </c>
      <c r="K653" s="2">
        <v>18</v>
      </c>
      <c r="L653" s="2">
        <v>0</v>
      </c>
      <c r="M653" s="2">
        <v>0</v>
      </c>
      <c r="N653" s="2" t="str">
        <f t="shared" si="283"/>
        <v>reference(LLC_BI__Collateral__c)|18|0|0</v>
      </c>
      <c r="O653" t="str">
        <f>IFERROR(VLOOKUP('nCino | Field Mappings'!$A653,'nCino | Object Info'!$A:$H,5,FALSE),"(not found)")</f>
        <v>rskcsp_ds_policy_exception</v>
      </c>
      <c r="P653" t="str">
        <f t="shared" si="284"/>
        <v>LLC_BI__Collateral_Mgmt__c</v>
      </c>
      <c r="Q653" s="7">
        <f>IFERROR(VLOOKUP($N653,'nCino | BigQuery Type Lookup'!$A:$F,2,FALSE),"(not found)")</f>
        <v>18</v>
      </c>
      <c r="R653" t="str">
        <f>IFERROR(VLOOKUP('nCino | Field Mappings'!$A653,'nCino | Object Info'!$A:$H,6,FALSE),"(not found)")</f>
        <v>rskcsp_ds_policy_exception_staging</v>
      </c>
      <c r="S653" t="str">
        <f t="shared" si="285"/>
        <v>LLC_BI__Collateral_Mgmt__c</v>
      </c>
      <c r="T653" s="7" t="str">
        <f t="shared" si="286"/>
        <v>Foreign</v>
      </c>
      <c r="U653" s="7" t="str">
        <f t="shared" si="302"/>
        <v>no</v>
      </c>
      <c r="V653" s="2" t="str">
        <f>IFERROR(VLOOKUP($N653,'nCino | BigQuery Type Lookup'!$A:$F,3,FALSE),"(not found)")</f>
        <v>STRING</v>
      </c>
      <c r="W653" s="7">
        <f>IFERROR(VLOOKUP($N653,'nCino | BigQuery Type Lookup'!$A:$F,4,FALSE),"(not found)")</f>
        <v>18</v>
      </c>
      <c r="X653" s="7" t="str">
        <f>IFERROR(VLOOKUP($N653,'nCino | BigQuery Type Lookup'!$A:$F,5,FALSE),"(not found)")</f>
        <v>n/a</v>
      </c>
      <c r="Y653" s="7" t="str">
        <f>IFERROR(VLOOKUP($N653,'nCino | BigQuery Type Lookup'!$A:$F,6,FALSE),"(not found)")</f>
        <v>n/a</v>
      </c>
      <c r="Z653" t="str">
        <f>IFERROR(VLOOKUP('nCino | Field Mappings'!$A653,'nCino | Object Info'!$A:$H,7,FALSE),"(not found)")</f>
        <v>rskcsp_ds_policy_exception_curated</v>
      </c>
      <c r="AA653" t="str">
        <f t="shared" si="288"/>
        <v>LLC_BI__Collateral_Mgmt__c</v>
      </c>
      <c r="AB653" s="7" t="str">
        <f t="shared" si="289"/>
        <v>Foreign</v>
      </c>
      <c r="AC653" s="7" t="str">
        <f t="shared" si="289"/>
        <v>yes</v>
      </c>
      <c r="AD653" s="2" t="str">
        <f t="shared" si="290"/>
        <v>STRING</v>
      </c>
      <c r="AE653" s="7">
        <f t="shared" si="291"/>
        <v>18</v>
      </c>
      <c r="AF653" s="7" t="str">
        <f t="shared" si="292"/>
        <v>n/a</v>
      </c>
      <c r="AG653" s="7" t="str">
        <f t="shared" si="293"/>
        <v>n/a</v>
      </c>
      <c r="AH653" t="str">
        <f>IFERROR(VLOOKUP('nCino | Field Mappings'!$A653,'nCino | Object Info'!$A:$H,8,FALSE),"(not found)")</f>
        <v>policy_exception</v>
      </c>
      <c r="AI653" t="str">
        <f t="shared" si="301"/>
        <v>Collateral_Mgmt</v>
      </c>
      <c r="AJ653" s="7" t="str">
        <f t="shared" si="294"/>
        <v>Foreign</v>
      </c>
      <c r="AK653" s="7" t="str">
        <f t="shared" si="303"/>
        <v>yes</v>
      </c>
      <c r="AL653" s="2" t="str">
        <f t="shared" si="296"/>
        <v>STRING</v>
      </c>
      <c r="AM653" s="7">
        <f t="shared" si="297"/>
        <v>18</v>
      </c>
      <c r="AN653" s="7" t="str">
        <f t="shared" si="298"/>
        <v>n/a</v>
      </c>
      <c r="AO653" s="7" t="str">
        <f t="shared" si="299"/>
        <v>n/a</v>
      </c>
      <c r="AP653" s="7" t="str">
        <f t="shared" si="304"/>
        <v>n/a</v>
      </c>
    </row>
    <row r="654" spans="1:42">
      <c r="A654" s="1" t="s">
        <v>56</v>
      </c>
      <c r="B654" s="1" t="s">
        <v>57</v>
      </c>
      <c r="C654" s="1" t="s">
        <v>1943</v>
      </c>
      <c r="D654" s="1" t="s">
        <v>1944</v>
      </c>
      <c r="E654" s="1" t="s">
        <v>1945</v>
      </c>
      <c r="F654" s="2" t="str">
        <f>IF(OR(ISERROR(VLOOKUP($C654,'DMW | F&amp;L Fields'!$L:$M, 1, FALSE)),IFERROR(INDEX('DMW | F&amp;L Fields'!$C:$C,MATCH($C654,'DMW | F&amp;L Fields'!$L:$L, 0)), "Y") ="Y"),"No", "Yes")</f>
        <v>Yes</v>
      </c>
      <c r="G654" s="1" t="str">
        <f>IFERROR(VLOOKUP($C654,'DMW | F&amp;L Fields'!$L:$M, 2, FALSE),"(not found)")</f>
        <v>This is a lookup field made available only when a policy exception with the "Covenant" type is selected. This field allows the user to look up the Covenant record the policy exception is related to. This is a smart lookup only showing the Covenants that are already associated to the loan this exception is being applied to.</v>
      </c>
      <c r="H654" s="2" t="str">
        <f t="shared" si="282"/>
        <v>Foreign</v>
      </c>
      <c r="I654" s="2" t="s">
        <v>97</v>
      </c>
      <c r="J654" s="1" t="s">
        <v>1946</v>
      </c>
      <c r="K654" s="2">
        <v>18</v>
      </c>
      <c r="L654" s="2">
        <v>0</v>
      </c>
      <c r="M654" s="2">
        <v>0</v>
      </c>
      <c r="N654" s="2" t="str">
        <f t="shared" si="283"/>
        <v>reference(LLC_BI__Covenant2__c)|18|0|0</v>
      </c>
      <c r="O654" t="str">
        <f>IFERROR(VLOOKUP('nCino | Field Mappings'!$A654,'nCino | Object Info'!$A:$H,5,FALSE),"(not found)")</f>
        <v>rskcsp_ds_policy_exception</v>
      </c>
      <c r="P654" t="str">
        <f t="shared" si="284"/>
        <v>LLC_BI__Covenant_Mgmt__c</v>
      </c>
      <c r="Q654" s="7">
        <f>IFERROR(VLOOKUP($N654,'nCino | BigQuery Type Lookup'!$A:$F,2,FALSE),"(not found)")</f>
        <v>18</v>
      </c>
      <c r="R654" t="str">
        <f>IFERROR(VLOOKUP('nCino | Field Mappings'!$A654,'nCino | Object Info'!$A:$H,6,FALSE),"(not found)")</f>
        <v>rskcsp_ds_policy_exception_staging</v>
      </c>
      <c r="S654" t="str">
        <f t="shared" si="285"/>
        <v>LLC_BI__Covenant_Mgmt__c</v>
      </c>
      <c r="T654" s="7" t="str">
        <f t="shared" si="286"/>
        <v>Foreign</v>
      </c>
      <c r="U654" s="7" t="str">
        <f t="shared" si="302"/>
        <v>no</v>
      </c>
      <c r="V654" s="2" t="str">
        <f>IFERROR(VLOOKUP($N654,'nCino | BigQuery Type Lookup'!$A:$F,3,FALSE),"(not found)")</f>
        <v>STRING</v>
      </c>
      <c r="W654" s="7">
        <f>IFERROR(VLOOKUP($N654,'nCino | BigQuery Type Lookup'!$A:$F,4,FALSE),"(not found)")</f>
        <v>18</v>
      </c>
      <c r="X654" s="7" t="str">
        <f>IFERROR(VLOOKUP($N654,'nCino | BigQuery Type Lookup'!$A:$F,5,FALSE),"(not found)")</f>
        <v>n/a</v>
      </c>
      <c r="Y654" s="7" t="str">
        <f>IFERROR(VLOOKUP($N654,'nCino | BigQuery Type Lookup'!$A:$F,6,FALSE),"(not found)")</f>
        <v>n/a</v>
      </c>
      <c r="Z654" t="str">
        <f>IFERROR(VLOOKUP('nCino | Field Mappings'!$A654,'nCino | Object Info'!$A:$H,7,FALSE),"(not found)")</f>
        <v>rskcsp_ds_policy_exception_curated</v>
      </c>
      <c r="AA654" t="str">
        <f t="shared" si="288"/>
        <v>LLC_BI__Covenant_Mgmt__c</v>
      </c>
      <c r="AB654" s="7" t="str">
        <f t="shared" si="289"/>
        <v>Foreign</v>
      </c>
      <c r="AC654" s="7" t="str">
        <f t="shared" si="289"/>
        <v>yes</v>
      </c>
      <c r="AD654" s="2" t="str">
        <f t="shared" si="290"/>
        <v>STRING</v>
      </c>
      <c r="AE654" s="7">
        <f t="shared" si="291"/>
        <v>18</v>
      </c>
      <c r="AF654" s="7" t="str">
        <f t="shared" si="292"/>
        <v>n/a</v>
      </c>
      <c r="AG654" s="7" t="str">
        <f t="shared" si="293"/>
        <v>n/a</v>
      </c>
      <c r="AH654" t="str">
        <f>IFERROR(VLOOKUP('nCino | Field Mappings'!$A654,'nCino | Object Info'!$A:$H,8,FALSE),"(not found)")</f>
        <v>policy_exception</v>
      </c>
      <c r="AI654" t="str">
        <f t="shared" si="301"/>
        <v>Covenant_Mgmt</v>
      </c>
      <c r="AJ654" s="7" t="str">
        <f t="shared" si="294"/>
        <v>Foreign</v>
      </c>
      <c r="AK654" s="7" t="str">
        <f t="shared" si="303"/>
        <v>yes</v>
      </c>
      <c r="AL654" s="2" t="str">
        <f t="shared" si="296"/>
        <v>STRING</v>
      </c>
      <c r="AM654" s="7">
        <f t="shared" si="297"/>
        <v>18</v>
      </c>
      <c r="AN654" s="7" t="str">
        <f t="shared" si="298"/>
        <v>n/a</v>
      </c>
      <c r="AO654" s="7" t="str">
        <f t="shared" si="299"/>
        <v>n/a</v>
      </c>
      <c r="AP654" s="7" t="str">
        <f t="shared" si="304"/>
        <v>n/a</v>
      </c>
    </row>
    <row r="655" spans="1:42">
      <c r="A655" s="1" t="s">
        <v>56</v>
      </c>
      <c r="B655" s="1" t="s">
        <v>57</v>
      </c>
      <c r="C655" s="1" t="s">
        <v>1947</v>
      </c>
      <c r="D655" s="1" t="s">
        <v>49</v>
      </c>
      <c r="E655" s="1" t="s">
        <v>374</v>
      </c>
      <c r="F655" s="2" t="str">
        <f>IF(OR(ISERROR(VLOOKUP($C655,'DMW | F&amp;L Fields'!$L:$M, 1, FALSE)),IFERROR(INDEX('DMW | F&amp;L Fields'!$C:$C,MATCH($C655,'DMW | F&amp;L Fields'!$L:$L, 0)), "Y") ="Y"),"No", "Yes")</f>
        <v>Yes</v>
      </c>
      <c r="G655" s="1" t="str">
        <f>IFERROR(VLOOKUP($C655,'DMW | F&amp;L Fields'!$L:$M, 2, FALSE),"(not found)")</f>
        <v>This field is automatically populated when creating a policy exception from the loan. This field links the Loan with the Policy Exception record being created.</v>
      </c>
      <c r="H655" s="2" t="str">
        <f t="shared" si="282"/>
        <v>Foreign</v>
      </c>
      <c r="I655" s="2" t="s">
        <v>97</v>
      </c>
      <c r="J655" s="1" t="s">
        <v>111</v>
      </c>
      <c r="K655" s="2">
        <v>18</v>
      </c>
      <c r="L655" s="2">
        <v>0</v>
      </c>
      <c r="M655" s="2">
        <v>0</v>
      </c>
      <c r="N655" s="2" t="str">
        <f t="shared" si="283"/>
        <v>reference(LLC_BI__Loan__c)|18|0|0</v>
      </c>
      <c r="O655" t="str">
        <f>IFERROR(VLOOKUP('nCino | Field Mappings'!$A655,'nCino | Object Info'!$A:$H,5,FALSE),"(not found)")</f>
        <v>rskcsp_ds_policy_exception</v>
      </c>
      <c r="P655" t="str">
        <f t="shared" si="284"/>
        <v>LLC_BI__Loan__c</v>
      </c>
      <c r="Q655" s="7">
        <f>IFERROR(VLOOKUP($N655,'nCino | BigQuery Type Lookup'!$A:$F,2,FALSE),"(not found)")</f>
        <v>18</v>
      </c>
      <c r="R655" t="str">
        <f>IFERROR(VLOOKUP('nCino | Field Mappings'!$A655,'nCino | Object Info'!$A:$H,6,FALSE),"(not found)")</f>
        <v>rskcsp_ds_policy_exception_staging</v>
      </c>
      <c r="S655" t="str">
        <f t="shared" si="285"/>
        <v>LLC_BI__Loan__c</v>
      </c>
      <c r="T655" s="7" t="str">
        <f t="shared" si="286"/>
        <v>Foreign</v>
      </c>
      <c r="U655" s="7" t="str">
        <f t="shared" si="302"/>
        <v>no</v>
      </c>
      <c r="V655" s="2" t="str">
        <f>IFERROR(VLOOKUP($N655,'nCino | BigQuery Type Lookup'!$A:$F,3,FALSE),"(not found)")</f>
        <v>STRING</v>
      </c>
      <c r="W655" s="7">
        <f>IFERROR(VLOOKUP($N655,'nCino | BigQuery Type Lookup'!$A:$F,4,FALSE),"(not found)")</f>
        <v>18</v>
      </c>
      <c r="X655" s="7" t="str">
        <f>IFERROR(VLOOKUP($N655,'nCino | BigQuery Type Lookup'!$A:$F,5,FALSE),"(not found)")</f>
        <v>n/a</v>
      </c>
      <c r="Y655" s="7" t="str">
        <f>IFERROR(VLOOKUP($N655,'nCino | BigQuery Type Lookup'!$A:$F,6,FALSE),"(not found)")</f>
        <v>n/a</v>
      </c>
      <c r="Z655" t="str">
        <f>IFERROR(VLOOKUP('nCino | Field Mappings'!$A655,'nCino | Object Info'!$A:$H,7,FALSE),"(not found)")</f>
        <v>rskcsp_ds_policy_exception_curated</v>
      </c>
      <c r="AA655" t="str">
        <f t="shared" si="288"/>
        <v>LLC_BI__Loan__c</v>
      </c>
      <c r="AB655" s="7" t="str">
        <f t="shared" si="289"/>
        <v>Foreign</v>
      </c>
      <c r="AC655" s="7" t="str">
        <f t="shared" si="289"/>
        <v>yes</v>
      </c>
      <c r="AD655" s="2" t="str">
        <f t="shared" si="290"/>
        <v>STRING</v>
      </c>
      <c r="AE655" s="7">
        <f t="shared" si="291"/>
        <v>18</v>
      </c>
      <c r="AF655" s="7" t="str">
        <f t="shared" si="292"/>
        <v>n/a</v>
      </c>
      <c r="AG655" s="7" t="str">
        <f t="shared" si="293"/>
        <v>n/a</v>
      </c>
      <c r="AH655" t="str">
        <f>IFERROR(VLOOKUP('nCino | Field Mappings'!$A655,'nCino | Object Info'!$A:$H,8,FALSE),"(not found)")</f>
        <v>policy_exception</v>
      </c>
      <c r="AI655" t="str">
        <f t="shared" si="301"/>
        <v>Loan</v>
      </c>
      <c r="AJ655" s="7" t="str">
        <f t="shared" si="294"/>
        <v>Foreign</v>
      </c>
      <c r="AK655" s="7" t="str">
        <f t="shared" si="303"/>
        <v>yes</v>
      </c>
      <c r="AL655" s="2" t="str">
        <f t="shared" si="296"/>
        <v>STRING</v>
      </c>
      <c r="AM655" s="7">
        <f t="shared" si="297"/>
        <v>18</v>
      </c>
      <c r="AN655" s="7" t="str">
        <f t="shared" si="298"/>
        <v>n/a</v>
      </c>
      <c r="AO655" s="7" t="str">
        <f t="shared" si="299"/>
        <v>n/a</v>
      </c>
      <c r="AP655" s="7" t="str">
        <f t="shared" si="304"/>
        <v>n/a</v>
      </c>
    </row>
    <row r="656" spans="1:42">
      <c r="A656" s="1" t="s">
        <v>56</v>
      </c>
      <c r="B656" s="1" t="s">
        <v>57</v>
      </c>
      <c r="C656" s="1" t="s">
        <v>1948</v>
      </c>
      <c r="D656" s="1" t="s">
        <v>1949</v>
      </c>
      <c r="E656" s="1" t="s">
        <v>1950</v>
      </c>
      <c r="F656" s="2" t="str">
        <f>IF(OR(ISERROR(VLOOKUP($C656,'DMW | F&amp;L Fields'!$L:$M, 1, FALSE)),IFERROR(INDEX('DMW | F&amp;L Fields'!$C:$C,MATCH($C656,'DMW | F&amp;L Fields'!$L:$L, 0)), "Y") ="Y"),"No", "Yes")</f>
        <v>Yes</v>
      </c>
      <c r="G656" s="1" t="str">
        <f>IFERROR(VLOOKUP($C656,'DMW | F&amp;L Fields'!$L:$M, 2, FALSE),"(not found)")</f>
        <v>This field is used to specify the primary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v>
      </c>
      <c r="H656" s="2" t="str">
        <f t="shared" si="282"/>
        <v>n/a</v>
      </c>
      <c r="I656" s="2" t="s">
        <v>97</v>
      </c>
      <c r="J656" s="1" t="s">
        <v>115</v>
      </c>
      <c r="K656" s="2">
        <v>100</v>
      </c>
      <c r="L656" s="2">
        <v>0</v>
      </c>
      <c r="M656" s="2">
        <v>0</v>
      </c>
      <c r="N656" s="2" t="str">
        <f t="shared" si="283"/>
        <v>string|100|0|0</v>
      </c>
      <c r="O656" t="str">
        <f>IFERROR(VLOOKUP('nCino | Field Mappings'!$A656,'nCino | Object Info'!$A:$H,5,FALSE),"(not found)")</f>
        <v>rskcsp_ds_policy_exception</v>
      </c>
      <c r="P656" t="str">
        <f t="shared" si="284"/>
        <v>LLC_BI__Mitigation_Reason_1__c</v>
      </c>
      <c r="Q656" s="7">
        <f>IFERROR(VLOOKUP($N656,'nCino | BigQuery Type Lookup'!$A:$F,2,FALSE),"(not found)")</f>
        <v>100</v>
      </c>
      <c r="R656" t="str">
        <f>IFERROR(VLOOKUP('nCino | Field Mappings'!$A656,'nCino | Object Info'!$A:$H,6,FALSE),"(not found)")</f>
        <v>rskcsp_ds_policy_exception_staging</v>
      </c>
      <c r="S656" t="str">
        <f t="shared" si="285"/>
        <v>LLC_BI__Mitigation_Reason_1__c</v>
      </c>
      <c r="T656" s="7" t="str">
        <f t="shared" si="286"/>
        <v>n/a</v>
      </c>
      <c r="U656" s="7" t="str">
        <f t="shared" si="302"/>
        <v>no</v>
      </c>
      <c r="V656" s="2" t="str">
        <f>IFERROR(VLOOKUP($N656,'nCino | BigQuery Type Lookup'!$A:$F,3,FALSE),"(not found)")</f>
        <v>STRING</v>
      </c>
      <c r="W656" s="7">
        <f>IFERROR(VLOOKUP($N656,'nCino | BigQuery Type Lookup'!$A:$F,4,FALSE),"(not found)")</f>
        <v>100</v>
      </c>
      <c r="X656" s="7" t="str">
        <f>IFERROR(VLOOKUP($N656,'nCino | BigQuery Type Lookup'!$A:$F,5,FALSE),"(not found)")</f>
        <v>n/a</v>
      </c>
      <c r="Y656" s="7" t="str">
        <f>IFERROR(VLOOKUP($N656,'nCino | BigQuery Type Lookup'!$A:$F,6,FALSE),"(not found)")</f>
        <v>n/a</v>
      </c>
      <c r="Z656" t="str">
        <f>IFERROR(VLOOKUP('nCino | Field Mappings'!$A656,'nCino | Object Info'!$A:$H,7,FALSE),"(not found)")</f>
        <v>rskcsp_ds_policy_exception_curated</v>
      </c>
      <c r="AA656" t="str">
        <f t="shared" si="288"/>
        <v>LLC_BI__Mitigation_Reason_1__c</v>
      </c>
      <c r="AB656" s="7" t="str">
        <f t="shared" si="289"/>
        <v>n/a</v>
      </c>
      <c r="AC656" s="7" t="str">
        <f t="shared" si="289"/>
        <v>yes</v>
      </c>
      <c r="AD656" s="2" t="str">
        <f t="shared" si="290"/>
        <v>STRING</v>
      </c>
      <c r="AE656" s="7">
        <f t="shared" si="291"/>
        <v>100</v>
      </c>
      <c r="AF656" s="7" t="str">
        <f t="shared" si="292"/>
        <v>n/a</v>
      </c>
      <c r="AG656" s="7" t="str">
        <f t="shared" si="293"/>
        <v>n/a</v>
      </c>
      <c r="AH656" t="str">
        <f>IFERROR(VLOOKUP('nCino | Field Mappings'!$A656,'nCino | Object Info'!$A:$H,8,FALSE),"(not found)")</f>
        <v>policy_exception</v>
      </c>
      <c r="AI656" t="str">
        <f t="shared" si="301"/>
        <v>Mitigation_Reason_1</v>
      </c>
      <c r="AJ656" s="7" t="str">
        <f t="shared" si="294"/>
        <v>n/a</v>
      </c>
      <c r="AK656" s="7" t="str">
        <f t="shared" si="303"/>
        <v>yes</v>
      </c>
      <c r="AL656" s="2" t="str">
        <f t="shared" si="296"/>
        <v>STRING</v>
      </c>
      <c r="AM656" s="7">
        <f t="shared" si="297"/>
        <v>100</v>
      </c>
      <c r="AN656" s="7" t="str">
        <f t="shared" si="298"/>
        <v>n/a</v>
      </c>
      <c r="AO656" s="7" t="str">
        <f t="shared" si="299"/>
        <v>n/a</v>
      </c>
      <c r="AP656" s="7" t="str">
        <f t="shared" si="304"/>
        <v>n/a</v>
      </c>
    </row>
    <row r="657" spans="1:42">
      <c r="A657" s="1" t="s">
        <v>56</v>
      </c>
      <c r="B657" s="1" t="s">
        <v>57</v>
      </c>
      <c r="C657" s="1" t="s">
        <v>1951</v>
      </c>
      <c r="D657" s="1" t="s">
        <v>1952</v>
      </c>
      <c r="E657" s="1" t="s">
        <v>1953</v>
      </c>
      <c r="F657" s="2" t="str">
        <f>IF(OR(ISERROR(VLOOKUP($C657,'DMW | F&amp;L Fields'!$L:$M, 1, FALSE)),IFERROR(INDEX('DMW | F&amp;L Fields'!$C:$C,MATCH($C657,'DMW | F&amp;L Fields'!$L:$L, 0)), "Y") ="Y"),"No", "Yes")</f>
        <v>Yes</v>
      </c>
      <c r="G657" s="1" t="str">
        <f>IFERROR(VLOOKUP($C657,'DMW | F&amp;L Fields'!$L:$M, 2, FALSE),"(not found)")</f>
        <v>This field is used to specify the secondary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v>
      </c>
      <c r="H657" s="2" t="str">
        <f t="shared" si="282"/>
        <v>n/a</v>
      </c>
      <c r="I657" s="2" t="s">
        <v>97</v>
      </c>
      <c r="J657" s="1" t="s">
        <v>115</v>
      </c>
      <c r="K657" s="2">
        <v>100</v>
      </c>
      <c r="L657" s="2">
        <v>0</v>
      </c>
      <c r="M657" s="2">
        <v>0</v>
      </c>
      <c r="N657" s="2" t="str">
        <f t="shared" si="283"/>
        <v>string|100|0|0</v>
      </c>
      <c r="O657" t="str">
        <f>IFERROR(VLOOKUP('nCino | Field Mappings'!$A657,'nCino | Object Info'!$A:$H,5,FALSE),"(not found)")</f>
        <v>rskcsp_ds_policy_exception</v>
      </c>
      <c r="P657" t="str">
        <f t="shared" si="284"/>
        <v>LLC_BI__Mitigation_Reason_2__c</v>
      </c>
      <c r="Q657" s="7">
        <f>IFERROR(VLOOKUP($N657,'nCino | BigQuery Type Lookup'!$A:$F,2,FALSE),"(not found)")</f>
        <v>100</v>
      </c>
      <c r="R657" t="str">
        <f>IFERROR(VLOOKUP('nCino | Field Mappings'!$A657,'nCino | Object Info'!$A:$H,6,FALSE),"(not found)")</f>
        <v>rskcsp_ds_policy_exception_staging</v>
      </c>
      <c r="S657" t="str">
        <f t="shared" si="285"/>
        <v>LLC_BI__Mitigation_Reason_2__c</v>
      </c>
      <c r="T657" s="7" t="str">
        <f t="shared" si="286"/>
        <v>n/a</v>
      </c>
      <c r="U657" s="7" t="str">
        <f t="shared" si="302"/>
        <v>no</v>
      </c>
      <c r="V657" s="2" t="str">
        <f>IFERROR(VLOOKUP($N657,'nCino | BigQuery Type Lookup'!$A:$F,3,FALSE),"(not found)")</f>
        <v>STRING</v>
      </c>
      <c r="W657" s="7">
        <f>IFERROR(VLOOKUP($N657,'nCino | BigQuery Type Lookup'!$A:$F,4,FALSE),"(not found)")</f>
        <v>100</v>
      </c>
      <c r="X657" s="7" t="str">
        <f>IFERROR(VLOOKUP($N657,'nCino | BigQuery Type Lookup'!$A:$F,5,FALSE),"(not found)")</f>
        <v>n/a</v>
      </c>
      <c r="Y657" s="7" t="str">
        <f>IFERROR(VLOOKUP($N657,'nCino | BigQuery Type Lookup'!$A:$F,6,FALSE),"(not found)")</f>
        <v>n/a</v>
      </c>
      <c r="Z657" t="str">
        <f>IFERROR(VLOOKUP('nCino | Field Mappings'!$A657,'nCino | Object Info'!$A:$H,7,FALSE),"(not found)")</f>
        <v>rskcsp_ds_policy_exception_curated</v>
      </c>
      <c r="AA657" t="str">
        <f t="shared" si="288"/>
        <v>LLC_BI__Mitigation_Reason_2__c</v>
      </c>
      <c r="AB657" s="7" t="str">
        <f t="shared" si="289"/>
        <v>n/a</v>
      </c>
      <c r="AC657" s="7" t="str">
        <f t="shared" si="289"/>
        <v>yes</v>
      </c>
      <c r="AD657" s="2" t="str">
        <f t="shared" si="290"/>
        <v>STRING</v>
      </c>
      <c r="AE657" s="7">
        <f t="shared" si="291"/>
        <v>100</v>
      </c>
      <c r="AF657" s="7" t="str">
        <f t="shared" si="292"/>
        <v>n/a</v>
      </c>
      <c r="AG657" s="7" t="str">
        <f t="shared" si="293"/>
        <v>n/a</v>
      </c>
      <c r="AH657" t="str">
        <f>IFERROR(VLOOKUP('nCino | Field Mappings'!$A657,'nCino | Object Info'!$A:$H,8,FALSE),"(not found)")</f>
        <v>policy_exception</v>
      </c>
      <c r="AI657" t="str">
        <f t="shared" si="301"/>
        <v>Mitigation_Reason_2</v>
      </c>
      <c r="AJ657" s="7" t="str">
        <f t="shared" si="294"/>
        <v>n/a</v>
      </c>
      <c r="AK657" s="7" t="str">
        <f t="shared" si="303"/>
        <v>yes</v>
      </c>
      <c r="AL657" s="2" t="str">
        <f t="shared" si="296"/>
        <v>STRING</v>
      </c>
      <c r="AM657" s="7">
        <f t="shared" si="297"/>
        <v>100</v>
      </c>
      <c r="AN657" s="7" t="str">
        <f t="shared" si="298"/>
        <v>n/a</v>
      </c>
      <c r="AO657" s="7" t="str">
        <f t="shared" si="299"/>
        <v>n/a</v>
      </c>
      <c r="AP657" s="7" t="str">
        <f t="shared" si="304"/>
        <v>n/a</v>
      </c>
    </row>
    <row r="658" spans="1:42">
      <c r="A658" s="1" t="s">
        <v>56</v>
      </c>
      <c r="B658" s="1" t="s">
        <v>57</v>
      </c>
      <c r="C658" s="1" t="s">
        <v>1954</v>
      </c>
      <c r="D658" s="1" t="s">
        <v>1955</v>
      </c>
      <c r="E658" s="1" t="s">
        <v>1956</v>
      </c>
      <c r="F658" s="2" t="str">
        <f>IF(OR(ISERROR(VLOOKUP($C658,'DMW | F&amp;L Fields'!$L:$M, 1, FALSE)),IFERROR(INDEX('DMW | F&amp;L Fields'!$C:$C,MATCH($C658,'DMW | F&amp;L Fields'!$L:$L, 0)), "Y") ="Y"),"No", "Yes")</f>
        <v>Yes</v>
      </c>
      <c r="G658" s="1" t="str">
        <f>IFERROR(VLOOKUP($C658,'DMW | F&amp;L Fields'!$L:$M, 2, FALSE),"(not found)")</f>
        <v>This field is used to specify the tertiary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v>
      </c>
      <c r="H658" s="2" t="str">
        <f t="shared" si="282"/>
        <v>n/a</v>
      </c>
      <c r="I658" s="2" t="s">
        <v>97</v>
      </c>
      <c r="J658" s="1" t="s">
        <v>115</v>
      </c>
      <c r="K658" s="2">
        <v>100</v>
      </c>
      <c r="L658" s="2">
        <v>0</v>
      </c>
      <c r="M658" s="2">
        <v>0</v>
      </c>
      <c r="N658" s="2" t="str">
        <f t="shared" si="283"/>
        <v>string|100|0|0</v>
      </c>
      <c r="O658" t="str">
        <f>IFERROR(VLOOKUP('nCino | Field Mappings'!$A658,'nCino | Object Info'!$A:$H,5,FALSE),"(not found)")</f>
        <v>rskcsp_ds_policy_exception</v>
      </c>
      <c r="P658" t="str">
        <f t="shared" si="284"/>
        <v>LLC_BI__Mitigation_Reason_3__c</v>
      </c>
      <c r="Q658" s="7">
        <f>IFERROR(VLOOKUP($N658,'nCino | BigQuery Type Lookup'!$A:$F,2,FALSE),"(not found)")</f>
        <v>100</v>
      </c>
      <c r="R658" t="str">
        <f>IFERROR(VLOOKUP('nCino | Field Mappings'!$A658,'nCino | Object Info'!$A:$H,6,FALSE),"(not found)")</f>
        <v>rskcsp_ds_policy_exception_staging</v>
      </c>
      <c r="S658" t="str">
        <f t="shared" si="285"/>
        <v>LLC_BI__Mitigation_Reason_3__c</v>
      </c>
      <c r="T658" s="7" t="str">
        <f t="shared" si="286"/>
        <v>n/a</v>
      </c>
      <c r="U658" s="7" t="str">
        <f t="shared" si="302"/>
        <v>no</v>
      </c>
      <c r="V658" s="2" t="str">
        <f>IFERROR(VLOOKUP($N658,'nCino | BigQuery Type Lookup'!$A:$F,3,FALSE),"(not found)")</f>
        <v>STRING</v>
      </c>
      <c r="W658" s="7">
        <f>IFERROR(VLOOKUP($N658,'nCino | BigQuery Type Lookup'!$A:$F,4,FALSE),"(not found)")</f>
        <v>100</v>
      </c>
      <c r="X658" s="7" t="str">
        <f>IFERROR(VLOOKUP($N658,'nCino | BigQuery Type Lookup'!$A:$F,5,FALSE),"(not found)")</f>
        <v>n/a</v>
      </c>
      <c r="Y658" s="7" t="str">
        <f>IFERROR(VLOOKUP($N658,'nCino | BigQuery Type Lookup'!$A:$F,6,FALSE),"(not found)")</f>
        <v>n/a</v>
      </c>
      <c r="Z658" t="str">
        <f>IFERROR(VLOOKUP('nCino | Field Mappings'!$A658,'nCino | Object Info'!$A:$H,7,FALSE),"(not found)")</f>
        <v>rskcsp_ds_policy_exception_curated</v>
      </c>
      <c r="AA658" t="str">
        <f t="shared" si="288"/>
        <v>LLC_BI__Mitigation_Reason_3__c</v>
      </c>
      <c r="AB658" s="7" t="str">
        <f t="shared" si="289"/>
        <v>n/a</v>
      </c>
      <c r="AC658" s="7" t="str">
        <f t="shared" si="289"/>
        <v>yes</v>
      </c>
      <c r="AD658" s="2" t="str">
        <f t="shared" si="290"/>
        <v>STRING</v>
      </c>
      <c r="AE658" s="7">
        <f t="shared" si="291"/>
        <v>100</v>
      </c>
      <c r="AF658" s="7" t="str">
        <f t="shared" si="292"/>
        <v>n/a</v>
      </c>
      <c r="AG658" s="7" t="str">
        <f t="shared" si="293"/>
        <v>n/a</v>
      </c>
      <c r="AH658" t="str">
        <f>IFERROR(VLOOKUP('nCino | Field Mappings'!$A658,'nCino | Object Info'!$A:$H,8,FALSE),"(not found)")</f>
        <v>policy_exception</v>
      </c>
      <c r="AI658" t="str">
        <f t="shared" si="301"/>
        <v>Mitigation_Reason_3</v>
      </c>
      <c r="AJ658" s="7" t="str">
        <f t="shared" si="294"/>
        <v>n/a</v>
      </c>
      <c r="AK658" s="7" t="str">
        <f t="shared" si="303"/>
        <v>yes</v>
      </c>
      <c r="AL658" s="2" t="str">
        <f t="shared" si="296"/>
        <v>STRING</v>
      </c>
      <c r="AM658" s="7">
        <f t="shared" si="297"/>
        <v>100</v>
      </c>
      <c r="AN658" s="7" t="str">
        <f t="shared" si="298"/>
        <v>n/a</v>
      </c>
      <c r="AO658" s="7" t="str">
        <f t="shared" si="299"/>
        <v>n/a</v>
      </c>
      <c r="AP658" s="7" t="str">
        <f t="shared" si="304"/>
        <v>n/a</v>
      </c>
    </row>
    <row r="659" spans="1:42">
      <c r="A659" s="1" t="s">
        <v>56</v>
      </c>
      <c r="B659" s="1" t="s">
        <v>57</v>
      </c>
      <c r="C659" s="1" t="s">
        <v>1957</v>
      </c>
      <c r="D659" s="1" t="s">
        <v>1958</v>
      </c>
      <c r="E659" s="1" t="s">
        <v>958</v>
      </c>
      <c r="F659" s="2" t="str">
        <f>IF(OR(ISERROR(VLOOKUP($C659,'DMW | F&amp;L Fields'!$L:$M, 1, FALSE)),IFERROR(INDEX('DMW | F&amp;L Fields'!$C:$C,MATCH($C659,'DMW | F&amp;L Fields'!$L:$L, 0)), "Y") ="Y"),"No", "Yes")</f>
        <v>Yes</v>
      </c>
      <c r="G659" s="1" t="str">
        <f>IFERROR(VLOOKUP($C659,'DMW | F&amp;L Fields'!$L:$M, 2, FALSE),"(not found)")</f>
        <v>This field is a look up field available when setting a policy exception. This field allows the user to look up the relationship associated with the Policy Exception. This is a smart lookup only showing the relationships associated to the loan through entity involvement.</v>
      </c>
      <c r="H659" s="2" t="str">
        <f t="shared" si="282"/>
        <v>Foreign</v>
      </c>
      <c r="I659" s="2" t="s">
        <v>97</v>
      </c>
      <c r="J659" s="1" t="s">
        <v>240</v>
      </c>
      <c r="K659" s="2">
        <v>18</v>
      </c>
      <c r="L659" s="2">
        <v>0</v>
      </c>
      <c r="M659" s="2">
        <v>0</v>
      </c>
      <c r="N659" s="2" t="str">
        <f t="shared" si="283"/>
        <v>reference(Account)|18|0|0</v>
      </c>
      <c r="O659" t="str">
        <f>IFERROR(VLOOKUP('nCino | Field Mappings'!$A659,'nCino | Object Info'!$A:$H,5,FALSE),"(not found)")</f>
        <v>rskcsp_ds_policy_exception</v>
      </c>
      <c r="P659" t="str">
        <f t="shared" si="284"/>
        <v>LLC_BI__Relationship__c</v>
      </c>
      <c r="Q659" s="7">
        <f>IFERROR(VLOOKUP($N659,'nCino | BigQuery Type Lookup'!$A:$F,2,FALSE),"(not found)")</f>
        <v>18</v>
      </c>
      <c r="R659" t="str">
        <f>IFERROR(VLOOKUP('nCino | Field Mappings'!$A659,'nCino | Object Info'!$A:$H,6,FALSE),"(not found)")</f>
        <v>rskcsp_ds_policy_exception_staging</v>
      </c>
      <c r="S659" t="str">
        <f t="shared" si="285"/>
        <v>LLC_BI__Relationship__c</v>
      </c>
      <c r="T659" s="7" t="str">
        <f t="shared" si="286"/>
        <v>Foreign</v>
      </c>
      <c r="U659" s="7" t="str">
        <f t="shared" si="302"/>
        <v>no</v>
      </c>
      <c r="V659" s="2" t="str">
        <f>IFERROR(VLOOKUP($N659,'nCino | BigQuery Type Lookup'!$A:$F,3,FALSE),"(not found)")</f>
        <v>STRING</v>
      </c>
      <c r="W659" s="7">
        <f>IFERROR(VLOOKUP($N659,'nCino | BigQuery Type Lookup'!$A:$F,4,FALSE),"(not found)")</f>
        <v>18</v>
      </c>
      <c r="X659" s="7" t="str">
        <f>IFERROR(VLOOKUP($N659,'nCino | BigQuery Type Lookup'!$A:$F,5,FALSE),"(not found)")</f>
        <v>n/a</v>
      </c>
      <c r="Y659" s="7" t="str">
        <f>IFERROR(VLOOKUP($N659,'nCino | BigQuery Type Lookup'!$A:$F,6,FALSE),"(not found)")</f>
        <v>n/a</v>
      </c>
      <c r="Z659" t="str">
        <f>IFERROR(VLOOKUP('nCino | Field Mappings'!$A659,'nCino | Object Info'!$A:$H,7,FALSE),"(not found)")</f>
        <v>rskcsp_ds_policy_exception_curated</v>
      </c>
      <c r="AA659" t="str">
        <f t="shared" si="288"/>
        <v>LLC_BI__Relationship__c</v>
      </c>
      <c r="AB659" s="7" t="str">
        <f t="shared" si="289"/>
        <v>Foreign</v>
      </c>
      <c r="AC659" s="7" t="str">
        <f t="shared" si="289"/>
        <v>yes</v>
      </c>
      <c r="AD659" s="2" t="str">
        <f t="shared" si="290"/>
        <v>STRING</v>
      </c>
      <c r="AE659" s="7">
        <f t="shared" si="291"/>
        <v>18</v>
      </c>
      <c r="AF659" s="7" t="str">
        <f t="shared" si="292"/>
        <v>n/a</v>
      </c>
      <c r="AG659" s="7" t="str">
        <f t="shared" si="293"/>
        <v>n/a</v>
      </c>
      <c r="AH659" t="str">
        <f>IFERROR(VLOOKUP('nCino | Field Mappings'!$A659,'nCino | Object Info'!$A:$H,8,FALSE),"(not found)")</f>
        <v>policy_exception</v>
      </c>
      <c r="AI659" t="str">
        <f t="shared" si="301"/>
        <v>Relationship</v>
      </c>
      <c r="AJ659" s="7" t="str">
        <f t="shared" si="294"/>
        <v>Foreign</v>
      </c>
      <c r="AK659" s="7" t="str">
        <f t="shared" si="303"/>
        <v>yes</v>
      </c>
      <c r="AL659" s="2" t="str">
        <f t="shared" si="296"/>
        <v>STRING</v>
      </c>
      <c r="AM659" s="7">
        <f t="shared" si="297"/>
        <v>18</v>
      </c>
      <c r="AN659" s="7" t="str">
        <f t="shared" si="298"/>
        <v>n/a</v>
      </c>
      <c r="AO659" s="7" t="str">
        <f t="shared" si="299"/>
        <v>n/a</v>
      </c>
      <c r="AP659" s="7" t="str">
        <f t="shared" si="304"/>
        <v>n/a</v>
      </c>
    </row>
    <row r="660" spans="1:42">
      <c r="A660" s="1" t="s">
        <v>56</v>
      </c>
      <c r="B660" s="1" t="s">
        <v>57</v>
      </c>
      <c r="C660" s="1" t="s">
        <v>1959</v>
      </c>
      <c r="D660" s="1" t="s">
        <v>1960</v>
      </c>
      <c r="E660" s="1" t="s">
        <v>1961</v>
      </c>
      <c r="F660" s="2" t="str">
        <f>IF(OR(ISERROR(VLOOKUP($C660,'DMW | F&amp;L Fields'!$L:$M, 1, FALSE)),IFERROR(INDEX('DMW | F&amp;L Fields'!$C:$C,MATCH($C660,'DMW | F&amp;L Fields'!$L:$L, 0)), "Y") ="Y"),"No", "Yes")</f>
        <v>Yes</v>
      </c>
      <c r="G660" s="1" t="str">
        <f>IFERROR(VLOOKUP($C660,'DMW | F&amp;L Fields'!$L:$M, 2, FALSE),"(not found)")</f>
        <v>This field is an optional field that allows the user to select the severity of the Policy Exception. The possible values the user can select are determined by the Policy Exception template. Only one can be selected when applying a policy exception to a loan. This field is optional and can be removed or edited from the modal or table view for policy exceptions.</v>
      </c>
      <c r="H660" s="2" t="str">
        <f t="shared" si="282"/>
        <v>n/a</v>
      </c>
      <c r="I660" s="2" t="s">
        <v>97</v>
      </c>
      <c r="J660" s="1" t="s">
        <v>115</v>
      </c>
      <c r="K660" s="2">
        <v>50</v>
      </c>
      <c r="L660" s="2">
        <v>0</v>
      </c>
      <c r="M660" s="2">
        <v>0</v>
      </c>
      <c r="N660" s="2" t="str">
        <f t="shared" si="283"/>
        <v>string|50|0|0</v>
      </c>
      <c r="O660" t="str">
        <f>IFERROR(VLOOKUP('nCino | Field Mappings'!$A660,'nCino | Object Info'!$A:$H,5,FALSE),"(not found)")</f>
        <v>rskcsp_ds_policy_exception</v>
      </c>
      <c r="P660" t="str">
        <f t="shared" si="284"/>
        <v>LLC_BI__Severity__c</v>
      </c>
      <c r="Q660" s="7">
        <f>IFERROR(VLOOKUP($N660,'nCino | BigQuery Type Lookup'!$A:$F,2,FALSE),"(not found)")</f>
        <v>50</v>
      </c>
      <c r="R660" t="str">
        <f>IFERROR(VLOOKUP('nCino | Field Mappings'!$A660,'nCino | Object Info'!$A:$H,6,FALSE),"(not found)")</f>
        <v>rskcsp_ds_policy_exception_staging</v>
      </c>
      <c r="S660" t="str">
        <f t="shared" si="285"/>
        <v>LLC_BI__Severity__c</v>
      </c>
      <c r="T660" s="7" t="str">
        <f t="shared" si="286"/>
        <v>n/a</v>
      </c>
      <c r="U660" s="7" t="str">
        <f t="shared" si="302"/>
        <v>no</v>
      </c>
      <c r="V660" s="2" t="str">
        <f>IFERROR(VLOOKUP($N660,'nCino | BigQuery Type Lookup'!$A:$F,3,FALSE),"(not found)")</f>
        <v>STRING</v>
      </c>
      <c r="W660" s="7">
        <f>IFERROR(VLOOKUP($N660,'nCino | BigQuery Type Lookup'!$A:$F,4,FALSE),"(not found)")</f>
        <v>50</v>
      </c>
      <c r="X660" s="7" t="str">
        <f>IFERROR(VLOOKUP($N660,'nCino | BigQuery Type Lookup'!$A:$F,5,FALSE),"(not found)")</f>
        <v>n/a</v>
      </c>
      <c r="Y660" s="7" t="str">
        <f>IFERROR(VLOOKUP($N660,'nCino | BigQuery Type Lookup'!$A:$F,6,FALSE),"(not found)")</f>
        <v>n/a</v>
      </c>
      <c r="Z660" t="str">
        <f>IFERROR(VLOOKUP('nCino | Field Mappings'!$A660,'nCino | Object Info'!$A:$H,7,FALSE),"(not found)")</f>
        <v>rskcsp_ds_policy_exception_curated</v>
      </c>
      <c r="AA660" t="str">
        <f t="shared" si="288"/>
        <v>LLC_BI__Severity__c</v>
      </c>
      <c r="AB660" s="7" t="str">
        <f t="shared" si="289"/>
        <v>n/a</v>
      </c>
      <c r="AC660" s="7" t="str">
        <f t="shared" si="289"/>
        <v>yes</v>
      </c>
      <c r="AD660" s="2" t="str">
        <f t="shared" si="290"/>
        <v>STRING</v>
      </c>
      <c r="AE660" s="7">
        <f t="shared" si="291"/>
        <v>50</v>
      </c>
      <c r="AF660" s="7" t="str">
        <f t="shared" si="292"/>
        <v>n/a</v>
      </c>
      <c r="AG660" s="7" t="str">
        <f t="shared" si="293"/>
        <v>n/a</v>
      </c>
      <c r="AH660" t="str">
        <f>IFERROR(VLOOKUP('nCino | Field Mappings'!$A660,'nCino | Object Info'!$A:$H,8,FALSE),"(not found)")</f>
        <v>policy_exception</v>
      </c>
      <c r="AI660" t="str">
        <f t="shared" si="301"/>
        <v>Severity</v>
      </c>
      <c r="AJ660" s="7" t="str">
        <f t="shared" si="294"/>
        <v>n/a</v>
      </c>
      <c r="AK660" s="7" t="str">
        <f t="shared" si="303"/>
        <v>yes</v>
      </c>
      <c r="AL660" s="2" t="str">
        <f t="shared" si="296"/>
        <v>STRING</v>
      </c>
      <c r="AM660" s="7">
        <f t="shared" si="297"/>
        <v>50</v>
      </c>
      <c r="AN660" s="7" t="str">
        <f t="shared" si="298"/>
        <v>n/a</v>
      </c>
      <c r="AO660" s="7" t="str">
        <f t="shared" si="299"/>
        <v>n/a</v>
      </c>
      <c r="AP660" s="7" t="str">
        <f t="shared" si="304"/>
        <v>n/a</v>
      </c>
    </row>
    <row r="661" spans="1:42">
      <c r="A661" s="1" t="s">
        <v>56</v>
      </c>
      <c r="B661" s="1" t="s">
        <v>57</v>
      </c>
      <c r="C661" s="1" t="s">
        <v>1962</v>
      </c>
      <c r="D661" s="1" t="s">
        <v>1963</v>
      </c>
      <c r="E661" s="1" t="s">
        <v>1964</v>
      </c>
      <c r="F661" s="2" t="str">
        <f>IF(OR(ISERROR(VLOOKUP($C661,'DMW | F&amp;L Fields'!$L:$M, 1, FALSE)),IFERROR(INDEX('DMW | F&amp;L Fields'!$C:$C,MATCH($C661,'DMW | F&amp;L Fields'!$L:$L, 0)), "Y") ="Y"),"No", "Yes")</f>
        <v>Yes</v>
      </c>
      <c r="G661" s="1" t="str">
        <f>IFERROR(VLOOKUP($C661,'DMW | F&amp;L Fields'!$L:$M, 2, FALSE),"(not found)")</f>
        <v>This field is an optional field to specify a severity value associated with the Policy Exception. This field can be removed or edited through the field sets that drive the modal and the table view for policy exceptions.</v>
      </c>
      <c r="H661" s="2" t="str">
        <f t="shared" si="282"/>
        <v>n/a</v>
      </c>
      <c r="I661" s="2" t="s">
        <v>97</v>
      </c>
      <c r="J661" s="1" t="s">
        <v>98</v>
      </c>
      <c r="K661" s="2">
        <v>0</v>
      </c>
      <c r="L661" s="2">
        <v>5</v>
      </c>
      <c r="M661" s="2">
        <v>2</v>
      </c>
      <c r="N661" s="2" t="str">
        <f t="shared" si="283"/>
        <v>double|0|5|2</v>
      </c>
      <c r="O661" t="str">
        <f>IFERROR(VLOOKUP('nCino | Field Mappings'!$A661,'nCino | Object Info'!$A:$H,5,FALSE),"(not found)")</f>
        <v>rskcsp_ds_policy_exception</v>
      </c>
      <c r="P661" t="str">
        <f t="shared" si="284"/>
        <v>LLC_BI__Severity_Value__c</v>
      </c>
      <c r="Q661" s="7">
        <f>IFERROR(VLOOKUP($N661,'nCino | BigQuery Type Lookup'!$A:$F,2,FALSE),"(not found)")</f>
        <v>8</v>
      </c>
      <c r="R661" t="str">
        <f>IFERROR(VLOOKUP('nCino | Field Mappings'!$A661,'nCino | Object Info'!$A:$H,6,FALSE),"(not found)")</f>
        <v>rskcsp_ds_policy_exception_staging</v>
      </c>
      <c r="S661" t="str">
        <f t="shared" si="285"/>
        <v>LLC_BI__Severity_Value__c</v>
      </c>
      <c r="T661" s="7" t="str">
        <f t="shared" si="286"/>
        <v>n/a</v>
      </c>
      <c r="U661" s="7" t="str">
        <f t="shared" si="302"/>
        <v>no</v>
      </c>
      <c r="V661" s="2" t="str">
        <f>IFERROR(VLOOKUP($N661,'nCino | BigQuery Type Lookup'!$A:$F,3,FALSE),"(not found)")</f>
        <v>NUMERIC</v>
      </c>
      <c r="W661" s="7" t="str">
        <f>IFERROR(VLOOKUP($N661,'nCino | BigQuery Type Lookup'!$A:$F,4,FALSE),"(not found)")</f>
        <v>n/a</v>
      </c>
      <c r="X661" s="7">
        <f>IFERROR(VLOOKUP($N661,'nCino | BigQuery Type Lookup'!$A:$F,5,FALSE),"(not found)")</f>
        <v>5</v>
      </c>
      <c r="Y661" s="7">
        <f>IFERROR(VLOOKUP($N661,'nCino | BigQuery Type Lookup'!$A:$F,6,FALSE),"(not found)")</f>
        <v>2</v>
      </c>
      <c r="Z661" t="str">
        <f>IFERROR(VLOOKUP('nCino | Field Mappings'!$A661,'nCino | Object Info'!$A:$H,7,FALSE),"(not found)")</f>
        <v>rskcsp_ds_policy_exception_curated</v>
      </c>
      <c r="AA661" t="str">
        <f t="shared" si="288"/>
        <v>LLC_BI__Severity_Value__c</v>
      </c>
      <c r="AB661" s="7" t="str">
        <f t="shared" si="289"/>
        <v>n/a</v>
      </c>
      <c r="AC661" s="7" t="str">
        <f t="shared" si="289"/>
        <v>yes</v>
      </c>
      <c r="AD661" s="2" t="str">
        <f t="shared" si="290"/>
        <v>NUMERIC</v>
      </c>
      <c r="AE661" s="7" t="str">
        <f t="shared" si="291"/>
        <v>n/a</v>
      </c>
      <c r="AF661" s="7">
        <f t="shared" si="292"/>
        <v>5</v>
      </c>
      <c r="AG661" s="7">
        <f t="shared" si="293"/>
        <v>2</v>
      </c>
      <c r="AH661" t="str">
        <f>IFERROR(VLOOKUP('nCino | Field Mappings'!$A661,'nCino | Object Info'!$A:$H,8,FALSE),"(not found)")</f>
        <v>policy_exception</v>
      </c>
      <c r="AI661" t="str">
        <f t="shared" si="301"/>
        <v>Severity_Value</v>
      </c>
      <c r="AJ661" s="7" t="str">
        <f t="shared" si="294"/>
        <v>n/a</v>
      </c>
      <c r="AK661" s="7" t="str">
        <f t="shared" si="303"/>
        <v>yes</v>
      </c>
      <c r="AL661" s="2" t="str">
        <f t="shared" si="296"/>
        <v>NUMERIC</v>
      </c>
      <c r="AM661" s="7" t="str">
        <f t="shared" si="297"/>
        <v>n/a</v>
      </c>
      <c r="AN661" s="7">
        <f t="shared" si="298"/>
        <v>5</v>
      </c>
      <c r="AO661" s="7">
        <f t="shared" si="299"/>
        <v>2</v>
      </c>
      <c r="AP661" s="7" t="str">
        <f t="shared" si="304"/>
        <v>n/a</v>
      </c>
    </row>
    <row r="662" spans="1:42">
      <c r="A662" s="1" t="s">
        <v>56</v>
      </c>
      <c r="B662" s="1" t="s">
        <v>57</v>
      </c>
      <c r="C662" s="1" t="s">
        <v>1965</v>
      </c>
      <c r="D662" s="1" t="s">
        <v>1758</v>
      </c>
      <c r="E662" s="1" t="s">
        <v>1966</v>
      </c>
      <c r="F662" s="2" t="str">
        <f>IF(OR(ISERROR(VLOOKUP($C662,'DMW | F&amp;L Fields'!$L:$M, 1, FALSE)),IFERROR(INDEX('DMW | F&amp;L Fields'!$C:$C,MATCH($C662,'DMW | F&amp;L Fields'!$L:$L, 0)), "Y") ="Y"),"No", "Yes")</f>
        <v>Yes</v>
      </c>
      <c r="G662" s="1" t="str">
        <f>IFERROR(VLOOKUP($C662,'DMW | F&amp;L Fields'!$L:$M, 2, FALSE),"(not found)")</f>
        <v>This field can be manually selected or automatically populated. This field specifies the status of the exception. For users with the appropriate permission to edit an exception status without mitigating reasons can manually select the status. Users without this permission will have the status automatically set when an action (such as mitigating reasons) are added to the policy exception.</v>
      </c>
      <c r="H662" s="2" t="str">
        <f t="shared" si="282"/>
        <v>n/a</v>
      </c>
      <c r="I662" s="2" t="s">
        <v>97</v>
      </c>
      <c r="J662" s="1" t="s">
        <v>119</v>
      </c>
      <c r="K662" s="2">
        <v>255</v>
      </c>
      <c r="L662" s="2">
        <v>0</v>
      </c>
      <c r="M662" s="2">
        <v>0</v>
      </c>
      <c r="N662" s="2" t="str">
        <f t="shared" si="283"/>
        <v>picklist|255|0|0</v>
      </c>
      <c r="O662" t="str">
        <f>IFERROR(VLOOKUP('nCino | Field Mappings'!$A662,'nCino | Object Info'!$A:$H,5,FALSE),"(not found)")</f>
        <v>rskcsp_ds_policy_exception</v>
      </c>
      <c r="P662" t="str">
        <f t="shared" si="284"/>
        <v>LLC_BI__Status__c</v>
      </c>
      <c r="Q662" s="7">
        <f>IFERROR(VLOOKUP($N662,'nCino | BigQuery Type Lookup'!$A:$F,2,FALSE),"(not found)")</f>
        <v>255</v>
      </c>
      <c r="R662" t="str">
        <f>IFERROR(VLOOKUP('nCino | Field Mappings'!$A662,'nCino | Object Info'!$A:$H,6,FALSE),"(not found)")</f>
        <v>rskcsp_ds_policy_exception_staging</v>
      </c>
      <c r="S662" t="str">
        <f t="shared" si="285"/>
        <v>LLC_BI__Status__c</v>
      </c>
      <c r="T662" s="7" t="str">
        <f t="shared" si="286"/>
        <v>n/a</v>
      </c>
      <c r="U662" s="7" t="str">
        <f t="shared" si="302"/>
        <v>no</v>
      </c>
      <c r="V662" s="2" t="str">
        <f>IFERROR(VLOOKUP($N662,'nCino | BigQuery Type Lookup'!$A:$F,3,FALSE),"(not found)")</f>
        <v>STRING</v>
      </c>
      <c r="W662" s="7">
        <f>IFERROR(VLOOKUP($N662,'nCino | BigQuery Type Lookup'!$A:$F,4,FALSE),"(not found)")</f>
        <v>255</v>
      </c>
      <c r="X662" s="7" t="str">
        <f>IFERROR(VLOOKUP($N662,'nCino | BigQuery Type Lookup'!$A:$F,5,FALSE),"(not found)")</f>
        <v>n/a</v>
      </c>
      <c r="Y662" s="7" t="str">
        <f>IFERROR(VLOOKUP($N662,'nCino | BigQuery Type Lookup'!$A:$F,6,FALSE),"(not found)")</f>
        <v>n/a</v>
      </c>
      <c r="Z662" t="str">
        <f>IFERROR(VLOOKUP('nCino | Field Mappings'!$A662,'nCino | Object Info'!$A:$H,7,FALSE),"(not found)")</f>
        <v>rskcsp_ds_policy_exception_curated</v>
      </c>
      <c r="AA662" t="str">
        <f t="shared" si="288"/>
        <v>LLC_BI__Status__c</v>
      </c>
      <c r="AB662" s="7" t="str">
        <f t="shared" si="289"/>
        <v>n/a</v>
      </c>
      <c r="AC662" s="7" t="str">
        <f t="shared" si="289"/>
        <v>yes</v>
      </c>
      <c r="AD662" s="2" t="str">
        <f t="shared" si="290"/>
        <v>STRING</v>
      </c>
      <c r="AE662" s="7">
        <f t="shared" si="291"/>
        <v>255</v>
      </c>
      <c r="AF662" s="7" t="str">
        <f t="shared" si="292"/>
        <v>n/a</v>
      </c>
      <c r="AG662" s="7" t="str">
        <f t="shared" si="293"/>
        <v>n/a</v>
      </c>
      <c r="AH662" t="str">
        <f>IFERROR(VLOOKUP('nCino | Field Mappings'!$A662,'nCino | Object Info'!$A:$H,8,FALSE),"(not found)")</f>
        <v>policy_exception</v>
      </c>
      <c r="AI662" t="str">
        <f t="shared" si="301"/>
        <v>Status</v>
      </c>
      <c r="AJ662" s="7" t="str">
        <f t="shared" si="294"/>
        <v>n/a</v>
      </c>
      <c r="AK662" s="7" t="str">
        <f t="shared" si="303"/>
        <v>yes</v>
      </c>
      <c r="AL662" s="2" t="str">
        <f t="shared" si="296"/>
        <v>STRING</v>
      </c>
      <c r="AM662" s="7">
        <f t="shared" si="297"/>
        <v>255</v>
      </c>
      <c r="AN662" s="7" t="str">
        <f t="shared" si="298"/>
        <v>n/a</v>
      </c>
      <c r="AO662" s="7" t="str">
        <f t="shared" si="299"/>
        <v>n/a</v>
      </c>
      <c r="AP662" s="7" t="str">
        <f t="shared" si="304"/>
        <v>n/a</v>
      </c>
    </row>
    <row r="663" spans="1:42">
      <c r="A663" s="1" t="s">
        <v>56</v>
      </c>
      <c r="B663" s="1" t="s">
        <v>57</v>
      </c>
      <c r="C663" s="1" t="s">
        <v>1967</v>
      </c>
      <c r="D663" s="1" t="s">
        <v>1968</v>
      </c>
      <c r="E663" s="1" t="s">
        <v>1969</v>
      </c>
      <c r="F663" s="2" t="str">
        <f>IF(OR(ISERROR(VLOOKUP($C663,'DMW | F&amp;L Fields'!$L:$M, 1, FALSE)),IFERROR(INDEX('DMW | F&amp;L Fields'!$C:$C,MATCH($C663,'DMW | F&amp;L Fields'!$L:$L, 0)), "Y") ="Y"),"No", "Yes")</f>
        <v>Yes</v>
      </c>
      <c r="G663" s="1" t="str">
        <f>IFERROR(VLOOKUP($C663,'DMW | F&amp;L Fields'!$L:$M, 2, FALSE),"(not found)")</f>
        <v>This field is required and defines the type of the Policy Exception. This field allows financial institutions to filter policy exceptions based on the type and select the appropriate template to apply to the loan. The type field can be accessed to remove, edit or add specific types that are pertinent to the financial institution's business practice.</v>
      </c>
      <c r="H663" s="2" t="str">
        <f t="shared" si="282"/>
        <v>n/a</v>
      </c>
      <c r="I663" s="2" t="s">
        <v>110</v>
      </c>
      <c r="J663" s="1" t="s">
        <v>115</v>
      </c>
      <c r="K663" s="2">
        <v>255</v>
      </c>
      <c r="L663" s="2">
        <v>0</v>
      </c>
      <c r="M663" s="2">
        <v>0</v>
      </c>
      <c r="N663" s="2" t="str">
        <f t="shared" si="283"/>
        <v>string|255|0|0</v>
      </c>
      <c r="O663" t="str">
        <f>IFERROR(VLOOKUP('nCino | Field Mappings'!$A663,'nCino | Object Info'!$A:$H,5,FALSE),"(not found)")</f>
        <v>rskcsp_ds_policy_exception</v>
      </c>
      <c r="P663" t="str">
        <f t="shared" si="284"/>
        <v>LLC_BI__Type__c</v>
      </c>
      <c r="Q663" s="7">
        <f>IFERROR(VLOOKUP($N663,'nCino | BigQuery Type Lookup'!$A:$F,2,FALSE),"(not found)")</f>
        <v>255</v>
      </c>
      <c r="R663" t="str">
        <f>IFERROR(VLOOKUP('nCino | Field Mappings'!$A663,'nCino | Object Info'!$A:$H,6,FALSE),"(not found)")</f>
        <v>rskcsp_ds_policy_exception_staging</v>
      </c>
      <c r="S663" t="str">
        <f t="shared" si="285"/>
        <v>LLC_BI__Type__c</v>
      </c>
      <c r="T663" s="7" t="str">
        <f t="shared" si="286"/>
        <v>n/a</v>
      </c>
      <c r="U663" s="7" t="str">
        <f t="shared" si="302"/>
        <v>no</v>
      </c>
      <c r="V663" s="2" t="str">
        <f>IFERROR(VLOOKUP($N663,'nCino | BigQuery Type Lookup'!$A:$F,3,FALSE),"(not found)")</f>
        <v>STRING</v>
      </c>
      <c r="W663" s="7">
        <f>IFERROR(VLOOKUP($N663,'nCino | BigQuery Type Lookup'!$A:$F,4,FALSE),"(not found)")</f>
        <v>255</v>
      </c>
      <c r="X663" s="7" t="str">
        <f>IFERROR(VLOOKUP($N663,'nCino | BigQuery Type Lookup'!$A:$F,5,FALSE),"(not found)")</f>
        <v>n/a</v>
      </c>
      <c r="Y663" s="7" t="str">
        <f>IFERROR(VLOOKUP($N663,'nCino | BigQuery Type Lookup'!$A:$F,6,FALSE),"(not found)")</f>
        <v>n/a</v>
      </c>
      <c r="Z663" t="str">
        <f>IFERROR(VLOOKUP('nCino | Field Mappings'!$A663,'nCino | Object Info'!$A:$H,7,FALSE),"(not found)")</f>
        <v>rskcsp_ds_policy_exception_curated</v>
      </c>
      <c r="AA663" t="str">
        <f t="shared" si="288"/>
        <v>LLC_BI__Type__c</v>
      </c>
      <c r="AB663" s="7" t="str">
        <f t="shared" si="289"/>
        <v>n/a</v>
      </c>
      <c r="AC663" s="7" t="str">
        <f t="shared" si="289"/>
        <v>no</v>
      </c>
      <c r="AD663" s="2" t="str">
        <f t="shared" si="290"/>
        <v>STRING</v>
      </c>
      <c r="AE663" s="7">
        <f t="shared" si="291"/>
        <v>255</v>
      </c>
      <c r="AF663" s="7" t="str">
        <f t="shared" si="292"/>
        <v>n/a</v>
      </c>
      <c r="AG663" s="7" t="str">
        <f t="shared" si="293"/>
        <v>n/a</v>
      </c>
      <c r="AH663" t="str">
        <f>IFERROR(VLOOKUP('nCino | Field Mappings'!$A663,'nCino | Object Info'!$A:$H,8,FALSE),"(not found)")</f>
        <v>policy_exception</v>
      </c>
      <c r="AI663" t="str">
        <f t="shared" si="301"/>
        <v>Type</v>
      </c>
      <c r="AJ663" s="7" t="str">
        <f t="shared" si="294"/>
        <v>n/a</v>
      </c>
      <c r="AK663" s="7" t="str">
        <f t="shared" si="303"/>
        <v>no</v>
      </c>
      <c r="AL663" s="2" t="str">
        <f t="shared" si="296"/>
        <v>STRING</v>
      </c>
      <c r="AM663" s="7">
        <f t="shared" si="297"/>
        <v>255</v>
      </c>
      <c r="AN663" s="7" t="str">
        <f t="shared" si="298"/>
        <v>n/a</v>
      </c>
      <c r="AO663" s="7" t="str">
        <f t="shared" si="299"/>
        <v>n/a</v>
      </c>
      <c r="AP663" s="7" t="str">
        <f t="shared" si="304"/>
        <v>n/a</v>
      </c>
    </row>
    <row r="664" spans="1:42">
      <c r="A664" s="1" t="s">
        <v>56</v>
      </c>
      <c r="B664" s="1" t="s">
        <v>57</v>
      </c>
      <c r="C664" s="1" t="s">
        <v>1970</v>
      </c>
      <c r="D664" s="1" t="s">
        <v>2</v>
      </c>
      <c r="E664" s="1" t="s">
        <v>1971</v>
      </c>
      <c r="F664" s="2" t="str">
        <f>IF(OR(ISERROR(VLOOKUP($C664,'DMW | F&amp;L Fields'!$L:$M, 1, FALSE)),IFERROR(INDEX('DMW | F&amp;L Fields'!$C:$C,MATCH($C664,'DMW | F&amp;L Fields'!$L:$L, 0)), "Y") ="Y"),"No", "Yes")</f>
        <v>Yes</v>
      </c>
      <c r="G664" s="1">
        <f>IFERROR(VLOOKUP($C664,'DMW | F&amp;L Fields'!$L:$M, 2, FALSE),"(not found)")</f>
        <v>0</v>
      </c>
      <c r="H664" s="2" t="str">
        <f t="shared" si="282"/>
        <v>n/a</v>
      </c>
      <c r="I664" s="2" t="s">
        <v>97</v>
      </c>
      <c r="J664" s="1" t="s">
        <v>115</v>
      </c>
      <c r="K664" s="2">
        <v>80</v>
      </c>
      <c r="L664" s="2">
        <v>0</v>
      </c>
      <c r="M664" s="2">
        <v>0</v>
      </c>
      <c r="N664" s="2" t="str">
        <f t="shared" si="283"/>
        <v>string|80|0|0</v>
      </c>
      <c r="O664" t="str">
        <f>IFERROR(VLOOKUP('nCino | Field Mappings'!$A664,'nCino | Object Info'!$A:$H,5,FALSE),"(not found)")</f>
        <v>rskcsp_ds_policy_exception</v>
      </c>
      <c r="P664" t="str">
        <f t="shared" si="284"/>
        <v>Name</v>
      </c>
      <c r="Q664" s="7">
        <f>IFERROR(VLOOKUP($N664,'nCino | BigQuery Type Lookup'!$A:$F,2,FALSE),"(not found)")</f>
        <v>80</v>
      </c>
      <c r="R664" t="str">
        <f>IFERROR(VLOOKUP('nCino | Field Mappings'!$A664,'nCino | Object Info'!$A:$H,6,FALSE),"(not found)")</f>
        <v>rskcsp_ds_policy_exception_staging</v>
      </c>
      <c r="S664" t="str">
        <f t="shared" si="285"/>
        <v>Name</v>
      </c>
      <c r="T664" s="7" t="str">
        <f t="shared" si="286"/>
        <v>n/a</v>
      </c>
      <c r="U664" s="7" t="str">
        <f t="shared" si="302"/>
        <v>no</v>
      </c>
      <c r="V664" s="2" t="str">
        <f>IFERROR(VLOOKUP($N664,'nCino | BigQuery Type Lookup'!$A:$F,3,FALSE),"(not found)")</f>
        <v>STRING</v>
      </c>
      <c r="W664" s="7">
        <f>IFERROR(VLOOKUP($N664,'nCino | BigQuery Type Lookup'!$A:$F,4,FALSE),"(not found)")</f>
        <v>80</v>
      </c>
      <c r="X664" s="7" t="str">
        <f>IFERROR(VLOOKUP($N664,'nCino | BigQuery Type Lookup'!$A:$F,5,FALSE),"(not found)")</f>
        <v>n/a</v>
      </c>
      <c r="Y664" s="7" t="str">
        <f>IFERROR(VLOOKUP($N664,'nCino | BigQuery Type Lookup'!$A:$F,6,FALSE),"(not found)")</f>
        <v>n/a</v>
      </c>
      <c r="Z664" t="str">
        <f>IFERROR(VLOOKUP('nCino | Field Mappings'!$A664,'nCino | Object Info'!$A:$H,7,FALSE),"(not found)")</f>
        <v>rskcsp_ds_policy_exception_curated</v>
      </c>
      <c r="AA664" t="str">
        <f t="shared" si="288"/>
        <v>Name</v>
      </c>
      <c r="AB664" s="7" t="str">
        <f t="shared" si="289"/>
        <v>n/a</v>
      </c>
      <c r="AC664" s="7" t="str">
        <f t="shared" si="289"/>
        <v>yes</v>
      </c>
      <c r="AD664" s="2" t="str">
        <f t="shared" si="290"/>
        <v>STRING</v>
      </c>
      <c r="AE664" s="7">
        <f t="shared" si="291"/>
        <v>80</v>
      </c>
      <c r="AF664" s="7" t="str">
        <f t="shared" si="292"/>
        <v>n/a</v>
      </c>
      <c r="AG664" s="7" t="str">
        <f t="shared" si="293"/>
        <v>n/a</v>
      </c>
      <c r="AH664" t="str">
        <f>IFERROR(VLOOKUP('nCino | Field Mappings'!$A664,'nCino | Object Info'!$A:$H,8,FALSE),"(not found)")</f>
        <v>policy_exception</v>
      </c>
      <c r="AI664" t="str">
        <f t="shared" si="301"/>
        <v>Name</v>
      </c>
      <c r="AJ664" s="7" t="str">
        <f t="shared" si="294"/>
        <v>n/a</v>
      </c>
      <c r="AK664" s="7" t="str">
        <f t="shared" si="303"/>
        <v>yes</v>
      </c>
      <c r="AL664" s="2" t="str">
        <f t="shared" si="296"/>
        <v>STRING</v>
      </c>
      <c r="AM664" s="7">
        <f t="shared" si="297"/>
        <v>80</v>
      </c>
      <c r="AN664" s="7" t="str">
        <f t="shared" si="298"/>
        <v>n/a</v>
      </c>
      <c r="AO664" s="7" t="str">
        <f t="shared" si="299"/>
        <v>n/a</v>
      </c>
      <c r="AP664" s="7" t="str">
        <f t="shared" si="304"/>
        <v>n/a</v>
      </c>
    </row>
    <row r="665" spans="1:42">
      <c r="A665" s="1" t="s">
        <v>56</v>
      </c>
      <c r="B665" s="1" t="s">
        <v>57</v>
      </c>
      <c r="C665" s="1" t="s">
        <v>1972</v>
      </c>
      <c r="D665" s="1" t="s">
        <v>1881</v>
      </c>
      <c r="E665" s="1" t="s">
        <v>1882</v>
      </c>
      <c r="F665" s="2" t="str">
        <f>IF(OR(ISERROR(VLOOKUP($C665,'DMW | F&amp;L Fields'!$L:$M, 1, FALSE)),IFERROR(INDEX('DMW | F&amp;L Fields'!$C:$C,MATCH($C665,'DMW | F&amp;L Fields'!$L:$L, 0)), "Y") ="Y"),"No", "Yes")</f>
        <v>Yes</v>
      </c>
      <c r="G665" s="1">
        <f>IFERROR(VLOOKUP($C665,'DMW | F&amp;L Fields'!$L:$M, 2, FALSE),"(not found)")</f>
        <v>0</v>
      </c>
      <c r="H665" s="2" t="str">
        <f t="shared" si="282"/>
        <v>Foreign</v>
      </c>
      <c r="I665" s="2" t="s">
        <v>110</v>
      </c>
      <c r="J665" s="1" t="s">
        <v>1883</v>
      </c>
      <c r="K665" s="2">
        <v>18</v>
      </c>
      <c r="L665" s="2">
        <v>0</v>
      </c>
      <c r="M665" s="2">
        <v>0</v>
      </c>
      <c r="N665" s="2" t="str">
        <f t="shared" si="283"/>
        <v>reference(Group,User)|18|0|0</v>
      </c>
      <c r="O665" t="str">
        <f>IFERROR(VLOOKUP('nCino | Field Mappings'!$A665,'nCino | Object Info'!$A:$H,5,FALSE),"(not found)")</f>
        <v>rskcsp_ds_policy_exception</v>
      </c>
      <c r="P665" t="str">
        <f t="shared" si="284"/>
        <v>OwnerId</v>
      </c>
      <c r="Q665" s="7">
        <f>IFERROR(VLOOKUP($N665,'nCino | BigQuery Type Lookup'!$A:$F,2,FALSE),"(not found)")</f>
        <v>18</v>
      </c>
      <c r="R665" t="str">
        <f>IFERROR(VLOOKUP('nCino | Field Mappings'!$A665,'nCino | Object Info'!$A:$H,6,FALSE),"(not found)")</f>
        <v>rskcsp_ds_policy_exception_staging</v>
      </c>
      <c r="S665" t="str">
        <f t="shared" si="285"/>
        <v>OwnerId</v>
      </c>
      <c r="T665" s="7" t="str">
        <f t="shared" si="286"/>
        <v>Foreign</v>
      </c>
      <c r="U665" s="7" t="str">
        <f t="shared" si="302"/>
        <v>no</v>
      </c>
      <c r="V665" s="2" t="str">
        <f>IFERROR(VLOOKUP($N665,'nCino | BigQuery Type Lookup'!$A:$F,3,FALSE),"(not found)")</f>
        <v>STRING</v>
      </c>
      <c r="W665" s="7">
        <f>IFERROR(VLOOKUP($N665,'nCino | BigQuery Type Lookup'!$A:$F,4,FALSE),"(not found)")</f>
        <v>18</v>
      </c>
      <c r="X665" s="7" t="str">
        <f>IFERROR(VLOOKUP($N665,'nCino | BigQuery Type Lookup'!$A:$F,5,FALSE),"(not found)")</f>
        <v>n/a</v>
      </c>
      <c r="Y665" s="7" t="str">
        <f>IFERROR(VLOOKUP($N665,'nCino | BigQuery Type Lookup'!$A:$F,6,FALSE),"(not found)")</f>
        <v>n/a</v>
      </c>
      <c r="Z665" t="str">
        <f>IFERROR(VLOOKUP('nCino | Field Mappings'!$A665,'nCino | Object Info'!$A:$H,7,FALSE),"(not found)")</f>
        <v>rskcsp_ds_policy_exception_curated</v>
      </c>
      <c r="AA665" t="str">
        <f t="shared" si="288"/>
        <v>OwnerId</v>
      </c>
      <c r="AB665" s="7" t="str">
        <f t="shared" si="289"/>
        <v>Foreign</v>
      </c>
      <c r="AC665" s="7" t="str">
        <f t="shared" si="289"/>
        <v>no</v>
      </c>
      <c r="AD665" s="2" t="str">
        <f t="shared" si="290"/>
        <v>STRING</v>
      </c>
      <c r="AE665" s="7">
        <f t="shared" si="291"/>
        <v>18</v>
      </c>
      <c r="AF665" s="7" t="str">
        <f t="shared" si="292"/>
        <v>n/a</v>
      </c>
      <c r="AG665" s="7" t="str">
        <f t="shared" si="293"/>
        <v>n/a</v>
      </c>
      <c r="AH665" t="str">
        <f>IFERROR(VLOOKUP('nCino | Field Mappings'!$A665,'nCino | Object Info'!$A:$H,8,FALSE),"(not found)")</f>
        <v>policy_exception</v>
      </c>
      <c r="AI665" t="str">
        <f t="shared" si="301"/>
        <v>OwnerId</v>
      </c>
      <c r="AJ665" s="7" t="str">
        <f t="shared" si="294"/>
        <v>Foreign</v>
      </c>
      <c r="AK665" s="7" t="str">
        <f t="shared" si="303"/>
        <v>no</v>
      </c>
      <c r="AL665" s="2" t="str">
        <f t="shared" si="296"/>
        <v>STRING</v>
      </c>
      <c r="AM665" s="7">
        <f t="shared" si="297"/>
        <v>18</v>
      </c>
      <c r="AN665" s="7" t="str">
        <f t="shared" si="298"/>
        <v>n/a</v>
      </c>
      <c r="AO665" s="7" t="str">
        <f t="shared" si="299"/>
        <v>n/a</v>
      </c>
      <c r="AP665" s="7" t="str">
        <f t="shared" si="304"/>
        <v>n/a</v>
      </c>
    </row>
    <row r="666" spans="1:42">
      <c r="A666" s="1" t="s">
        <v>56</v>
      </c>
      <c r="B666" s="1" t="s">
        <v>57</v>
      </c>
      <c r="C666" s="1" t="s">
        <v>1973</v>
      </c>
      <c r="D666" s="1" t="s">
        <v>1974</v>
      </c>
      <c r="E666" s="1" t="s">
        <v>1975</v>
      </c>
      <c r="F666" s="2" t="str">
        <f>IF(OR(ISERROR(VLOOKUP($C666,'DMW | F&amp;L Fields'!$L:$M, 1, FALSE)),IFERROR(INDEX('DMW | F&amp;L Fields'!$C:$C,MATCH($C666,'DMW | F&amp;L Fields'!$L:$L, 0)), "Y") ="Y"),"No", "Yes")</f>
        <v>Yes</v>
      </c>
      <c r="G666" s="1" t="s">
        <v>1159</v>
      </c>
      <c r="H666" s="2" t="str">
        <f t="shared" si="282"/>
        <v>n/a</v>
      </c>
      <c r="I666" s="2" t="s">
        <v>97</v>
      </c>
      <c r="J666" s="1" t="s">
        <v>335</v>
      </c>
      <c r="K666" s="2">
        <v>32768</v>
      </c>
      <c r="L666" s="2">
        <v>0</v>
      </c>
      <c r="M666" s="2">
        <v>0</v>
      </c>
      <c r="N666" s="2" t="str">
        <f t="shared" si="283"/>
        <v>textarea|32768|0|0</v>
      </c>
      <c r="O666" t="str">
        <f>IFERROR(VLOOKUP('nCino | Field Mappings'!$A666,'nCino | Object Info'!$A:$H,5,FALSE),"(not found)")</f>
        <v>rskcsp_ds_policy_exception</v>
      </c>
      <c r="P666" t="str">
        <f t="shared" si="284"/>
        <v>RM_Mitigation_Comments__c</v>
      </c>
      <c r="Q666" s="7">
        <f>IFERROR(VLOOKUP($N666,'nCino | BigQuery Type Lookup'!$A:$F,2,FALSE),"(not found)")</f>
        <v>32768</v>
      </c>
      <c r="R666" t="str">
        <f>IFERROR(VLOOKUP('nCino | Field Mappings'!$A666,'nCino | Object Info'!$A:$H,6,FALSE),"(not found)")</f>
        <v>rskcsp_ds_policy_exception_staging</v>
      </c>
      <c r="S666" t="str">
        <f t="shared" si="285"/>
        <v>RM_Mitigation_Comments__c</v>
      </c>
      <c r="T666" s="7" t="str">
        <f t="shared" si="286"/>
        <v>n/a</v>
      </c>
      <c r="U666" s="7" t="str">
        <f t="shared" si="302"/>
        <v>no</v>
      </c>
      <c r="V666" s="2" t="str">
        <f>IFERROR(VLOOKUP($N666,'nCino | BigQuery Type Lookup'!$A:$F,3,FALSE),"(not found)")</f>
        <v>STRING</v>
      </c>
      <c r="W666" s="7">
        <f>IFERROR(VLOOKUP($N666,'nCino | BigQuery Type Lookup'!$A:$F,4,FALSE),"(not found)")</f>
        <v>32768</v>
      </c>
      <c r="X666" s="7" t="str">
        <f>IFERROR(VLOOKUP($N666,'nCino | BigQuery Type Lookup'!$A:$F,5,FALSE),"(not found)")</f>
        <v>n/a</v>
      </c>
      <c r="Y666" s="7" t="str">
        <f>IFERROR(VLOOKUP($N666,'nCino | BigQuery Type Lookup'!$A:$F,6,FALSE),"(not found)")</f>
        <v>n/a</v>
      </c>
      <c r="Z666" t="str">
        <f>IFERROR(VLOOKUP('nCino | Field Mappings'!$A666,'nCino | Object Info'!$A:$H,7,FALSE),"(not found)")</f>
        <v>rskcsp_ds_policy_exception_curated</v>
      </c>
      <c r="AA666" t="str">
        <f t="shared" si="288"/>
        <v>RM_Mitigation_Comments__c</v>
      </c>
      <c r="AB666" s="7" t="str">
        <f t="shared" si="289"/>
        <v>n/a</v>
      </c>
      <c r="AC666" s="7" t="str">
        <f t="shared" si="289"/>
        <v>yes</v>
      </c>
      <c r="AD666" s="2" t="str">
        <f t="shared" si="290"/>
        <v>STRING</v>
      </c>
      <c r="AE666" s="7">
        <f t="shared" si="291"/>
        <v>32768</v>
      </c>
      <c r="AF666" s="7" t="str">
        <f t="shared" si="292"/>
        <v>n/a</v>
      </c>
      <c r="AG666" s="7" t="str">
        <f t="shared" si="293"/>
        <v>n/a</v>
      </c>
      <c r="AH666" t="str">
        <f>IFERROR(VLOOKUP('nCino | Field Mappings'!$A666,'nCino | Object Info'!$A:$H,8,FALSE),"(not found)")</f>
        <v>policy_exception</v>
      </c>
      <c r="AI666" t="str">
        <f t="shared" si="301"/>
        <v>RM_Mitigation_Comments</v>
      </c>
      <c r="AJ666" s="7" t="str">
        <f t="shared" si="294"/>
        <v>n/a</v>
      </c>
      <c r="AK666" s="7" t="str">
        <f t="shared" si="303"/>
        <v>yes</v>
      </c>
      <c r="AL666" s="2" t="str">
        <f t="shared" si="296"/>
        <v>STRING</v>
      </c>
      <c r="AM666" s="7">
        <f t="shared" si="297"/>
        <v>32768</v>
      </c>
      <c r="AN666" s="7" t="str">
        <f t="shared" si="298"/>
        <v>n/a</v>
      </c>
      <c r="AO666" s="7" t="str">
        <f t="shared" si="299"/>
        <v>n/a</v>
      </c>
      <c r="AP666" s="7" t="str">
        <f t="shared" si="304"/>
        <v>n/a</v>
      </c>
    </row>
    <row r="667" spans="1:42">
      <c r="A667" s="1" t="s">
        <v>56</v>
      </c>
      <c r="B667" s="1" t="s">
        <v>57</v>
      </c>
      <c r="C667" s="1" t="s">
        <v>1976</v>
      </c>
      <c r="D667" s="1" t="s">
        <v>182</v>
      </c>
      <c r="E667" s="1" t="s">
        <v>183</v>
      </c>
      <c r="F667" s="2" t="str">
        <f>IF(OR(ISERROR(VLOOKUP($C667,'DMW | F&amp;L Fields'!$L:$M, 1, FALSE)),IFERROR(INDEX('DMW | F&amp;L Fields'!$C:$C,MATCH($C667,'DMW | F&amp;L Fields'!$L:$L, 0)), "Y") ="Y"),"No", "Yes")</f>
        <v>No</v>
      </c>
      <c r="G667" s="1" t="str">
        <f>IFERROR(VLOOKUP($C667,'DMW | F&amp;L Fields'!$L:$M, 2, FALSE),"(not found)")</f>
        <v>(not found)</v>
      </c>
      <c r="H667" s="2" t="str">
        <f t="shared" si="282"/>
        <v>n/a</v>
      </c>
      <c r="I667" s="2" t="s">
        <v>110</v>
      </c>
      <c r="J667" s="1" t="s">
        <v>153</v>
      </c>
      <c r="K667" s="2">
        <v>0</v>
      </c>
      <c r="L667" s="2">
        <v>0</v>
      </c>
      <c r="M667" s="2">
        <v>0</v>
      </c>
      <c r="N667" s="2" t="str">
        <f t="shared" si="283"/>
        <v>datetime|0|0|0</v>
      </c>
      <c r="O667" t="str">
        <f>IFERROR(VLOOKUP('nCino | Field Mappings'!$A667,'nCino | Object Info'!$A:$H,5,FALSE),"(not found)")</f>
        <v>rskcsp_ds_policy_exception</v>
      </c>
      <c r="P667" t="str">
        <f t="shared" si="284"/>
        <v>SystemModstamp</v>
      </c>
      <c r="Q667" s="7">
        <f>IFERROR(VLOOKUP($N667,'nCino | BigQuery Type Lookup'!$A:$F,2,FALSE),"(not found)")</f>
        <v>14</v>
      </c>
    </row>
    <row r="668" spans="1:42">
      <c r="A668" s="1" t="s">
        <v>58</v>
      </c>
      <c r="B668" s="1" t="s">
        <v>59</v>
      </c>
      <c r="C668" s="1" t="s">
        <v>1977</v>
      </c>
      <c r="D668" s="1" t="s">
        <v>140</v>
      </c>
      <c r="E668" s="1" t="s">
        <v>141</v>
      </c>
      <c r="F668" s="2" t="str">
        <f>IF(OR(ISERROR(VLOOKUP($C668,'DMW | F&amp;L Fields'!$L:$M, 1, FALSE)),IFERROR(INDEX('DMW | F&amp;L Fields'!$C:$C,MATCH($C668,'DMW | F&amp;L Fields'!$L:$L, 0)), "Y") ="Y"),"No", "Yes")</f>
        <v>No</v>
      </c>
      <c r="G668" s="1" t="str">
        <f>IFERROR(VLOOKUP($C668,'DMW | F&amp;L Fields'!$L:$M, 2, FALSE),"(not found)")</f>
        <v>(not found)</v>
      </c>
      <c r="H668" s="2" t="str">
        <f t="shared" si="282"/>
        <v>Foreign</v>
      </c>
      <c r="I668" s="2" t="s">
        <v>97</v>
      </c>
      <c r="J668" s="1" t="s">
        <v>142</v>
      </c>
      <c r="K668" s="2">
        <v>18</v>
      </c>
      <c r="L668" s="2">
        <v>0</v>
      </c>
      <c r="M668" s="2">
        <v>0</v>
      </c>
      <c r="N668" s="2" t="str">
        <f t="shared" si="283"/>
        <v>reference(PartnerNetworkConnection)|18|0|0</v>
      </c>
      <c r="O668" t="str">
        <f>IFERROR(VLOOKUP('nCino | Field Mappings'!$A668,'nCino | Object Info'!$A:$H,5,FALSE),"(not found)")</f>
        <v>rskcsp_ds_policy_exception_mitigation_reason</v>
      </c>
      <c r="P668" t="str">
        <f t="shared" si="284"/>
        <v>ConnectionReceivedId</v>
      </c>
      <c r="Q668" s="7">
        <f>IFERROR(VLOOKUP($N668,'nCino | BigQuery Type Lookup'!$A:$F,2,FALSE),"(not found)")</f>
        <v>18</v>
      </c>
    </row>
    <row r="669" spans="1:42">
      <c r="A669" s="1" t="s">
        <v>58</v>
      </c>
      <c r="B669" s="1" t="s">
        <v>59</v>
      </c>
      <c r="C669" s="1" t="s">
        <v>1978</v>
      </c>
      <c r="D669" s="1" t="s">
        <v>144</v>
      </c>
      <c r="E669" s="1" t="s">
        <v>145</v>
      </c>
      <c r="F669" s="2" t="str">
        <f>IF(OR(ISERROR(VLOOKUP($C669,'DMW | F&amp;L Fields'!$L:$M, 1, FALSE)),IFERROR(INDEX('DMW | F&amp;L Fields'!$C:$C,MATCH($C669,'DMW | F&amp;L Fields'!$L:$L, 0)), "Y") ="Y"),"No", "Yes")</f>
        <v>No</v>
      </c>
      <c r="G669" s="1" t="str">
        <f>IFERROR(VLOOKUP($C669,'DMW | F&amp;L Fields'!$L:$M, 2, FALSE),"(not found)")</f>
        <v>(not found)</v>
      </c>
      <c r="H669" s="2" t="str">
        <f t="shared" si="282"/>
        <v>Foreign</v>
      </c>
      <c r="I669" s="2" t="s">
        <v>97</v>
      </c>
      <c r="J669" s="1" t="s">
        <v>142</v>
      </c>
      <c r="K669" s="2">
        <v>18</v>
      </c>
      <c r="L669" s="2">
        <v>0</v>
      </c>
      <c r="M669" s="2">
        <v>0</v>
      </c>
      <c r="N669" s="2" t="str">
        <f t="shared" si="283"/>
        <v>reference(PartnerNetworkConnection)|18|0|0</v>
      </c>
      <c r="O669" t="str">
        <f>IFERROR(VLOOKUP('nCino | Field Mappings'!$A669,'nCino | Object Info'!$A:$H,5,FALSE),"(not found)")</f>
        <v>rskcsp_ds_policy_exception_mitigation_reason</v>
      </c>
      <c r="P669" t="str">
        <f t="shared" si="284"/>
        <v>ConnectionSentId</v>
      </c>
      <c r="Q669" s="7">
        <f>IFERROR(VLOOKUP($N669,'nCino | BigQuery Type Lookup'!$A:$F,2,FALSE),"(not found)")</f>
        <v>18</v>
      </c>
    </row>
    <row r="670" spans="1:42">
      <c r="A670" s="1" t="s">
        <v>58</v>
      </c>
      <c r="B670" s="1" t="s">
        <v>59</v>
      </c>
      <c r="C670" s="1" t="s">
        <v>1979</v>
      </c>
      <c r="D670" s="1" t="s">
        <v>147</v>
      </c>
      <c r="E670" s="1" t="s">
        <v>148</v>
      </c>
      <c r="F670" s="2" t="str">
        <f>IF(OR(ISERROR(VLOOKUP($C670,'DMW | F&amp;L Fields'!$L:$M, 1, FALSE)),IFERROR(INDEX('DMW | F&amp;L Fields'!$C:$C,MATCH($C670,'DMW | F&amp;L Fields'!$L:$L, 0)), "Y") ="Y"),"No", "Yes")</f>
        <v>Yes</v>
      </c>
      <c r="G670" s="1" t="str">
        <f>IFERROR(VLOOKUP($C670,'DMW | F&amp;L Fields'!$L:$M, 2, FALSE),"(not found)")</f>
        <v>Record created by user.</v>
      </c>
      <c r="H670" s="2" t="str">
        <f t="shared" si="282"/>
        <v>Foreign</v>
      </c>
      <c r="I670" s="2" t="s">
        <v>110</v>
      </c>
      <c r="J670" s="1" t="s">
        <v>149</v>
      </c>
      <c r="K670" s="2">
        <v>18</v>
      </c>
      <c r="L670" s="2">
        <v>0</v>
      </c>
      <c r="M670" s="2">
        <v>0</v>
      </c>
      <c r="N670" s="2" t="str">
        <f t="shared" si="283"/>
        <v>reference(User)|18|0|0</v>
      </c>
      <c r="O670" t="str">
        <f>IFERROR(VLOOKUP('nCino | Field Mappings'!$A670,'nCino | Object Info'!$A:$H,5,FALSE),"(not found)")</f>
        <v>rskcsp_ds_policy_exception_mitigation_reason</v>
      </c>
      <c r="P670" t="str">
        <f t="shared" si="284"/>
        <v>CreatedById</v>
      </c>
      <c r="Q670" s="7">
        <f>IFERROR(VLOOKUP($N670,'nCino | BigQuery Type Lookup'!$A:$F,2,FALSE),"(not found)")</f>
        <v>18</v>
      </c>
      <c r="R670" t="str">
        <f>IFERROR(VLOOKUP('nCino | Field Mappings'!$A670,'nCino | Object Info'!$A:$H,6,FALSE),"(not found)")</f>
        <v>rskcsp_ds_policy_exception_mitigation_reason_staging</v>
      </c>
      <c r="S670" t="str">
        <f t="shared" si="285"/>
        <v>CreatedById</v>
      </c>
      <c r="T670" s="7" t="str">
        <f t="shared" si="286"/>
        <v>Foreign</v>
      </c>
      <c r="U670" s="7" t="str">
        <f t="shared" ref="U670:U673" si="305">IF($T670="Primary", "yes", "no")</f>
        <v>no</v>
      </c>
      <c r="V670" s="2" t="str">
        <f>IFERROR(VLOOKUP($N670,'nCino | BigQuery Type Lookup'!$A:$F,3,FALSE),"(not found)")</f>
        <v>STRING</v>
      </c>
      <c r="W670" s="7">
        <f>IFERROR(VLOOKUP($N670,'nCino | BigQuery Type Lookup'!$A:$F,4,FALSE),"(not found)")</f>
        <v>18</v>
      </c>
      <c r="X670" s="7" t="str">
        <f>IFERROR(VLOOKUP($N670,'nCino | BigQuery Type Lookup'!$A:$F,5,FALSE),"(not found)")</f>
        <v>n/a</v>
      </c>
      <c r="Y670" s="7" t="str">
        <f>IFERROR(VLOOKUP($N670,'nCino | BigQuery Type Lookup'!$A:$F,6,FALSE),"(not found)")</f>
        <v>n/a</v>
      </c>
      <c r="Z670" t="str">
        <f>IFERROR(VLOOKUP('nCino | Field Mappings'!$A670,'nCino | Object Info'!$A:$H,7,FALSE),"(not found)")</f>
        <v>rskcsp_ds_policy_exception_mitigation_reason_curated</v>
      </c>
      <c r="AA670" t="str">
        <f t="shared" si="288"/>
        <v>CreatedById</v>
      </c>
      <c r="AB670" s="7" t="str">
        <f t="shared" si="289"/>
        <v>Foreign</v>
      </c>
      <c r="AC670" s="7" t="str">
        <f t="shared" si="289"/>
        <v>no</v>
      </c>
      <c r="AD670" s="2" t="str">
        <f t="shared" si="290"/>
        <v>STRING</v>
      </c>
      <c r="AE670" s="7">
        <f t="shared" si="291"/>
        <v>18</v>
      </c>
      <c r="AF670" s="7" t="str">
        <f t="shared" si="292"/>
        <v>n/a</v>
      </c>
      <c r="AG670" s="7" t="str">
        <f t="shared" si="293"/>
        <v>n/a</v>
      </c>
      <c r="AH670" t="str">
        <f>IFERROR(VLOOKUP('nCino | Field Mappings'!$A670,'nCino | Object Info'!$A:$H,8,FALSE),"(not found)")</f>
        <v>policy_exception_mitigation_reason</v>
      </c>
      <c r="AI670" t="str">
        <f t="shared" si="301"/>
        <v>CreatedById</v>
      </c>
      <c r="AJ670" s="7" t="str">
        <f t="shared" si="294"/>
        <v>Foreign</v>
      </c>
      <c r="AK670" s="7" t="str">
        <f t="shared" ref="AK670:AK673" si="306">AC670</f>
        <v>no</v>
      </c>
      <c r="AL670" s="2" t="str">
        <f t="shared" si="296"/>
        <v>STRING</v>
      </c>
      <c r="AM670" s="7">
        <f t="shared" si="297"/>
        <v>18</v>
      </c>
      <c r="AN670" s="7" t="str">
        <f t="shared" si="298"/>
        <v>n/a</v>
      </c>
      <c r="AO670" s="7" t="str">
        <f t="shared" si="299"/>
        <v>n/a</v>
      </c>
      <c r="AP670" s="7" t="str">
        <f t="shared" ref="AP670:AP673" si="307">IF(AL670="ARRAY", "CHECK MAX ELEMENTS", "n/a")</f>
        <v>n/a</v>
      </c>
    </row>
    <row r="671" spans="1:42">
      <c r="A671" s="1" t="s">
        <v>58</v>
      </c>
      <c r="B671" s="1" t="s">
        <v>59</v>
      </c>
      <c r="C671" s="1" t="s">
        <v>1980</v>
      </c>
      <c r="D671" s="1" t="s">
        <v>151</v>
      </c>
      <c r="E671" s="1" t="s">
        <v>152</v>
      </c>
      <c r="F671" s="2" t="str">
        <f>IF(OR(ISERROR(VLOOKUP($C671,'DMW | F&amp;L Fields'!$L:$M, 1, FALSE)),IFERROR(INDEX('DMW | F&amp;L Fields'!$C:$C,MATCH($C671,'DMW | F&amp;L Fields'!$L:$L, 0)), "Y") ="Y"),"No", "Yes")</f>
        <v>Yes</v>
      </c>
      <c r="G671" s="1" t="str">
        <f>IFERROR(VLOOKUP($C671,'DMW | F&amp;L Fields'!$L:$M, 2, FALSE),"(not found)")</f>
        <v>Record created date.</v>
      </c>
      <c r="H671" s="2" t="str">
        <f t="shared" si="282"/>
        <v>n/a</v>
      </c>
      <c r="I671" s="2" t="s">
        <v>110</v>
      </c>
      <c r="J671" s="1" t="s">
        <v>153</v>
      </c>
      <c r="K671" s="2">
        <v>0</v>
      </c>
      <c r="L671" s="2">
        <v>0</v>
      </c>
      <c r="M671" s="2">
        <v>0</v>
      </c>
      <c r="N671" s="2" t="str">
        <f t="shared" si="283"/>
        <v>datetime|0|0|0</v>
      </c>
      <c r="O671" t="str">
        <f>IFERROR(VLOOKUP('nCino | Field Mappings'!$A671,'nCino | Object Info'!$A:$H,5,FALSE),"(not found)")</f>
        <v>rskcsp_ds_policy_exception_mitigation_reason</v>
      </c>
      <c r="P671" t="str">
        <f t="shared" si="284"/>
        <v>CreatedDate</v>
      </c>
      <c r="Q671" s="7">
        <f>IFERROR(VLOOKUP($N671,'nCino | BigQuery Type Lookup'!$A:$F,2,FALSE),"(not found)")</f>
        <v>14</v>
      </c>
      <c r="R671" t="str">
        <f>IFERROR(VLOOKUP('nCino | Field Mappings'!$A671,'nCino | Object Info'!$A:$H,6,FALSE),"(not found)")</f>
        <v>rskcsp_ds_policy_exception_mitigation_reason_staging</v>
      </c>
      <c r="S671" t="str">
        <f t="shared" si="285"/>
        <v>CreatedDate</v>
      </c>
      <c r="T671" s="7" t="str">
        <f t="shared" si="286"/>
        <v>n/a</v>
      </c>
      <c r="U671" s="7" t="str">
        <f t="shared" si="305"/>
        <v>no</v>
      </c>
      <c r="V671" s="2" t="str">
        <f>IFERROR(VLOOKUP($N671,'nCino | BigQuery Type Lookup'!$A:$F,3,FALSE),"(not found)")</f>
        <v>DATETIME</v>
      </c>
      <c r="W671" s="7" t="str">
        <f>IFERROR(VLOOKUP($N671,'nCino | BigQuery Type Lookup'!$A:$F,4,FALSE),"(not found)")</f>
        <v>n/a</v>
      </c>
      <c r="X671" s="7" t="str">
        <f>IFERROR(VLOOKUP($N671,'nCino | BigQuery Type Lookup'!$A:$F,5,FALSE),"(not found)")</f>
        <v>n/a</v>
      </c>
      <c r="Y671" s="7" t="str">
        <f>IFERROR(VLOOKUP($N671,'nCino | BigQuery Type Lookup'!$A:$F,6,FALSE),"(not found)")</f>
        <v>n/a</v>
      </c>
      <c r="Z671" t="str">
        <f>IFERROR(VLOOKUP('nCino | Field Mappings'!$A671,'nCino | Object Info'!$A:$H,7,FALSE),"(not found)")</f>
        <v>rskcsp_ds_policy_exception_mitigation_reason_curated</v>
      </c>
      <c r="AA671" t="str">
        <f t="shared" si="288"/>
        <v>CreatedDate</v>
      </c>
      <c r="AB671" s="7" t="str">
        <f t="shared" si="289"/>
        <v>n/a</v>
      </c>
      <c r="AC671" s="7" t="str">
        <f t="shared" si="289"/>
        <v>no</v>
      </c>
      <c r="AD671" s="2" t="str">
        <f t="shared" si="290"/>
        <v>DATETIME</v>
      </c>
      <c r="AE671" s="7" t="str">
        <f t="shared" si="291"/>
        <v>n/a</v>
      </c>
      <c r="AF671" s="7" t="str">
        <f t="shared" si="292"/>
        <v>n/a</v>
      </c>
      <c r="AG671" s="7" t="str">
        <f t="shared" si="293"/>
        <v>n/a</v>
      </c>
      <c r="AH671" t="str">
        <f>IFERROR(VLOOKUP('nCino | Field Mappings'!$A671,'nCino | Object Info'!$A:$H,8,FALSE),"(not found)")</f>
        <v>policy_exception_mitigation_reason</v>
      </c>
      <c r="AI671" t="str">
        <f t="shared" si="301"/>
        <v>CreatedDate</v>
      </c>
      <c r="AJ671" s="7" t="str">
        <f t="shared" si="294"/>
        <v>n/a</v>
      </c>
      <c r="AK671" s="7" t="str">
        <f t="shared" si="306"/>
        <v>no</v>
      </c>
      <c r="AL671" s="2" t="str">
        <f t="shared" si="296"/>
        <v>DATETIME</v>
      </c>
      <c r="AM671" s="7" t="str">
        <f t="shared" si="297"/>
        <v>n/a</v>
      </c>
      <c r="AN671" s="7" t="str">
        <f t="shared" si="298"/>
        <v>n/a</v>
      </c>
      <c r="AO671" s="7" t="str">
        <f t="shared" si="299"/>
        <v>n/a</v>
      </c>
      <c r="AP671" s="7" t="str">
        <f t="shared" si="307"/>
        <v>n/a</v>
      </c>
    </row>
    <row r="672" spans="1:42">
      <c r="A672" s="1" t="s">
        <v>58</v>
      </c>
      <c r="B672" s="1" t="s">
        <v>59</v>
      </c>
      <c r="C672" s="1" t="s">
        <v>1981</v>
      </c>
      <c r="D672" s="1" t="s">
        <v>155</v>
      </c>
      <c r="E672" s="1" t="s">
        <v>156</v>
      </c>
      <c r="F672" s="2" t="str">
        <f>IF(OR(ISERROR(VLOOKUP($C672,'DMW | F&amp;L Fields'!$L:$M, 1, FALSE)),IFERROR(INDEX('DMW | F&amp;L Fields'!$C:$C,MATCH($C672,'DMW | F&amp;L Fields'!$L:$L, 0)), "Y") ="Y"),"No", "Yes")</f>
        <v>Yes</v>
      </c>
      <c r="G672" s="1" t="str">
        <f>IFERROR(VLOOKUP($C672,'DMW | F&amp;L Fields'!$L:$M, 2, FALSE),"(not found)")</f>
        <v>This is a picklist field that allows the user to select the applicable currency (e.g. GBP, EU, etc.)</v>
      </c>
      <c r="H672" s="2" t="str">
        <f t="shared" si="282"/>
        <v>n/a</v>
      </c>
      <c r="I672" s="2" t="s">
        <v>97</v>
      </c>
      <c r="J672" s="1" t="s">
        <v>119</v>
      </c>
      <c r="K672" s="2">
        <v>3</v>
      </c>
      <c r="L672" s="2">
        <v>0</v>
      </c>
      <c r="M672" s="2">
        <v>0</v>
      </c>
      <c r="N672" s="2" t="str">
        <f t="shared" si="283"/>
        <v>picklist|3|0|0</v>
      </c>
      <c r="O672" t="str">
        <f>IFERROR(VLOOKUP('nCino | Field Mappings'!$A672,'nCino | Object Info'!$A:$H,5,FALSE),"(not found)")</f>
        <v>rskcsp_ds_policy_exception_mitigation_reason</v>
      </c>
      <c r="P672" t="str">
        <f t="shared" si="284"/>
        <v>CurrencyIsoCode</v>
      </c>
      <c r="Q672" s="7">
        <f>IFERROR(VLOOKUP($N672,'nCino | BigQuery Type Lookup'!$A:$F,2,FALSE),"(not found)")</f>
        <v>3</v>
      </c>
      <c r="R672" t="str">
        <f>IFERROR(VLOOKUP('nCino | Field Mappings'!$A672,'nCino | Object Info'!$A:$H,6,FALSE),"(not found)")</f>
        <v>rskcsp_ds_policy_exception_mitigation_reason_staging</v>
      </c>
      <c r="S672" t="str">
        <f t="shared" si="285"/>
        <v>CurrencyIsoCode</v>
      </c>
      <c r="T672" s="7" t="str">
        <f t="shared" si="286"/>
        <v>n/a</v>
      </c>
      <c r="U672" s="7" t="str">
        <f t="shared" si="305"/>
        <v>no</v>
      </c>
      <c r="V672" s="2" t="str">
        <f>IFERROR(VLOOKUP($N672,'nCino | BigQuery Type Lookup'!$A:$F,3,FALSE),"(not found)")</f>
        <v>STRING</v>
      </c>
      <c r="W672" s="7">
        <f>IFERROR(VLOOKUP($N672,'nCino | BigQuery Type Lookup'!$A:$F,4,FALSE),"(not found)")</f>
        <v>3</v>
      </c>
      <c r="X672" s="7" t="str">
        <f>IFERROR(VLOOKUP($N672,'nCino | BigQuery Type Lookup'!$A:$F,5,FALSE),"(not found)")</f>
        <v>n/a</v>
      </c>
      <c r="Y672" s="7" t="str">
        <f>IFERROR(VLOOKUP($N672,'nCino | BigQuery Type Lookup'!$A:$F,6,FALSE),"(not found)")</f>
        <v>n/a</v>
      </c>
      <c r="Z672" t="str">
        <f>IFERROR(VLOOKUP('nCino | Field Mappings'!$A672,'nCino | Object Info'!$A:$H,7,FALSE),"(not found)")</f>
        <v>rskcsp_ds_policy_exception_mitigation_reason_curated</v>
      </c>
      <c r="AA672" t="str">
        <f t="shared" si="288"/>
        <v>CurrencyIsoCode</v>
      </c>
      <c r="AB672" s="7" t="str">
        <f t="shared" si="289"/>
        <v>n/a</v>
      </c>
      <c r="AC672" s="7" t="str">
        <f t="shared" si="289"/>
        <v>yes</v>
      </c>
      <c r="AD672" s="2" t="str">
        <f t="shared" si="290"/>
        <v>STRING</v>
      </c>
      <c r="AE672" s="7">
        <f t="shared" si="291"/>
        <v>3</v>
      </c>
      <c r="AF672" s="7" t="str">
        <f t="shared" si="292"/>
        <v>n/a</v>
      </c>
      <c r="AG672" s="7" t="str">
        <f t="shared" si="293"/>
        <v>n/a</v>
      </c>
      <c r="AH672" t="str">
        <f>IFERROR(VLOOKUP('nCino | Field Mappings'!$A672,'nCino | Object Info'!$A:$H,8,FALSE),"(not found)")</f>
        <v>policy_exception_mitigation_reason</v>
      </c>
      <c r="AI672" t="str">
        <f t="shared" si="301"/>
        <v>CurrencyIsoCode</v>
      </c>
      <c r="AJ672" s="7" t="str">
        <f t="shared" si="294"/>
        <v>n/a</v>
      </c>
      <c r="AK672" s="7" t="str">
        <f t="shared" si="306"/>
        <v>yes</v>
      </c>
      <c r="AL672" s="2" t="str">
        <f t="shared" si="296"/>
        <v>STRING</v>
      </c>
      <c r="AM672" s="7">
        <f t="shared" si="297"/>
        <v>3</v>
      </c>
      <c r="AN672" s="7" t="str">
        <f t="shared" si="298"/>
        <v>n/a</v>
      </c>
      <c r="AO672" s="7" t="str">
        <f t="shared" si="299"/>
        <v>n/a</v>
      </c>
      <c r="AP672" s="7" t="str">
        <f t="shared" si="307"/>
        <v>n/a</v>
      </c>
    </row>
    <row r="673" spans="1:42">
      <c r="A673" s="1" t="s">
        <v>58</v>
      </c>
      <c r="B673" s="1" t="s">
        <v>59</v>
      </c>
      <c r="C673" s="1" t="s">
        <v>1982</v>
      </c>
      <c r="D673" s="1" t="s">
        <v>158</v>
      </c>
      <c r="E673" s="1" t="s">
        <v>159</v>
      </c>
      <c r="F673" s="2" t="str">
        <f>IF(OR(ISERROR(VLOOKUP($C673,'DMW | F&amp;L Fields'!$L:$M, 1, FALSE)),IFERROR(INDEX('DMW | F&amp;L Fields'!$C:$C,MATCH($C673,'DMW | F&amp;L Fields'!$L:$L, 0)), "Y") ="Y"),"No", "Yes")</f>
        <v>Yes</v>
      </c>
      <c r="G673" s="1" t="str">
        <f>IFERROR(VLOOKUP($C673,'DMW | F&amp;L Fields'!$L:$M, 2, FALSE),"(not found)")</f>
        <v>Id</v>
      </c>
      <c r="H673" s="2" t="str">
        <f t="shared" si="282"/>
        <v>Primary</v>
      </c>
      <c r="I673" s="2" t="s">
        <v>110</v>
      </c>
      <c r="J673" s="1" t="s">
        <v>160</v>
      </c>
      <c r="K673" s="2">
        <v>18</v>
      </c>
      <c r="L673" s="2">
        <v>0</v>
      </c>
      <c r="M673" s="2">
        <v>0</v>
      </c>
      <c r="N673" s="2" t="str">
        <f t="shared" si="283"/>
        <v>id|18|0|0</v>
      </c>
      <c r="O673" t="str">
        <f>IFERROR(VLOOKUP('nCino | Field Mappings'!$A673,'nCino | Object Info'!$A:$H,5,FALSE),"(not found)")</f>
        <v>rskcsp_ds_policy_exception_mitigation_reason</v>
      </c>
      <c r="P673" t="str">
        <f t="shared" si="284"/>
        <v>Id</v>
      </c>
      <c r="Q673" s="7">
        <f>IFERROR(VLOOKUP($N673,'nCino | BigQuery Type Lookup'!$A:$F,2,FALSE),"(not found)")</f>
        <v>18</v>
      </c>
      <c r="R673" t="str">
        <f>IFERROR(VLOOKUP('nCino | Field Mappings'!$A673,'nCino | Object Info'!$A:$H,6,FALSE),"(not found)")</f>
        <v>rskcsp_ds_policy_exception_mitigation_reason_staging</v>
      </c>
      <c r="S673" t="str">
        <f t="shared" si="285"/>
        <v>Id</v>
      </c>
      <c r="T673" s="7" t="str">
        <f t="shared" si="286"/>
        <v>Primary</v>
      </c>
      <c r="U673" s="7" t="str">
        <f t="shared" si="305"/>
        <v>yes</v>
      </c>
      <c r="V673" s="2" t="str">
        <f>IFERROR(VLOOKUP($N673,'nCino | BigQuery Type Lookup'!$A:$F,3,FALSE),"(not found)")</f>
        <v>STRING</v>
      </c>
      <c r="W673" s="7">
        <f>IFERROR(VLOOKUP($N673,'nCino | BigQuery Type Lookup'!$A:$F,4,FALSE),"(not found)")</f>
        <v>18</v>
      </c>
      <c r="X673" s="7" t="str">
        <f>IFERROR(VLOOKUP($N673,'nCino | BigQuery Type Lookup'!$A:$F,5,FALSE),"(not found)")</f>
        <v>n/a</v>
      </c>
      <c r="Y673" s="7" t="str">
        <f>IFERROR(VLOOKUP($N673,'nCino | BigQuery Type Lookup'!$A:$F,6,FALSE),"(not found)")</f>
        <v>n/a</v>
      </c>
      <c r="Z673" t="str">
        <f>IFERROR(VLOOKUP('nCino | Field Mappings'!$A673,'nCino | Object Info'!$A:$H,7,FALSE),"(not found)")</f>
        <v>rskcsp_ds_policy_exception_mitigation_reason_curated</v>
      </c>
      <c r="AA673" t="str">
        <f t="shared" si="288"/>
        <v>Id</v>
      </c>
      <c r="AB673" s="7" t="str">
        <f t="shared" si="289"/>
        <v>Primary</v>
      </c>
      <c r="AC673" s="7" t="str">
        <f t="shared" si="289"/>
        <v>no</v>
      </c>
      <c r="AD673" s="2" t="str">
        <f t="shared" si="290"/>
        <v>STRING</v>
      </c>
      <c r="AE673" s="7">
        <f t="shared" si="291"/>
        <v>18</v>
      </c>
      <c r="AF673" s="7" t="str">
        <f t="shared" si="292"/>
        <v>n/a</v>
      </c>
      <c r="AG673" s="7" t="str">
        <f t="shared" si="293"/>
        <v>n/a</v>
      </c>
      <c r="AH673" t="str">
        <f>IFERROR(VLOOKUP('nCino | Field Mappings'!$A673,'nCino | Object Info'!$A:$H,8,FALSE),"(not found)")</f>
        <v>policy_exception_mitigation_reason</v>
      </c>
      <c r="AI673" t="str">
        <f t="shared" si="301"/>
        <v>Id</v>
      </c>
      <c r="AJ673" s="7" t="str">
        <f t="shared" si="294"/>
        <v>Primary</v>
      </c>
      <c r="AK673" s="7" t="str">
        <f t="shared" si="306"/>
        <v>no</v>
      </c>
      <c r="AL673" s="2" t="str">
        <f t="shared" si="296"/>
        <v>STRING</v>
      </c>
      <c r="AM673" s="7">
        <f t="shared" si="297"/>
        <v>18</v>
      </c>
      <c r="AN673" s="7" t="str">
        <f t="shared" si="298"/>
        <v>n/a</v>
      </c>
      <c r="AO673" s="7" t="str">
        <f t="shared" si="299"/>
        <v>n/a</v>
      </c>
      <c r="AP673" s="7" t="str">
        <f t="shared" si="307"/>
        <v>n/a</v>
      </c>
    </row>
    <row r="674" spans="1:42">
      <c r="A674" s="1" t="s">
        <v>58</v>
      </c>
      <c r="B674" s="1" t="s">
        <v>59</v>
      </c>
      <c r="C674" s="1" t="s">
        <v>1983</v>
      </c>
      <c r="D674" s="1" t="s">
        <v>162</v>
      </c>
      <c r="E674" s="1" t="s">
        <v>163</v>
      </c>
      <c r="F674" s="2" t="str">
        <f>IF(OR(ISERROR(VLOOKUP($C674,'DMW | F&amp;L Fields'!$L:$M, 1, FALSE)),IFERROR(INDEX('DMW | F&amp;L Fields'!$C:$C,MATCH($C674,'DMW | F&amp;L Fields'!$L:$L, 0)), "Y") ="Y"),"No", "Yes")</f>
        <v>No</v>
      </c>
      <c r="G674" s="1" t="str">
        <f>IFERROR(VLOOKUP($C674,'DMW | F&amp;L Fields'!$L:$M, 2, FALSE),"(not found)")</f>
        <v>(not found)</v>
      </c>
      <c r="H674" s="2" t="str">
        <f t="shared" si="282"/>
        <v>n/a</v>
      </c>
      <c r="I674" s="2" t="s">
        <v>110</v>
      </c>
      <c r="J674" s="1" t="s">
        <v>164</v>
      </c>
      <c r="K674" s="2">
        <v>0</v>
      </c>
      <c r="L674" s="2">
        <v>0</v>
      </c>
      <c r="M674" s="2">
        <v>0</v>
      </c>
      <c r="N674" s="2" t="str">
        <f t="shared" si="283"/>
        <v>boolean|0|0|0</v>
      </c>
      <c r="O674" t="str">
        <f>IFERROR(VLOOKUP('nCino | Field Mappings'!$A674,'nCino | Object Info'!$A:$H,5,FALSE),"(not found)")</f>
        <v>rskcsp_ds_policy_exception_mitigation_reason</v>
      </c>
      <c r="P674" t="str">
        <f t="shared" si="284"/>
        <v>IsDeleted</v>
      </c>
      <c r="Q674" s="7">
        <f>IFERROR(VLOOKUP($N674,'nCino | BigQuery Type Lookup'!$A:$F,2,FALSE),"(not found)")</f>
        <v>1</v>
      </c>
    </row>
    <row r="675" spans="1:42">
      <c r="A675" s="1" t="s">
        <v>58</v>
      </c>
      <c r="B675" s="1" t="s">
        <v>59</v>
      </c>
      <c r="C675" s="1" t="s">
        <v>1984</v>
      </c>
      <c r="D675" s="1" t="s">
        <v>169</v>
      </c>
      <c r="E675" s="1" t="s">
        <v>170</v>
      </c>
      <c r="F675" s="2" t="str">
        <f>IF(OR(ISERROR(VLOOKUP($C675,'DMW | F&amp;L Fields'!$L:$M, 1, FALSE)),IFERROR(INDEX('DMW | F&amp;L Fields'!$C:$C,MATCH($C675,'DMW | F&amp;L Fields'!$L:$L, 0)), "Y") ="Y"),"No", "Yes")</f>
        <v>Yes</v>
      </c>
      <c r="G675" s="1" t="str">
        <f>IFERROR(VLOOKUP($C675,'DMW | F&amp;L Fields'!$L:$M, 2, FALSE),"(not found)")</f>
        <v>Last modified by user.</v>
      </c>
      <c r="H675" s="2" t="str">
        <f t="shared" si="282"/>
        <v>Foreign</v>
      </c>
      <c r="I675" s="2" t="s">
        <v>110</v>
      </c>
      <c r="J675" s="1" t="s">
        <v>149</v>
      </c>
      <c r="K675" s="2">
        <v>18</v>
      </c>
      <c r="L675" s="2">
        <v>0</v>
      </c>
      <c r="M675" s="2">
        <v>0</v>
      </c>
      <c r="N675" s="2" t="str">
        <f t="shared" si="283"/>
        <v>reference(User)|18|0|0</v>
      </c>
      <c r="O675" t="str">
        <f>IFERROR(VLOOKUP('nCino | Field Mappings'!$A675,'nCino | Object Info'!$A:$H,5,FALSE),"(not found)")</f>
        <v>rskcsp_ds_policy_exception_mitigation_reason</v>
      </c>
      <c r="P675" t="str">
        <f t="shared" si="284"/>
        <v>LastModifiedById</v>
      </c>
      <c r="Q675" s="7">
        <f>IFERROR(VLOOKUP($N675,'nCino | BigQuery Type Lookup'!$A:$F,2,FALSE),"(not found)")</f>
        <v>18</v>
      </c>
      <c r="R675" t="str">
        <f>IFERROR(VLOOKUP('nCino | Field Mappings'!$A675,'nCino | Object Info'!$A:$H,6,FALSE),"(not found)")</f>
        <v>rskcsp_ds_policy_exception_mitigation_reason_staging</v>
      </c>
      <c r="S675" t="str">
        <f t="shared" si="285"/>
        <v>LastModifiedById</v>
      </c>
      <c r="T675" s="7" t="str">
        <f t="shared" si="286"/>
        <v>Foreign</v>
      </c>
      <c r="U675" s="7" t="str">
        <f t="shared" ref="U675:U681" si="308">IF($T675="Primary", "yes", "no")</f>
        <v>no</v>
      </c>
      <c r="V675" s="2" t="str">
        <f>IFERROR(VLOOKUP($N675,'nCino | BigQuery Type Lookup'!$A:$F,3,FALSE),"(not found)")</f>
        <v>STRING</v>
      </c>
      <c r="W675" s="7">
        <f>IFERROR(VLOOKUP($N675,'nCino | BigQuery Type Lookup'!$A:$F,4,FALSE),"(not found)")</f>
        <v>18</v>
      </c>
      <c r="X675" s="7" t="str">
        <f>IFERROR(VLOOKUP($N675,'nCino | BigQuery Type Lookup'!$A:$F,5,FALSE),"(not found)")</f>
        <v>n/a</v>
      </c>
      <c r="Y675" s="7" t="str">
        <f>IFERROR(VLOOKUP($N675,'nCino | BigQuery Type Lookup'!$A:$F,6,FALSE),"(not found)")</f>
        <v>n/a</v>
      </c>
      <c r="Z675" t="str">
        <f>IFERROR(VLOOKUP('nCino | Field Mappings'!$A675,'nCino | Object Info'!$A:$H,7,FALSE),"(not found)")</f>
        <v>rskcsp_ds_policy_exception_mitigation_reason_curated</v>
      </c>
      <c r="AA675" t="str">
        <f t="shared" si="288"/>
        <v>LastModifiedById</v>
      </c>
      <c r="AB675" s="7" t="str">
        <f t="shared" si="289"/>
        <v>Foreign</v>
      </c>
      <c r="AC675" s="7" t="str">
        <f t="shared" si="289"/>
        <v>no</v>
      </c>
      <c r="AD675" s="2" t="str">
        <f t="shared" si="290"/>
        <v>STRING</v>
      </c>
      <c r="AE675" s="7">
        <f t="shared" si="291"/>
        <v>18</v>
      </c>
      <c r="AF675" s="7" t="str">
        <f t="shared" si="292"/>
        <v>n/a</v>
      </c>
      <c r="AG675" s="7" t="str">
        <f t="shared" si="293"/>
        <v>n/a</v>
      </c>
      <c r="AH675" t="str">
        <f>IFERROR(VLOOKUP('nCino | Field Mappings'!$A675,'nCino | Object Info'!$A:$H,8,FALSE),"(not found)")</f>
        <v>policy_exception_mitigation_reason</v>
      </c>
      <c r="AI675" t="str">
        <f t="shared" si="301"/>
        <v>LastModifiedById</v>
      </c>
      <c r="AJ675" s="7" t="str">
        <f t="shared" si="294"/>
        <v>Foreign</v>
      </c>
      <c r="AK675" s="7" t="str">
        <f t="shared" ref="AK675:AK681" si="309">AC675</f>
        <v>no</v>
      </c>
      <c r="AL675" s="2" t="str">
        <f t="shared" si="296"/>
        <v>STRING</v>
      </c>
      <c r="AM675" s="7">
        <f t="shared" si="297"/>
        <v>18</v>
      </c>
      <c r="AN675" s="7" t="str">
        <f t="shared" si="298"/>
        <v>n/a</v>
      </c>
      <c r="AO675" s="7" t="str">
        <f t="shared" si="299"/>
        <v>n/a</v>
      </c>
      <c r="AP675" s="7" t="str">
        <f t="shared" ref="AP675:AP681" si="310">IF(AL675="ARRAY", "CHECK MAX ELEMENTS", "n/a")</f>
        <v>n/a</v>
      </c>
    </row>
    <row r="676" spans="1:42">
      <c r="A676" s="1" t="s">
        <v>58</v>
      </c>
      <c r="B676" s="1" t="s">
        <v>59</v>
      </c>
      <c r="C676" s="1" t="s">
        <v>1985</v>
      </c>
      <c r="D676" s="1" t="s">
        <v>172</v>
      </c>
      <c r="E676" s="1" t="s">
        <v>173</v>
      </c>
      <c r="F676" s="2" t="str">
        <f>IF(OR(ISERROR(VLOOKUP($C676,'DMW | F&amp;L Fields'!$L:$M, 1, FALSE)),IFERROR(INDEX('DMW | F&amp;L Fields'!$C:$C,MATCH($C676,'DMW | F&amp;L Fields'!$L:$L, 0)), "Y") ="Y"),"No", "Yes")</f>
        <v>Yes</v>
      </c>
      <c r="G676" s="1" t="str">
        <f>IFERROR(VLOOKUP($C676,'DMW | F&amp;L Fields'!$L:$M, 2, FALSE),"(not found)")</f>
        <v>Last modified date.</v>
      </c>
      <c r="H676" s="2" t="str">
        <f t="shared" si="282"/>
        <v>n/a</v>
      </c>
      <c r="I676" s="2" t="s">
        <v>110</v>
      </c>
      <c r="J676" s="1" t="s">
        <v>153</v>
      </c>
      <c r="K676" s="2">
        <v>0</v>
      </c>
      <c r="L676" s="2">
        <v>0</v>
      </c>
      <c r="M676" s="2">
        <v>0</v>
      </c>
      <c r="N676" s="2" t="str">
        <f t="shared" si="283"/>
        <v>datetime|0|0|0</v>
      </c>
      <c r="O676" t="str">
        <f>IFERROR(VLOOKUP('nCino | Field Mappings'!$A676,'nCino | Object Info'!$A:$H,5,FALSE),"(not found)")</f>
        <v>rskcsp_ds_policy_exception_mitigation_reason</v>
      </c>
      <c r="P676" t="str">
        <f t="shared" si="284"/>
        <v>LastModifiedDate</v>
      </c>
      <c r="Q676" s="7">
        <f>IFERROR(VLOOKUP($N676,'nCino | BigQuery Type Lookup'!$A:$F,2,FALSE),"(not found)")</f>
        <v>14</v>
      </c>
      <c r="R676" t="str">
        <f>IFERROR(VLOOKUP('nCino | Field Mappings'!$A676,'nCino | Object Info'!$A:$H,6,FALSE),"(not found)")</f>
        <v>rskcsp_ds_policy_exception_mitigation_reason_staging</v>
      </c>
      <c r="S676" t="str">
        <f t="shared" si="285"/>
        <v>LastModifiedDate</v>
      </c>
      <c r="T676" s="7" t="str">
        <f t="shared" si="286"/>
        <v>n/a</v>
      </c>
      <c r="U676" s="7" t="str">
        <f t="shared" si="308"/>
        <v>no</v>
      </c>
      <c r="V676" s="2" t="str">
        <f>IFERROR(VLOOKUP($N676,'nCino | BigQuery Type Lookup'!$A:$F,3,FALSE),"(not found)")</f>
        <v>DATETIME</v>
      </c>
      <c r="W676" s="7" t="str">
        <f>IFERROR(VLOOKUP($N676,'nCino | BigQuery Type Lookup'!$A:$F,4,FALSE),"(not found)")</f>
        <v>n/a</v>
      </c>
      <c r="X676" s="7" t="str">
        <f>IFERROR(VLOOKUP($N676,'nCino | BigQuery Type Lookup'!$A:$F,5,FALSE),"(not found)")</f>
        <v>n/a</v>
      </c>
      <c r="Y676" s="7" t="str">
        <f>IFERROR(VLOOKUP($N676,'nCino | BigQuery Type Lookup'!$A:$F,6,FALSE),"(not found)")</f>
        <v>n/a</v>
      </c>
      <c r="Z676" t="str">
        <f>IFERROR(VLOOKUP('nCino | Field Mappings'!$A676,'nCino | Object Info'!$A:$H,7,FALSE),"(not found)")</f>
        <v>rskcsp_ds_policy_exception_mitigation_reason_curated</v>
      </c>
      <c r="AA676" t="str">
        <f t="shared" si="288"/>
        <v>LastModifiedDate</v>
      </c>
      <c r="AB676" s="7" t="str">
        <f t="shared" si="289"/>
        <v>n/a</v>
      </c>
      <c r="AC676" s="7" t="str">
        <f t="shared" si="289"/>
        <v>no</v>
      </c>
      <c r="AD676" s="2" t="str">
        <f t="shared" si="290"/>
        <v>DATETIME</v>
      </c>
      <c r="AE676" s="7" t="str">
        <f t="shared" si="291"/>
        <v>n/a</v>
      </c>
      <c r="AF676" s="7" t="str">
        <f t="shared" si="292"/>
        <v>n/a</v>
      </c>
      <c r="AG676" s="7" t="str">
        <f t="shared" si="293"/>
        <v>n/a</v>
      </c>
      <c r="AH676" t="str">
        <f>IFERROR(VLOOKUP('nCino | Field Mappings'!$A676,'nCino | Object Info'!$A:$H,8,FALSE),"(not found)")</f>
        <v>policy_exception_mitigation_reason</v>
      </c>
      <c r="AI676" t="str">
        <f t="shared" si="301"/>
        <v>LastModifiedDate</v>
      </c>
      <c r="AJ676" s="7" t="str">
        <f t="shared" si="294"/>
        <v>n/a</v>
      </c>
      <c r="AK676" s="7" t="str">
        <f t="shared" si="309"/>
        <v>no</v>
      </c>
      <c r="AL676" s="2" t="str">
        <f t="shared" si="296"/>
        <v>DATETIME</v>
      </c>
      <c r="AM676" s="7" t="str">
        <f t="shared" si="297"/>
        <v>n/a</v>
      </c>
      <c r="AN676" s="7" t="str">
        <f t="shared" si="298"/>
        <v>n/a</v>
      </c>
      <c r="AO676" s="7" t="str">
        <f t="shared" si="299"/>
        <v>n/a</v>
      </c>
      <c r="AP676" s="7" t="str">
        <f t="shared" si="310"/>
        <v>n/a</v>
      </c>
    </row>
    <row r="677" spans="1:42">
      <c r="A677" s="1" t="s">
        <v>58</v>
      </c>
      <c r="B677" s="1" t="s">
        <v>59</v>
      </c>
      <c r="C677" s="1" t="s">
        <v>1986</v>
      </c>
      <c r="D677" s="1" t="s">
        <v>1987</v>
      </c>
      <c r="E677" s="1" t="s">
        <v>1988</v>
      </c>
      <c r="F677" s="2" t="str">
        <f>IF(OR(ISERROR(VLOOKUP($C677,'DMW | F&amp;L Fields'!$L:$M, 1, FALSE)),IFERROR(INDEX('DMW | F&amp;L Fields'!$C:$C,MATCH($C677,'DMW | F&amp;L Fields'!$L:$L, 0)), "Y") ="Y"),"No", "Yes")</f>
        <v>Yes</v>
      </c>
      <c r="G677" s="1" t="str">
        <f>IFERROR(VLOOKUP($C677,'DMW | F&amp;L Fields'!$L:$M, 2, FALSE),"(not found)")</f>
        <v>The field on the Policy Exception Mitigation Reason object is an optional checkbox. When the field is selected, the user is required to enter in a comment when selecting the mitigation reason it is configured for.</v>
      </c>
      <c r="H677" s="2" t="str">
        <f t="shared" si="282"/>
        <v>n/a</v>
      </c>
      <c r="I677" s="2" t="s">
        <v>110</v>
      </c>
      <c r="J677" s="1" t="s">
        <v>164</v>
      </c>
      <c r="K677" s="2">
        <v>0</v>
      </c>
      <c r="L677" s="2">
        <v>0</v>
      </c>
      <c r="M677" s="2">
        <v>0</v>
      </c>
      <c r="N677" s="2" t="str">
        <f t="shared" si="283"/>
        <v>boolean|0|0|0</v>
      </c>
      <c r="O677" t="str">
        <f>IFERROR(VLOOKUP('nCino | Field Mappings'!$A677,'nCino | Object Info'!$A:$H,5,FALSE),"(not found)")</f>
        <v>rskcsp_ds_policy_exception_mitigation_reason</v>
      </c>
      <c r="P677" t="str">
        <f t="shared" si="284"/>
        <v>LLC_BI__Comment_Required__c</v>
      </c>
      <c r="Q677" s="7">
        <f>IFERROR(VLOOKUP($N677,'nCino | BigQuery Type Lookup'!$A:$F,2,FALSE),"(not found)")</f>
        <v>1</v>
      </c>
      <c r="R677" t="str">
        <f>IFERROR(VLOOKUP('nCino | Field Mappings'!$A677,'nCino | Object Info'!$A:$H,6,FALSE),"(not found)")</f>
        <v>rskcsp_ds_policy_exception_mitigation_reason_staging</v>
      </c>
      <c r="S677" t="str">
        <f t="shared" si="285"/>
        <v>LLC_BI__Comment_Required__c</v>
      </c>
      <c r="T677" s="7" t="str">
        <f t="shared" si="286"/>
        <v>n/a</v>
      </c>
      <c r="U677" s="7" t="str">
        <f t="shared" si="308"/>
        <v>no</v>
      </c>
      <c r="V677" s="2" t="str">
        <f>IFERROR(VLOOKUP($N677,'nCino | BigQuery Type Lookup'!$A:$F,3,FALSE),"(not found)")</f>
        <v>BOOL</v>
      </c>
      <c r="W677" s="7" t="str">
        <f>IFERROR(VLOOKUP($N677,'nCino | BigQuery Type Lookup'!$A:$F,4,FALSE),"(not found)")</f>
        <v>n/a</v>
      </c>
      <c r="X677" s="7" t="str">
        <f>IFERROR(VLOOKUP($N677,'nCino | BigQuery Type Lookup'!$A:$F,5,FALSE),"(not found)")</f>
        <v>n/a</v>
      </c>
      <c r="Y677" s="7" t="str">
        <f>IFERROR(VLOOKUP($N677,'nCino | BigQuery Type Lookup'!$A:$F,6,FALSE),"(not found)")</f>
        <v>n/a</v>
      </c>
      <c r="Z677" t="str">
        <f>IFERROR(VLOOKUP('nCino | Field Mappings'!$A677,'nCino | Object Info'!$A:$H,7,FALSE),"(not found)")</f>
        <v>rskcsp_ds_policy_exception_mitigation_reason_curated</v>
      </c>
      <c r="AA677" t="str">
        <f t="shared" si="288"/>
        <v>LLC_BI__Comment_Required__c</v>
      </c>
      <c r="AB677" s="7" t="str">
        <f t="shared" si="289"/>
        <v>n/a</v>
      </c>
      <c r="AC677" s="7" t="str">
        <f t="shared" si="289"/>
        <v>no</v>
      </c>
      <c r="AD677" s="2" t="str">
        <f t="shared" si="290"/>
        <v>BOOL</v>
      </c>
      <c r="AE677" s="7" t="str">
        <f t="shared" si="291"/>
        <v>n/a</v>
      </c>
      <c r="AF677" s="7" t="str">
        <f t="shared" si="292"/>
        <v>n/a</v>
      </c>
      <c r="AG677" s="7" t="str">
        <f t="shared" si="293"/>
        <v>n/a</v>
      </c>
      <c r="AH677" t="str">
        <f>IFERROR(VLOOKUP('nCino | Field Mappings'!$A677,'nCino | Object Info'!$A:$H,8,FALSE),"(not found)")</f>
        <v>policy_exception_mitigation_reason</v>
      </c>
      <c r="AI677" t="str">
        <f t="shared" si="301"/>
        <v>Comment_Required</v>
      </c>
      <c r="AJ677" s="7" t="str">
        <f t="shared" si="294"/>
        <v>n/a</v>
      </c>
      <c r="AK677" s="7" t="str">
        <f t="shared" si="309"/>
        <v>no</v>
      </c>
      <c r="AL677" s="2" t="str">
        <f t="shared" si="296"/>
        <v>BOOL</v>
      </c>
      <c r="AM677" s="7" t="str">
        <f t="shared" si="297"/>
        <v>n/a</v>
      </c>
      <c r="AN677" s="7" t="str">
        <f t="shared" si="298"/>
        <v>n/a</v>
      </c>
      <c r="AO677" s="7" t="str">
        <f t="shared" si="299"/>
        <v>n/a</v>
      </c>
      <c r="AP677" s="7" t="str">
        <f t="shared" si="310"/>
        <v>n/a</v>
      </c>
    </row>
    <row r="678" spans="1:42">
      <c r="A678" s="1" t="s">
        <v>58</v>
      </c>
      <c r="B678" s="1" t="s">
        <v>59</v>
      </c>
      <c r="C678" s="1" t="s">
        <v>1989</v>
      </c>
      <c r="D678" s="1" t="s">
        <v>327</v>
      </c>
      <c r="E678" s="1" t="s">
        <v>328</v>
      </c>
      <c r="F678" s="2" t="str">
        <f>IF(OR(ISERROR(VLOOKUP($C678,'DMW | F&amp;L Fields'!$L:$M, 1, FALSE)),IFERROR(INDEX('DMW | F&amp;L Fields'!$C:$C,MATCH($C678,'DMW | F&amp;L Fields'!$L:$L, 0)), "Y") ="Y"),"No", "Yes")</f>
        <v>Yes</v>
      </c>
      <c r="G678" s="1" t="str">
        <f>IFERROR(VLOOKUP($C678,'DMW | F&amp;L Fields'!$L:$M, 2, FALSE),"(not found)")</f>
        <v>This is an optional field that is used to specify an external, unique key for this record.</v>
      </c>
      <c r="H678" s="2" t="str">
        <f t="shared" si="282"/>
        <v>n/a</v>
      </c>
      <c r="I678" s="2" t="s">
        <v>97</v>
      </c>
      <c r="J678" s="1" t="s">
        <v>115</v>
      </c>
      <c r="K678" s="2">
        <v>255</v>
      </c>
      <c r="L678" s="2">
        <v>0</v>
      </c>
      <c r="M678" s="2">
        <v>0</v>
      </c>
      <c r="N678" s="2" t="str">
        <f t="shared" si="283"/>
        <v>string|255|0|0</v>
      </c>
      <c r="O678" t="str">
        <f>IFERROR(VLOOKUP('nCino | Field Mappings'!$A678,'nCino | Object Info'!$A:$H,5,FALSE),"(not found)")</f>
        <v>rskcsp_ds_policy_exception_mitigation_reason</v>
      </c>
      <c r="P678" t="str">
        <f t="shared" si="284"/>
        <v>LLC_BI__lookupKey__c</v>
      </c>
      <c r="Q678" s="7">
        <f>IFERROR(VLOOKUP($N678,'nCino | BigQuery Type Lookup'!$A:$F,2,FALSE),"(not found)")</f>
        <v>255</v>
      </c>
      <c r="R678" t="str">
        <f>IFERROR(VLOOKUP('nCino | Field Mappings'!$A678,'nCino | Object Info'!$A:$H,6,FALSE),"(not found)")</f>
        <v>rskcsp_ds_policy_exception_mitigation_reason_staging</v>
      </c>
      <c r="S678" t="str">
        <f t="shared" si="285"/>
        <v>LLC_BI__lookupKey__c</v>
      </c>
      <c r="T678" s="7" t="str">
        <f t="shared" si="286"/>
        <v>n/a</v>
      </c>
      <c r="U678" s="7" t="str">
        <f t="shared" si="308"/>
        <v>no</v>
      </c>
      <c r="V678" s="2" t="str">
        <f>IFERROR(VLOOKUP($N678,'nCino | BigQuery Type Lookup'!$A:$F,3,FALSE),"(not found)")</f>
        <v>STRING</v>
      </c>
      <c r="W678" s="7">
        <f>IFERROR(VLOOKUP($N678,'nCino | BigQuery Type Lookup'!$A:$F,4,FALSE),"(not found)")</f>
        <v>255</v>
      </c>
      <c r="X678" s="7" t="str">
        <f>IFERROR(VLOOKUP($N678,'nCino | BigQuery Type Lookup'!$A:$F,5,FALSE),"(not found)")</f>
        <v>n/a</v>
      </c>
      <c r="Y678" s="7" t="str">
        <f>IFERROR(VLOOKUP($N678,'nCino | BigQuery Type Lookup'!$A:$F,6,FALSE),"(not found)")</f>
        <v>n/a</v>
      </c>
      <c r="Z678" t="str">
        <f>IFERROR(VLOOKUP('nCino | Field Mappings'!$A678,'nCino | Object Info'!$A:$H,7,FALSE),"(not found)")</f>
        <v>rskcsp_ds_policy_exception_mitigation_reason_curated</v>
      </c>
      <c r="AA678" t="str">
        <f t="shared" si="288"/>
        <v>LLC_BI__lookupKey__c</v>
      </c>
      <c r="AB678" s="7" t="str">
        <f t="shared" si="289"/>
        <v>n/a</v>
      </c>
      <c r="AC678" s="7" t="str">
        <f t="shared" si="289"/>
        <v>yes</v>
      </c>
      <c r="AD678" s="2" t="str">
        <f t="shared" si="290"/>
        <v>STRING</v>
      </c>
      <c r="AE678" s="7">
        <f t="shared" si="291"/>
        <v>255</v>
      </c>
      <c r="AF678" s="7" t="str">
        <f t="shared" si="292"/>
        <v>n/a</v>
      </c>
      <c r="AG678" s="7" t="str">
        <f t="shared" si="293"/>
        <v>n/a</v>
      </c>
      <c r="AH678" t="str">
        <f>IFERROR(VLOOKUP('nCino | Field Mappings'!$A678,'nCino | Object Info'!$A:$H,8,FALSE),"(not found)")</f>
        <v>policy_exception_mitigation_reason</v>
      </c>
      <c r="AI678" t="str">
        <f t="shared" si="301"/>
        <v>lookupKey</v>
      </c>
      <c r="AJ678" s="7" t="str">
        <f t="shared" si="294"/>
        <v>n/a</v>
      </c>
      <c r="AK678" s="7" t="str">
        <f t="shared" si="309"/>
        <v>yes</v>
      </c>
      <c r="AL678" s="2" t="str">
        <f t="shared" si="296"/>
        <v>STRING</v>
      </c>
      <c r="AM678" s="7">
        <f t="shared" si="297"/>
        <v>255</v>
      </c>
      <c r="AN678" s="7" t="str">
        <f t="shared" si="298"/>
        <v>n/a</v>
      </c>
      <c r="AO678" s="7" t="str">
        <f t="shared" si="299"/>
        <v>n/a</v>
      </c>
      <c r="AP678" s="7" t="str">
        <f t="shared" si="310"/>
        <v>n/a</v>
      </c>
    </row>
    <row r="679" spans="1:42">
      <c r="A679" s="1" t="s">
        <v>58</v>
      </c>
      <c r="B679" s="1" t="s">
        <v>59</v>
      </c>
      <c r="C679" s="1" t="s">
        <v>1990</v>
      </c>
      <c r="D679" s="1" t="s">
        <v>62</v>
      </c>
      <c r="E679" s="1" t="s">
        <v>63</v>
      </c>
      <c r="F679" s="2" t="str">
        <f>IF(OR(ISERROR(VLOOKUP($C679,'DMW | F&amp;L Fields'!$L:$M, 1, FALSE)),IFERROR(INDEX('DMW | F&amp;L Fields'!$C:$C,MATCH($C679,'DMW | F&amp;L Fields'!$L:$L, 0)), "Y") ="Y"),"No", "Yes")</f>
        <v>Yes</v>
      </c>
      <c r="G679" s="1" t="str">
        <f>IFERROR(VLOOKUP($C679,'DMW | F&amp;L Fields'!$L:$M, 2, FALSE),"(not found)")</f>
        <v>The field is a Master-Detail field to the policy exception template record that this mitigation reason is associated to. This field is required and allows the appropriate mitigation reasons to be displayed when the policy exception is cited.</v>
      </c>
      <c r="H679" s="2" t="str">
        <f t="shared" si="282"/>
        <v>Foreign</v>
      </c>
      <c r="I679" s="2" t="s">
        <v>110</v>
      </c>
      <c r="J679" s="1" t="s">
        <v>1991</v>
      </c>
      <c r="K679" s="2">
        <v>18</v>
      </c>
      <c r="L679" s="2">
        <v>0</v>
      </c>
      <c r="M679" s="2">
        <v>0</v>
      </c>
      <c r="N679" s="2" t="str">
        <f t="shared" si="283"/>
        <v>reference(LLC_BI__Policy_Exception_Template__c)|18|0|0</v>
      </c>
      <c r="O679" t="str">
        <f>IFERROR(VLOOKUP('nCino | Field Mappings'!$A679,'nCino | Object Info'!$A:$H,5,FALSE),"(not found)")</f>
        <v>rskcsp_ds_policy_exception_mitigation_reason</v>
      </c>
      <c r="P679" t="str">
        <f t="shared" si="284"/>
        <v>LLC_BI__Policy_Exception_Template__c</v>
      </c>
      <c r="Q679" s="7">
        <f>IFERROR(VLOOKUP($N679,'nCino | BigQuery Type Lookup'!$A:$F,2,FALSE),"(not found)")</f>
        <v>18</v>
      </c>
      <c r="R679" t="str">
        <f>IFERROR(VLOOKUP('nCino | Field Mappings'!$A679,'nCino | Object Info'!$A:$H,6,FALSE),"(not found)")</f>
        <v>rskcsp_ds_policy_exception_mitigation_reason_staging</v>
      </c>
      <c r="S679" t="str">
        <f t="shared" si="285"/>
        <v>LLC_BI__Policy_Exception_Template__c</v>
      </c>
      <c r="T679" s="7" t="str">
        <f t="shared" si="286"/>
        <v>Foreign</v>
      </c>
      <c r="U679" s="7" t="str">
        <f t="shared" si="308"/>
        <v>no</v>
      </c>
      <c r="V679" s="2" t="str">
        <f>IFERROR(VLOOKUP($N679,'nCino | BigQuery Type Lookup'!$A:$F,3,FALSE),"(not found)")</f>
        <v>STRING</v>
      </c>
      <c r="W679" s="7">
        <f>IFERROR(VLOOKUP($N679,'nCino | BigQuery Type Lookup'!$A:$F,4,FALSE),"(not found)")</f>
        <v>18</v>
      </c>
      <c r="X679" s="7" t="str">
        <f>IFERROR(VLOOKUP($N679,'nCino | BigQuery Type Lookup'!$A:$F,5,FALSE),"(not found)")</f>
        <v>n/a</v>
      </c>
      <c r="Y679" s="7" t="str">
        <f>IFERROR(VLOOKUP($N679,'nCino | BigQuery Type Lookup'!$A:$F,6,FALSE),"(not found)")</f>
        <v>n/a</v>
      </c>
      <c r="Z679" t="str">
        <f>IFERROR(VLOOKUP('nCino | Field Mappings'!$A679,'nCino | Object Info'!$A:$H,7,FALSE),"(not found)")</f>
        <v>rskcsp_ds_policy_exception_mitigation_reason_curated</v>
      </c>
      <c r="AA679" t="str">
        <f t="shared" si="288"/>
        <v>LLC_BI__Policy_Exception_Template__c</v>
      </c>
      <c r="AB679" s="7" t="str">
        <f t="shared" si="289"/>
        <v>Foreign</v>
      </c>
      <c r="AC679" s="7" t="str">
        <f t="shared" si="289"/>
        <v>no</v>
      </c>
      <c r="AD679" s="2" t="str">
        <f t="shared" si="290"/>
        <v>STRING</v>
      </c>
      <c r="AE679" s="7">
        <f t="shared" si="291"/>
        <v>18</v>
      </c>
      <c r="AF679" s="7" t="str">
        <f t="shared" si="292"/>
        <v>n/a</v>
      </c>
      <c r="AG679" s="7" t="str">
        <f t="shared" si="293"/>
        <v>n/a</v>
      </c>
      <c r="AH679" t="str">
        <f>IFERROR(VLOOKUP('nCino | Field Mappings'!$A679,'nCino | Object Info'!$A:$H,8,FALSE),"(not found)")</f>
        <v>policy_exception_mitigation_reason</v>
      </c>
      <c r="AI679" t="str">
        <f t="shared" si="301"/>
        <v>Policy_Exception_Template</v>
      </c>
      <c r="AJ679" s="7" t="str">
        <f t="shared" si="294"/>
        <v>Foreign</v>
      </c>
      <c r="AK679" s="7" t="str">
        <f t="shared" si="309"/>
        <v>no</v>
      </c>
      <c r="AL679" s="2" t="str">
        <f t="shared" si="296"/>
        <v>STRING</v>
      </c>
      <c r="AM679" s="7">
        <f t="shared" si="297"/>
        <v>18</v>
      </c>
      <c r="AN679" s="7" t="str">
        <f t="shared" si="298"/>
        <v>n/a</v>
      </c>
      <c r="AO679" s="7" t="str">
        <f t="shared" si="299"/>
        <v>n/a</v>
      </c>
      <c r="AP679" s="7" t="str">
        <f t="shared" si="310"/>
        <v>n/a</v>
      </c>
    </row>
    <row r="680" spans="1:42">
      <c r="A680" s="1" t="s">
        <v>58</v>
      </c>
      <c r="B680" s="1" t="s">
        <v>59</v>
      </c>
      <c r="C680" s="1" t="s">
        <v>1992</v>
      </c>
      <c r="D680" s="1" t="s">
        <v>1993</v>
      </c>
      <c r="E680" s="1" t="s">
        <v>1994</v>
      </c>
      <c r="F680" s="2" t="str">
        <f>IF(OR(ISERROR(VLOOKUP($C680,'DMW | F&amp;L Fields'!$L:$M, 1, FALSE)),IFERROR(INDEX('DMW | F&amp;L Fields'!$C:$C,MATCH($C680,'DMW | F&amp;L Fields'!$L:$L, 0)), "Y") ="Y"),"No", "Yes")</f>
        <v>Yes</v>
      </c>
      <c r="G680" s="1" t="str">
        <f>IFERROR(VLOOKUP($C680,'DMW | F&amp;L Fields'!$L:$M, 2, FALSE),"(not found)")</f>
        <v>The field is required and specifies the name/ text description. It defines the Policy Exception mitigation reason.</v>
      </c>
      <c r="H680" s="2" t="str">
        <f t="shared" si="282"/>
        <v>n/a</v>
      </c>
      <c r="I680" s="2" t="s">
        <v>110</v>
      </c>
      <c r="J680" s="1" t="s">
        <v>115</v>
      </c>
      <c r="K680" s="2">
        <v>255</v>
      </c>
      <c r="L680" s="2">
        <v>0</v>
      </c>
      <c r="M680" s="2">
        <v>0</v>
      </c>
      <c r="N680" s="2" t="str">
        <f t="shared" si="283"/>
        <v>string|255|0|0</v>
      </c>
      <c r="O680" t="str">
        <f>IFERROR(VLOOKUP('nCino | Field Mappings'!$A680,'nCino | Object Info'!$A:$H,5,FALSE),"(not found)")</f>
        <v>rskcsp_ds_policy_exception_mitigation_reason</v>
      </c>
      <c r="P680" t="str">
        <f t="shared" si="284"/>
        <v>LLC_BI__Reason__c</v>
      </c>
      <c r="Q680" s="7">
        <f>IFERROR(VLOOKUP($N680,'nCino | BigQuery Type Lookup'!$A:$F,2,FALSE),"(not found)")</f>
        <v>255</v>
      </c>
      <c r="R680" t="str">
        <f>IFERROR(VLOOKUP('nCino | Field Mappings'!$A680,'nCino | Object Info'!$A:$H,6,FALSE),"(not found)")</f>
        <v>rskcsp_ds_policy_exception_mitigation_reason_staging</v>
      </c>
      <c r="S680" t="str">
        <f t="shared" si="285"/>
        <v>LLC_BI__Reason__c</v>
      </c>
      <c r="T680" s="7" t="str">
        <f t="shared" si="286"/>
        <v>n/a</v>
      </c>
      <c r="U680" s="7" t="str">
        <f t="shared" si="308"/>
        <v>no</v>
      </c>
      <c r="V680" s="2" t="str">
        <f>IFERROR(VLOOKUP($N680,'nCino | BigQuery Type Lookup'!$A:$F,3,FALSE),"(not found)")</f>
        <v>STRING</v>
      </c>
      <c r="W680" s="7">
        <f>IFERROR(VLOOKUP($N680,'nCino | BigQuery Type Lookup'!$A:$F,4,FALSE),"(not found)")</f>
        <v>255</v>
      </c>
      <c r="X680" s="7" t="str">
        <f>IFERROR(VLOOKUP($N680,'nCino | BigQuery Type Lookup'!$A:$F,5,FALSE),"(not found)")</f>
        <v>n/a</v>
      </c>
      <c r="Y680" s="7" t="str">
        <f>IFERROR(VLOOKUP($N680,'nCino | BigQuery Type Lookup'!$A:$F,6,FALSE),"(not found)")</f>
        <v>n/a</v>
      </c>
      <c r="Z680" t="str">
        <f>IFERROR(VLOOKUP('nCino | Field Mappings'!$A680,'nCino | Object Info'!$A:$H,7,FALSE),"(not found)")</f>
        <v>rskcsp_ds_policy_exception_mitigation_reason_curated</v>
      </c>
      <c r="AA680" t="str">
        <f t="shared" si="288"/>
        <v>LLC_BI__Reason__c</v>
      </c>
      <c r="AB680" s="7" t="str">
        <f t="shared" si="289"/>
        <v>n/a</v>
      </c>
      <c r="AC680" s="7" t="str">
        <f t="shared" si="289"/>
        <v>no</v>
      </c>
      <c r="AD680" s="2" t="str">
        <f t="shared" si="290"/>
        <v>STRING</v>
      </c>
      <c r="AE680" s="7">
        <f t="shared" si="291"/>
        <v>255</v>
      </c>
      <c r="AF680" s="7" t="str">
        <f t="shared" si="292"/>
        <v>n/a</v>
      </c>
      <c r="AG680" s="7" t="str">
        <f t="shared" si="293"/>
        <v>n/a</v>
      </c>
      <c r="AH680" t="str">
        <f>IFERROR(VLOOKUP('nCino | Field Mappings'!$A680,'nCino | Object Info'!$A:$H,8,FALSE),"(not found)")</f>
        <v>policy_exception_mitigation_reason</v>
      </c>
      <c r="AI680" t="str">
        <f t="shared" si="301"/>
        <v>Reason</v>
      </c>
      <c r="AJ680" s="7" t="str">
        <f t="shared" si="294"/>
        <v>n/a</v>
      </c>
      <c r="AK680" s="7" t="str">
        <f t="shared" si="309"/>
        <v>no</v>
      </c>
      <c r="AL680" s="2" t="str">
        <f t="shared" si="296"/>
        <v>STRING</v>
      </c>
      <c r="AM680" s="7">
        <f t="shared" si="297"/>
        <v>255</v>
      </c>
      <c r="AN680" s="7" t="str">
        <f t="shared" si="298"/>
        <v>n/a</v>
      </c>
      <c r="AO680" s="7" t="str">
        <f t="shared" si="299"/>
        <v>n/a</v>
      </c>
      <c r="AP680" s="7" t="str">
        <f t="shared" si="310"/>
        <v>n/a</v>
      </c>
    </row>
    <row r="681" spans="1:42">
      <c r="A681" s="1" t="s">
        <v>58</v>
      </c>
      <c r="B681" s="1" t="s">
        <v>59</v>
      </c>
      <c r="C681" s="1" t="s">
        <v>1995</v>
      </c>
      <c r="D681" s="1" t="s">
        <v>2</v>
      </c>
      <c r="E681" s="1" t="s">
        <v>1996</v>
      </c>
      <c r="F681" s="2" t="str">
        <f>IF(OR(ISERROR(VLOOKUP($C681,'DMW | F&amp;L Fields'!$L:$M, 1, FALSE)),IFERROR(INDEX('DMW | F&amp;L Fields'!$C:$C,MATCH($C681,'DMW | F&amp;L Fields'!$L:$L, 0)), "Y") ="Y"),"No", "Yes")</f>
        <v>Yes</v>
      </c>
      <c r="G681" s="1" t="str">
        <f>IFERROR(VLOOKUP($C681,'DMW | F&amp;L Fields'!$L:$M, 2, FALSE),"(not found)")</f>
        <v>Auto Number</v>
      </c>
      <c r="H681" s="2" t="str">
        <f t="shared" si="282"/>
        <v>n/a</v>
      </c>
      <c r="I681" s="2" t="s">
        <v>110</v>
      </c>
      <c r="J681" s="1" t="s">
        <v>115</v>
      </c>
      <c r="K681" s="2">
        <v>80</v>
      </c>
      <c r="L681" s="2">
        <v>0</v>
      </c>
      <c r="M681" s="2">
        <v>0</v>
      </c>
      <c r="N681" s="2" t="str">
        <f t="shared" si="283"/>
        <v>string|80|0|0</v>
      </c>
      <c r="O681" t="str">
        <f>IFERROR(VLOOKUP('nCino | Field Mappings'!$A681,'nCino | Object Info'!$A:$H,5,FALSE),"(not found)")</f>
        <v>rskcsp_ds_policy_exception_mitigation_reason</v>
      </c>
      <c r="P681" t="str">
        <f t="shared" si="284"/>
        <v>Name</v>
      </c>
      <c r="Q681" s="7">
        <f>IFERROR(VLOOKUP($N681,'nCino | BigQuery Type Lookup'!$A:$F,2,FALSE),"(not found)")</f>
        <v>80</v>
      </c>
      <c r="R681" t="str">
        <f>IFERROR(VLOOKUP('nCino | Field Mappings'!$A681,'nCino | Object Info'!$A:$H,6,FALSE),"(not found)")</f>
        <v>rskcsp_ds_policy_exception_mitigation_reason_staging</v>
      </c>
      <c r="S681" t="str">
        <f t="shared" si="285"/>
        <v>Name</v>
      </c>
      <c r="T681" s="7" t="str">
        <f t="shared" si="286"/>
        <v>n/a</v>
      </c>
      <c r="U681" s="7" t="str">
        <f t="shared" si="308"/>
        <v>no</v>
      </c>
      <c r="V681" s="2" t="str">
        <f>IFERROR(VLOOKUP($N681,'nCino | BigQuery Type Lookup'!$A:$F,3,FALSE),"(not found)")</f>
        <v>STRING</v>
      </c>
      <c r="W681" s="7">
        <f>IFERROR(VLOOKUP($N681,'nCino | BigQuery Type Lookup'!$A:$F,4,FALSE),"(not found)")</f>
        <v>80</v>
      </c>
      <c r="X681" s="7" t="str">
        <f>IFERROR(VLOOKUP($N681,'nCino | BigQuery Type Lookup'!$A:$F,5,FALSE),"(not found)")</f>
        <v>n/a</v>
      </c>
      <c r="Y681" s="7" t="str">
        <f>IFERROR(VLOOKUP($N681,'nCino | BigQuery Type Lookup'!$A:$F,6,FALSE),"(not found)")</f>
        <v>n/a</v>
      </c>
      <c r="Z681" t="str">
        <f>IFERROR(VLOOKUP('nCino | Field Mappings'!$A681,'nCino | Object Info'!$A:$H,7,FALSE),"(not found)")</f>
        <v>rskcsp_ds_policy_exception_mitigation_reason_curated</v>
      </c>
      <c r="AA681" t="str">
        <f t="shared" si="288"/>
        <v>Name</v>
      </c>
      <c r="AB681" s="7" t="str">
        <f t="shared" si="289"/>
        <v>n/a</v>
      </c>
      <c r="AC681" s="7" t="str">
        <f t="shared" si="289"/>
        <v>no</v>
      </c>
      <c r="AD681" s="2" t="str">
        <f t="shared" si="290"/>
        <v>STRING</v>
      </c>
      <c r="AE681" s="7">
        <f t="shared" si="291"/>
        <v>80</v>
      </c>
      <c r="AF681" s="7" t="str">
        <f t="shared" si="292"/>
        <v>n/a</v>
      </c>
      <c r="AG681" s="7" t="str">
        <f t="shared" si="293"/>
        <v>n/a</v>
      </c>
      <c r="AH681" t="str">
        <f>IFERROR(VLOOKUP('nCino | Field Mappings'!$A681,'nCino | Object Info'!$A:$H,8,FALSE),"(not found)")</f>
        <v>policy_exception_mitigation_reason</v>
      </c>
      <c r="AI681" t="str">
        <f t="shared" si="301"/>
        <v>Name</v>
      </c>
      <c r="AJ681" s="7" t="str">
        <f t="shared" si="294"/>
        <v>n/a</v>
      </c>
      <c r="AK681" s="7" t="str">
        <f t="shared" si="309"/>
        <v>no</v>
      </c>
      <c r="AL681" s="2" t="str">
        <f t="shared" si="296"/>
        <v>STRING</v>
      </c>
      <c r="AM681" s="7">
        <f t="shared" si="297"/>
        <v>80</v>
      </c>
      <c r="AN681" s="7" t="str">
        <f t="shared" si="298"/>
        <v>n/a</v>
      </c>
      <c r="AO681" s="7" t="str">
        <f t="shared" si="299"/>
        <v>n/a</v>
      </c>
      <c r="AP681" s="7" t="str">
        <f t="shared" si="310"/>
        <v>n/a</v>
      </c>
    </row>
    <row r="682" spans="1:42">
      <c r="A682" s="1" t="s">
        <v>58</v>
      </c>
      <c r="B682" s="1" t="s">
        <v>59</v>
      </c>
      <c r="C682" s="1" t="s">
        <v>1997</v>
      </c>
      <c r="D682" s="1" t="s">
        <v>182</v>
      </c>
      <c r="E682" s="1" t="s">
        <v>183</v>
      </c>
      <c r="F682" s="2" t="str">
        <f>IF(OR(ISERROR(VLOOKUP($C682,'DMW | F&amp;L Fields'!$L:$M, 1, FALSE)),IFERROR(INDEX('DMW | F&amp;L Fields'!$C:$C,MATCH($C682,'DMW | F&amp;L Fields'!$L:$L, 0)), "Y") ="Y"),"No", "Yes")</f>
        <v>No</v>
      </c>
      <c r="G682" s="1" t="str">
        <f>IFERROR(VLOOKUP($C682,'DMW | F&amp;L Fields'!$L:$M, 2, FALSE),"(not found)")</f>
        <v>(not found)</v>
      </c>
      <c r="H682" s="2" t="str">
        <f t="shared" si="282"/>
        <v>n/a</v>
      </c>
      <c r="I682" s="2" t="s">
        <v>110</v>
      </c>
      <c r="J682" s="1" t="s">
        <v>153</v>
      </c>
      <c r="K682" s="2">
        <v>0</v>
      </c>
      <c r="L682" s="2">
        <v>0</v>
      </c>
      <c r="M682" s="2">
        <v>0</v>
      </c>
      <c r="N682" s="2" t="str">
        <f t="shared" si="283"/>
        <v>datetime|0|0|0</v>
      </c>
      <c r="O682" t="str">
        <f>IFERROR(VLOOKUP('nCino | Field Mappings'!$A682,'nCino | Object Info'!$A:$H,5,FALSE),"(not found)")</f>
        <v>rskcsp_ds_policy_exception_mitigation_reason</v>
      </c>
      <c r="P682" t="str">
        <f t="shared" si="284"/>
        <v>SystemModstamp</v>
      </c>
      <c r="Q682" s="7">
        <f>IFERROR(VLOOKUP($N682,'nCino | BigQuery Type Lookup'!$A:$F,2,FALSE),"(not found)")</f>
        <v>14</v>
      </c>
    </row>
    <row r="683" spans="1:42">
      <c r="A683" s="1" t="s">
        <v>62</v>
      </c>
      <c r="B683" s="1" t="s">
        <v>63</v>
      </c>
      <c r="C683" s="1" t="s">
        <v>1998</v>
      </c>
      <c r="D683" s="1" t="s">
        <v>140</v>
      </c>
      <c r="E683" s="1" t="s">
        <v>141</v>
      </c>
      <c r="F683" s="2" t="str">
        <f>IF(OR(ISERROR(VLOOKUP($C683,'DMW | F&amp;L Fields'!$L:$M, 1, FALSE)),IFERROR(INDEX('DMW | F&amp;L Fields'!$C:$C,MATCH($C683,'DMW | F&amp;L Fields'!$L:$L, 0)), "Y") ="Y"),"No", "Yes")</f>
        <v>No</v>
      </c>
      <c r="G683" s="1" t="str">
        <f>IFERROR(VLOOKUP($C683,'DMW | F&amp;L Fields'!$L:$M, 2, FALSE),"(not found)")</f>
        <v>(not found)</v>
      </c>
      <c r="H683" s="2" t="str">
        <f t="shared" si="282"/>
        <v>Foreign</v>
      </c>
      <c r="I683" s="2" t="s">
        <v>97</v>
      </c>
      <c r="J683" s="1" t="s">
        <v>142</v>
      </c>
      <c r="K683" s="2">
        <v>18</v>
      </c>
      <c r="L683" s="2">
        <v>0</v>
      </c>
      <c r="M683" s="2">
        <v>0</v>
      </c>
      <c r="N683" s="2" t="str">
        <f t="shared" si="283"/>
        <v>reference(PartnerNetworkConnection)|18|0|0</v>
      </c>
      <c r="O683" t="str">
        <f>IFERROR(VLOOKUP('nCino | Field Mappings'!$A683,'nCino | Object Info'!$A:$H,5,FALSE),"(not found)")</f>
        <v>rskcsp_ds_policy_exception_template</v>
      </c>
      <c r="P683" t="str">
        <f t="shared" si="284"/>
        <v>ConnectionReceivedId</v>
      </c>
      <c r="Q683" s="7">
        <f>IFERROR(VLOOKUP($N683,'nCino | BigQuery Type Lookup'!$A:$F,2,FALSE),"(not found)")</f>
        <v>18</v>
      </c>
    </row>
    <row r="684" spans="1:42">
      <c r="A684" s="1" t="s">
        <v>62</v>
      </c>
      <c r="B684" s="1" t="s">
        <v>63</v>
      </c>
      <c r="C684" s="1" t="s">
        <v>1999</v>
      </c>
      <c r="D684" s="1" t="s">
        <v>144</v>
      </c>
      <c r="E684" s="1" t="s">
        <v>145</v>
      </c>
      <c r="F684" s="2" t="str">
        <f>IF(OR(ISERROR(VLOOKUP($C684,'DMW | F&amp;L Fields'!$L:$M, 1, FALSE)),IFERROR(INDEX('DMW | F&amp;L Fields'!$C:$C,MATCH($C684,'DMW | F&amp;L Fields'!$L:$L, 0)), "Y") ="Y"),"No", "Yes")</f>
        <v>No</v>
      </c>
      <c r="G684" s="1" t="str">
        <f>IFERROR(VLOOKUP($C684,'DMW | F&amp;L Fields'!$L:$M, 2, FALSE),"(not found)")</f>
        <v>(not found)</v>
      </c>
      <c r="H684" s="2" t="str">
        <f t="shared" si="282"/>
        <v>Foreign</v>
      </c>
      <c r="I684" s="2" t="s">
        <v>97</v>
      </c>
      <c r="J684" s="1" t="s">
        <v>142</v>
      </c>
      <c r="K684" s="2">
        <v>18</v>
      </c>
      <c r="L684" s="2">
        <v>0</v>
      </c>
      <c r="M684" s="2">
        <v>0</v>
      </c>
      <c r="N684" s="2" t="str">
        <f t="shared" si="283"/>
        <v>reference(PartnerNetworkConnection)|18|0|0</v>
      </c>
      <c r="O684" t="str">
        <f>IFERROR(VLOOKUP('nCino | Field Mappings'!$A684,'nCino | Object Info'!$A:$H,5,FALSE),"(not found)")</f>
        <v>rskcsp_ds_policy_exception_template</v>
      </c>
      <c r="P684" t="str">
        <f t="shared" si="284"/>
        <v>ConnectionSentId</v>
      </c>
      <c r="Q684" s="7">
        <f>IFERROR(VLOOKUP($N684,'nCino | BigQuery Type Lookup'!$A:$F,2,FALSE),"(not found)")</f>
        <v>18</v>
      </c>
    </row>
    <row r="685" spans="1:42">
      <c r="A685" s="1" t="s">
        <v>62</v>
      </c>
      <c r="B685" s="1" t="s">
        <v>63</v>
      </c>
      <c r="C685" s="1" t="s">
        <v>2000</v>
      </c>
      <c r="D685" s="1" t="s">
        <v>147</v>
      </c>
      <c r="E685" s="1" t="s">
        <v>148</v>
      </c>
      <c r="F685" s="2" t="str">
        <f>IF(OR(ISERROR(VLOOKUP($C685,'DMW | F&amp;L Fields'!$L:$M, 1, FALSE)),IFERROR(INDEX('DMW | F&amp;L Fields'!$C:$C,MATCH($C685,'DMW | F&amp;L Fields'!$L:$L, 0)), "Y") ="Y"),"No", "Yes")</f>
        <v>Yes</v>
      </c>
      <c r="G685" s="1" t="str">
        <f>IFERROR(VLOOKUP($C685,'DMW | F&amp;L Fields'!$L:$M, 2, FALSE),"(not found)")</f>
        <v>Record created by user.</v>
      </c>
      <c r="H685" s="2" t="str">
        <f t="shared" si="282"/>
        <v>Foreign</v>
      </c>
      <c r="I685" s="2" t="s">
        <v>110</v>
      </c>
      <c r="J685" s="1" t="s">
        <v>149</v>
      </c>
      <c r="K685" s="2">
        <v>18</v>
      </c>
      <c r="L685" s="2">
        <v>0</v>
      </c>
      <c r="M685" s="2">
        <v>0</v>
      </c>
      <c r="N685" s="2" t="str">
        <f t="shared" si="283"/>
        <v>reference(User)|18|0|0</v>
      </c>
      <c r="O685" t="str">
        <f>IFERROR(VLOOKUP('nCino | Field Mappings'!$A685,'nCino | Object Info'!$A:$H,5,FALSE),"(not found)")</f>
        <v>rskcsp_ds_policy_exception_template</v>
      </c>
      <c r="P685" t="str">
        <f t="shared" si="284"/>
        <v>CreatedById</v>
      </c>
      <c r="Q685" s="7">
        <f>IFERROR(VLOOKUP($N685,'nCino | BigQuery Type Lookup'!$A:$F,2,FALSE),"(not found)")</f>
        <v>18</v>
      </c>
      <c r="R685" t="str">
        <f>IFERROR(VLOOKUP('nCino | Field Mappings'!$A685,'nCino | Object Info'!$A:$H,6,FALSE),"(not found)")</f>
        <v>rskcsp_ds_policy_exception_template_staging</v>
      </c>
      <c r="S685" t="str">
        <f t="shared" si="285"/>
        <v>CreatedById</v>
      </c>
      <c r="T685" s="7" t="str">
        <f t="shared" si="286"/>
        <v>Foreign</v>
      </c>
      <c r="U685" s="7" t="str">
        <f t="shared" ref="U685:U688" si="311">IF($T685="Primary", "yes", "no")</f>
        <v>no</v>
      </c>
      <c r="V685" s="2" t="str">
        <f>IFERROR(VLOOKUP($N685,'nCino | BigQuery Type Lookup'!$A:$F,3,FALSE),"(not found)")</f>
        <v>STRING</v>
      </c>
      <c r="W685" s="7">
        <f>IFERROR(VLOOKUP($N685,'nCino | BigQuery Type Lookup'!$A:$F,4,FALSE),"(not found)")</f>
        <v>18</v>
      </c>
      <c r="X685" s="7" t="str">
        <f>IFERROR(VLOOKUP($N685,'nCino | BigQuery Type Lookup'!$A:$F,5,FALSE),"(not found)")</f>
        <v>n/a</v>
      </c>
      <c r="Y685" s="7" t="str">
        <f>IFERROR(VLOOKUP($N685,'nCino | BigQuery Type Lookup'!$A:$F,6,FALSE),"(not found)")</f>
        <v>n/a</v>
      </c>
      <c r="Z685" t="str">
        <f>IFERROR(VLOOKUP('nCino | Field Mappings'!$A685,'nCino | Object Info'!$A:$H,7,FALSE),"(not found)")</f>
        <v>rskcsp_ds_policy_exception_template_curated</v>
      </c>
      <c r="AA685" t="str">
        <f t="shared" si="288"/>
        <v>CreatedById</v>
      </c>
      <c r="AB685" s="7" t="str">
        <f t="shared" si="289"/>
        <v>Foreign</v>
      </c>
      <c r="AC685" s="7" t="str">
        <f t="shared" si="289"/>
        <v>no</v>
      </c>
      <c r="AD685" s="2" t="str">
        <f t="shared" si="290"/>
        <v>STRING</v>
      </c>
      <c r="AE685" s="7">
        <f t="shared" si="291"/>
        <v>18</v>
      </c>
      <c r="AF685" s="7" t="str">
        <f t="shared" si="292"/>
        <v>n/a</v>
      </c>
      <c r="AG685" s="7" t="str">
        <f t="shared" si="293"/>
        <v>n/a</v>
      </c>
      <c r="AH685" t="str">
        <f>IFERROR(VLOOKUP('nCino | Field Mappings'!$A685,'nCino | Object Info'!$A:$H,8,FALSE),"(not found)")</f>
        <v>policy_exception_template</v>
      </c>
      <c r="AI685" t="str">
        <f t="shared" si="301"/>
        <v>CreatedById</v>
      </c>
      <c r="AJ685" s="7" t="str">
        <f t="shared" si="294"/>
        <v>Foreign</v>
      </c>
      <c r="AK685" s="7" t="str">
        <f t="shared" ref="AK685:AK688" si="312">AC685</f>
        <v>no</v>
      </c>
      <c r="AL685" s="2" t="str">
        <f t="shared" si="296"/>
        <v>STRING</v>
      </c>
      <c r="AM685" s="7">
        <f t="shared" si="297"/>
        <v>18</v>
      </c>
      <c r="AN685" s="7" t="str">
        <f t="shared" si="298"/>
        <v>n/a</v>
      </c>
      <c r="AO685" s="7" t="str">
        <f t="shared" si="299"/>
        <v>n/a</v>
      </c>
      <c r="AP685" s="7" t="str">
        <f t="shared" ref="AP685:AP688" si="313">IF(AL685="ARRAY", "CHECK MAX ELEMENTS", "n/a")</f>
        <v>n/a</v>
      </c>
    </row>
    <row r="686" spans="1:42">
      <c r="A686" s="1" t="s">
        <v>62</v>
      </c>
      <c r="B686" s="1" t="s">
        <v>63</v>
      </c>
      <c r="C686" s="1" t="s">
        <v>2001</v>
      </c>
      <c r="D686" s="1" t="s">
        <v>151</v>
      </c>
      <c r="E686" s="1" t="s">
        <v>152</v>
      </c>
      <c r="F686" s="2" t="str">
        <f>IF(OR(ISERROR(VLOOKUP($C686,'DMW | F&amp;L Fields'!$L:$M, 1, FALSE)),IFERROR(INDEX('DMW | F&amp;L Fields'!$C:$C,MATCH($C686,'DMW | F&amp;L Fields'!$L:$L, 0)), "Y") ="Y"),"No", "Yes")</f>
        <v>Yes</v>
      </c>
      <c r="G686" s="1" t="str">
        <f>IFERROR(VLOOKUP($C686,'DMW | F&amp;L Fields'!$L:$M, 2, FALSE),"(not found)")</f>
        <v>Record created date.</v>
      </c>
      <c r="H686" s="2" t="str">
        <f t="shared" si="282"/>
        <v>n/a</v>
      </c>
      <c r="I686" s="2" t="s">
        <v>110</v>
      </c>
      <c r="J686" s="1" t="s">
        <v>153</v>
      </c>
      <c r="K686" s="2">
        <v>0</v>
      </c>
      <c r="L686" s="2">
        <v>0</v>
      </c>
      <c r="M686" s="2">
        <v>0</v>
      </c>
      <c r="N686" s="2" t="str">
        <f t="shared" si="283"/>
        <v>datetime|0|0|0</v>
      </c>
      <c r="O686" t="str">
        <f>IFERROR(VLOOKUP('nCino | Field Mappings'!$A686,'nCino | Object Info'!$A:$H,5,FALSE),"(not found)")</f>
        <v>rskcsp_ds_policy_exception_template</v>
      </c>
      <c r="P686" t="str">
        <f t="shared" si="284"/>
        <v>CreatedDate</v>
      </c>
      <c r="Q686" s="7">
        <f>IFERROR(VLOOKUP($N686,'nCino | BigQuery Type Lookup'!$A:$F,2,FALSE),"(not found)")</f>
        <v>14</v>
      </c>
      <c r="R686" t="str">
        <f>IFERROR(VLOOKUP('nCino | Field Mappings'!$A686,'nCino | Object Info'!$A:$H,6,FALSE),"(not found)")</f>
        <v>rskcsp_ds_policy_exception_template_staging</v>
      </c>
      <c r="S686" t="str">
        <f t="shared" si="285"/>
        <v>CreatedDate</v>
      </c>
      <c r="T686" s="7" t="str">
        <f t="shared" si="286"/>
        <v>n/a</v>
      </c>
      <c r="U686" s="7" t="str">
        <f t="shared" si="311"/>
        <v>no</v>
      </c>
      <c r="V686" s="2" t="str">
        <f>IFERROR(VLOOKUP($N686,'nCino | BigQuery Type Lookup'!$A:$F,3,FALSE),"(not found)")</f>
        <v>DATETIME</v>
      </c>
      <c r="W686" s="7" t="str">
        <f>IFERROR(VLOOKUP($N686,'nCino | BigQuery Type Lookup'!$A:$F,4,FALSE),"(not found)")</f>
        <v>n/a</v>
      </c>
      <c r="X686" s="7" t="str">
        <f>IFERROR(VLOOKUP($N686,'nCino | BigQuery Type Lookup'!$A:$F,5,FALSE),"(not found)")</f>
        <v>n/a</v>
      </c>
      <c r="Y686" s="7" t="str">
        <f>IFERROR(VLOOKUP($N686,'nCino | BigQuery Type Lookup'!$A:$F,6,FALSE),"(not found)")</f>
        <v>n/a</v>
      </c>
      <c r="Z686" t="str">
        <f>IFERROR(VLOOKUP('nCino | Field Mappings'!$A686,'nCino | Object Info'!$A:$H,7,FALSE),"(not found)")</f>
        <v>rskcsp_ds_policy_exception_template_curated</v>
      </c>
      <c r="AA686" t="str">
        <f t="shared" si="288"/>
        <v>CreatedDate</v>
      </c>
      <c r="AB686" s="7" t="str">
        <f t="shared" si="289"/>
        <v>n/a</v>
      </c>
      <c r="AC686" s="7" t="str">
        <f t="shared" si="289"/>
        <v>no</v>
      </c>
      <c r="AD686" s="2" t="str">
        <f t="shared" si="290"/>
        <v>DATETIME</v>
      </c>
      <c r="AE686" s="7" t="str">
        <f t="shared" si="291"/>
        <v>n/a</v>
      </c>
      <c r="AF686" s="7" t="str">
        <f t="shared" si="292"/>
        <v>n/a</v>
      </c>
      <c r="AG686" s="7" t="str">
        <f t="shared" si="293"/>
        <v>n/a</v>
      </c>
      <c r="AH686" t="str">
        <f>IFERROR(VLOOKUP('nCino | Field Mappings'!$A686,'nCino | Object Info'!$A:$H,8,FALSE),"(not found)")</f>
        <v>policy_exception_template</v>
      </c>
      <c r="AI686" t="str">
        <f t="shared" si="301"/>
        <v>CreatedDate</v>
      </c>
      <c r="AJ686" s="7" t="str">
        <f t="shared" si="294"/>
        <v>n/a</v>
      </c>
      <c r="AK686" s="7" t="str">
        <f t="shared" si="312"/>
        <v>no</v>
      </c>
      <c r="AL686" s="2" t="str">
        <f t="shared" si="296"/>
        <v>DATETIME</v>
      </c>
      <c r="AM686" s="7" t="str">
        <f t="shared" si="297"/>
        <v>n/a</v>
      </c>
      <c r="AN686" s="7" t="str">
        <f t="shared" si="298"/>
        <v>n/a</v>
      </c>
      <c r="AO686" s="7" t="str">
        <f t="shared" si="299"/>
        <v>n/a</v>
      </c>
      <c r="AP686" s="7" t="str">
        <f t="shared" si="313"/>
        <v>n/a</v>
      </c>
    </row>
    <row r="687" spans="1:42">
      <c r="A687" s="1" t="s">
        <v>62</v>
      </c>
      <c r="B687" s="1" t="s">
        <v>63</v>
      </c>
      <c r="C687" s="1" t="s">
        <v>2002</v>
      </c>
      <c r="D687" s="1" t="s">
        <v>155</v>
      </c>
      <c r="E687" s="1" t="s">
        <v>156</v>
      </c>
      <c r="F687" s="2" t="str">
        <f>IF(OR(ISERROR(VLOOKUP($C687,'DMW | F&amp;L Fields'!$L:$M, 1, FALSE)),IFERROR(INDEX('DMW | F&amp;L Fields'!$C:$C,MATCH($C687,'DMW | F&amp;L Fields'!$L:$L, 0)), "Y") ="Y"),"No", "Yes")</f>
        <v>Yes</v>
      </c>
      <c r="G687" s="1" t="str">
        <f>IFERROR(VLOOKUP($C687,'DMW | F&amp;L Fields'!$L:$M, 2, FALSE),"(not found)")</f>
        <v>This is a picklist field that allows the user to select the applicable currency (e.g. GBP, EU, etc.)</v>
      </c>
      <c r="H687" s="2" t="str">
        <f t="shared" si="282"/>
        <v>n/a</v>
      </c>
      <c r="I687" s="2" t="s">
        <v>97</v>
      </c>
      <c r="J687" s="1" t="s">
        <v>119</v>
      </c>
      <c r="K687" s="2">
        <v>3</v>
      </c>
      <c r="L687" s="2">
        <v>0</v>
      </c>
      <c r="M687" s="2">
        <v>0</v>
      </c>
      <c r="N687" s="2" t="str">
        <f t="shared" si="283"/>
        <v>picklist|3|0|0</v>
      </c>
      <c r="O687" t="str">
        <f>IFERROR(VLOOKUP('nCino | Field Mappings'!$A687,'nCino | Object Info'!$A:$H,5,FALSE),"(not found)")</f>
        <v>rskcsp_ds_policy_exception_template</v>
      </c>
      <c r="P687" t="str">
        <f t="shared" si="284"/>
        <v>CurrencyIsoCode</v>
      </c>
      <c r="Q687" s="7">
        <f>IFERROR(VLOOKUP($N687,'nCino | BigQuery Type Lookup'!$A:$F,2,FALSE),"(not found)")</f>
        <v>3</v>
      </c>
      <c r="R687" t="str">
        <f>IFERROR(VLOOKUP('nCino | Field Mappings'!$A687,'nCino | Object Info'!$A:$H,6,FALSE),"(not found)")</f>
        <v>rskcsp_ds_policy_exception_template_staging</v>
      </c>
      <c r="S687" t="str">
        <f t="shared" si="285"/>
        <v>CurrencyIsoCode</v>
      </c>
      <c r="T687" s="7" t="str">
        <f t="shared" si="286"/>
        <v>n/a</v>
      </c>
      <c r="U687" s="7" t="str">
        <f t="shared" si="311"/>
        <v>no</v>
      </c>
      <c r="V687" s="2" t="str">
        <f>IFERROR(VLOOKUP($N687,'nCino | BigQuery Type Lookup'!$A:$F,3,FALSE),"(not found)")</f>
        <v>STRING</v>
      </c>
      <c r="W687" s="7">
        <f>IFERROR(VLOOKUP($N687,'nCino | BigQuery Type Lookup'!$A:$F,4,FALSE),"(not found)")</f>
        <v>3</v>
      </c>
      <c r="X687" s="7" t="str">
        <f>IFERROR(VLOOKUP($N687,'nCino | BigQuery Type Lookup'!$A:$F,5,FALSE),"(not found)")</f>
        <v>n/a</v>
      </c>
      <c r="Y687" s="7" t="str">
        <f>IFERROR(VLOOKUP($N687,'nCino | BigQuery Type Lookup'!$A:$F,6,FALSE),"(not found)")</f>
        <v>n/a</v>
      </c>
      <c r="Z687" t="str">
        <f>IFERROR(VLOOKUP('nCino | Field Mappings'!$A687,'nCino | Object Info'!$A:$H,7,FALSE),"(not found)")</f>
        <v>rskcsp_ds_policy_exception_template_curated</v>
      </c>
      <c r="AA687" t="str">
        <f t="shared" si="288"/>
        <v>CurrencyIsoCode</v>
      </c>
      <c r="AB687" s="7" t="str">
        <f t="shared" si="289"/>
        <v>n/a</v>
      </c>
      <c r="AC687" s="7" t="str">
        <f t="shared" si="289"/>
        <v>yes</v>
      </c>
      <c r="AD687" s="2" t="str">
        <f t="shared" si="290"/>
        <v>STRING</v>
      </c>
      <c r="AE687" s="7">
        <f t="shared" si="291"/>
        <v>3</v>
      </c>
      <c r="AF687" s="7" t="str">
        <f t="shared" si="292"/>
        <v>n/a</v>
      </c>
      <c r="AG687" s="7" t="str">
        <f t="shared" si="293"/>
        <v>n/a</v>
      </c>
      <c r="AH687" t="str">
        <f>IFERROR(VLOOKUP('nCino | Field Mappings'!$A687,'nCino | Object Info'!$A:$H,8,FALSE),"(not found)")</f>
        <v>policy_exception_template</v>
      </c>
      <c r="AI687" t="str">
        <f t="shared" si="301"/>
        <v>CurrencyIsoCode</v>
      </c>
      <c r="AJ687" s="7" t="str">
        <f t="shared" si="294"/>
        <v>n/a</v>
      </c>
      <c r="AK687" s="7" t="str">
        <f t="shared" si="312"/>
        <v>yes</v>
      </c>
      <c r="AL687" s="2" t="str">
        <f t="shared" si="296"/>
        <v>STRING</v>
      </c>
      <c r="AM687" s="7">
        <f t="shared" si="297"/>
        <v>3</v>
      </c>
      <c r="AN687" s="7" t="str">
        <f t="shared" si="298"/>
        <v>n/a</v>
      </c>
      <c r="AO687" s="7" t="str">
        <f t="shared" si="299"/>
        <v>n/a</v>
      </c>
      <c r="AP687" s="7" t="str">
        <f t="shared" si="313"/>
        <v>n/a</v>
      </c>
    </row>
    <row r="688" spans="1:42">
      <c r="A688" s="1" t="s">
        <v>62</v>
      </c>
      <c r="B688" s="1" t="s">
        <v>63</v>
      </c>
      <c r="C688" s="1" t="s">
        <v>2003</v>
      </c>
      <c r="D688" s="1" t="s">
        <v>158</v>
      </c>
      <c r="E688" s="1" t="s">
        <v>159</v>
      </c>
      <c r="F688" s="2" t="str">
        <f>IF(OR(ISERROR(VLOOKUP($C688,'DMW | F&amp;L Fields'!$L:$M, 1, FALSE)),IFERROR(INDEX('DMW | F&amp;L Fields'!$C:$C,MATCH($C688,'DMW | F&amp;L Fields'!$L:$L, 0)), "Y") ="Y"),"No", "Yes")</f>
        <v>Yes</v>
      </c>
      <c r="G688" s="1" t="str">
        <f>IFERROR(VLOOKUP($C688,'DMW | F&amp;L Fields'!$L:$M, 2, FALSE),"(not found)")</f>
        <v>Id</v>
      </c>
      <c r="H688" s="2" t="str">
        <f t="shared" si="282"/>
        <v>Primary</v>
      </c>
      <c r="I688" s="2" t="s">
        <v>110</v>
      </c>
      <c r="J688" s="1" t="s">
        <v>160</v>
      </c>
      <c r="K688" s="2">
        <v>18</v>
      </c>
      <c r="L688" s="2">
        <v>0</v>
      </c>
      <c r="M688" s="2">
        <v>0</v>
      </c>
      <c r="N688" s="2" t="str">
        <f t="shared" si="283"/>
        <v>id|18|0|0</v>
      </c>
      <c r="O688" t="str">
        <f>IFERROR(VLOOKUP('nCino | Field Mappings'!$A688,'nCino | Object Info'!$A:$H,5,FALSE),"(not found)")</f>
        <v>rskcsp_ds_policy_exception_template</v>
      </c>
      <c r="P688" t="str">
        <f t="shared" si="284"/>
        <v>Id</v>
      </c>
      <c r="Q688" s="7">
        <f>IFERROR(VLOOKUP($N688,'nCino | BigQuery Type Lookup'!$A:$F,2,FALSE),"(not found)")</f>
        <v>18</v>
      </c>
      <c r="R688" t="str">
        <f>IFERROR(VLOOKUP('nCino | Field Mappings'!$A688,'nCino | Object Info'!$A:$H,6,FALSE),"(not found)")</f>
        <v>rskcsp_ds_policy_exception_template_staging</v>
      </c>
      <c r="S688" t="str">
        <f t="shared" si="285"/>
        <v>Id</v>
      </c>
      <c r="T688" s="7" t="str">
        <f t="shared" si="286"/>
        <v>Primary</v>
      </c>
      <c r="U688" s="7" t="str">
        <f t="shared" si="311"/>
        <v>yes</v>
      </c>
      <c r="V688" s="2" t="str">
        <f>IFERROR(VLOOKUP($N688,'nCino | BigQuery Type Lookup'!$A:$F,3,FALSE),"(not found)")</f>
        <v>STRING</v>
      </c>
      <c r="W688" s="7">
        <f>IFERROR(VLOOKUP($N688,'nCino | BigQuery Type Lookup'!$A:$F,4,FALSE),"(not found)")</f>
        <v>18</v>
      </c>
      <c r="X688" s="7" t="str">
        <f>IFERROR(VLOOKUP($N688,'nCino | BigQuery Type Lookup'!$A:$F,5,FALSE),"(not found)")</f>
        <v>n/a</v>
      </c>
      <c r="Y688" s="7" t="str">
        <f>IFERROR(VLOOKUP($N688,'nCino | BigQuery Type Lookup'!$A:$F,6,FALSE),"(not found)")</f>
        <v>n/a</v>
      </c>
      <c r="Z688" t="str">
        <f>IFERROR(VLOOKUP('nCino | Field Mappings'!$A688,'nCino | Object Info'!$A:$H,7,FALSE),"(not found)")</f>
        <v>rskcsp_ds_policy_exception_template_curated</v>
      </c>
      <c r="AA688" t="str">
        <f t="shared" si="288"/>
        <v>Id</v>
      </c>
      <c r="AB688" s="7" t="str">
        <f t="shared" si="289"/>
        <v>Primary</v>
      </c>
      <c r="AC688" s="7" t="str">
        <f t="shared" si="289"/>
        <v>no</v>
      </c>
      <c r="AD688" s="2" t="str">
        <f t="shared" si="290"/>
        <v>STRING</v>
      </c>
      <c r="AE688" s="7">
        <f t="shared" si="291"/>
        <v>18</v>
      </c>
      <c r="AF688" s="7" t="str">
        <f t="shared" si="292"/>
        <v>n/a</v>
      </c>
      <c r="AG688" s="7" t="str">
        <f t="shared" si="293"/>
        <v>n/a</v>
      </c>
      <c r="AH688" t="str">
        <f>IFERROR(VLOOKUP('nCino | Field Mappings'!$A688,'nCino | Object Info'!$A:$H,8,FALSE),"(not found)")</f>
        <v>policy_exception_template</v>
      </c>
      <c r="AI688" t="str">
        <f t="shared" si="301"/>
        <v>Id</v>
      </c>
      <c r="AJ688" s="7" t="str">
        <f t="shared" si="294"/>
        <v>Primary</v>
      </c>
      <c r="AK688" s="7" t="str">
        <f t="shared" si="312"/>
        <v>no</v>
      </c>
      <c r="AL688" s="2" t="str">
        <f t="shared" si="296"/>
        <v>STRING</v>
      </c>
      <c r="AM688" s="7">
        <f t="shared" si="297"/>
        <v>18</v>
      </c>
      <c r="AN688" s="7" t="str">
        <f t="shared" si="298"/>
        <v>n/a</v>
      </c>
      <c r="AO688" s="7" t="str">
        <f t="shared" si="299"/>
        <v>n/a</v>
      </c>
      <c r="AP688" s="7" t="str">
        <f t="shared" si="313"/>
        <v>n/a</v>
      </c>
    </row>
    <row r="689" spans="1:42">
      <c r="A689" s="1" t="s">
        <v>62</v>
      </c>
      <c r="B689" s="1" t="s">
        <v>63</v>
      </c>
      <c r="C689" s="1" t="s">
        <v>2004</v>
      </c>
      <c r="D689" s="1" t="s">
        <v>162</v>
      </c>
      <c r="E689" s="1" t="s">
        <v>163</v>
      </c>
      <c r="F689" s="2" t="str">
        <f>IF(OR(ISERROR(VLOOKUP($C689,'DMW | F&amp;L Fields'!$L:$M, 1, FALSE)),IFERROR(INDEX('DMW | F&amp;L Fields'!$C:$C,MATCH($C689,'DMW | F&amp;L Fields'!$L:$L, 0)), "Y") ="Y"),"No", "Yes")</f>
        <v>No</v>
      </c>
      <c r="G689" s="1" t="str">
        <f>IFERROR(VLOOKUP($C689,'DMW | F&amp;L Fields'!$L:$M, 2, FALSE),"(not found)")</f>
        <v>(not found)</v>
      </c>
      <c r="H689" s="2" t="str">
        <f t="shared" si="282"/>
        <v>n/a</v>
      </c>
      <c r="I689" s="2" t="s">
        <v>110</v>
      </c>
      <c r="J689" s="1" t="s">
        <v>164</v>
      </c>
      <c r="K689" s="2">
        <v>0</v>
      </c>
      <c r="L689" s="2">
        <v>0</v>
      </c>
      <c r="M689" s="2">
        <v>0</v>
      </c>
      <c r="N689" s="2" t="str">
        <f t="shared" si="283"/>
        <v>boolean|0|0|0</v>
      </c>
      <c r="O689" t="str">
        <f>IFERROR(VLOOKUP('nCino | Field Mappings'!$A689,'nCino | Object Info'!$A:$H,5,FALSE),"(not found)")</f>
        <v>rskcsp_ds_policy_exception_template</v>
      </c>
      <c r="P689" t="str">
        <f t="shared" si="284"/>
        <v>IsDeleted</v>
      </c>
      <c r="Q689" s="7">
        <f>IFERROR(VLOOKUP($N689,'nCino | BigQuery Type Lookup'!$A:$F,2,FALSE),"(not found)")</f>
        <v>1</v>
      </c>
    </row>
    <row r="690" spans="1:42">
      <c r="A690" s="1" t="s">
        <v>62</v>
      </c>
      <c r="B690" s="1" t="s">
        <v>63</v>
      </c>
      <c r="C690" s="1" t="s">
        <v>2005</v>
      </c>
      <c r="D690" s="1" t="s">
        <v>166</v>
      </c>
      <c r="E690" s="1" t="s">
        <v>167</v>
      </c>
      <c r="F690" s="2" t="str">
        <f>IF(OR(ISERROR(VLOOKUP($C690,'DMW | F&amp;L Fields'!$L:$M, 1, FALSE)),IFERROR(INDEX('DMW | F&amp;L Fields'!$C:$C,MATCH($C690,'DMW | F&amp;L Fields'!$L:$L, 0)), "Y") ="Y"),"No", "Yes")</f>
        <v>No</v>
      </c>
      <c r="G690" s="1" t="str">
        <f>IFERROR(VLOOKUP($C690,'DMW | F&amp;L Fields'!$L:$M, 2, FALSE),"(not found)")</f>
        <v>(not found)</v>
      </c>
      <c r="H690" s="2" t="str">
        <f t="shared" si="282"/>
        <v>n/a</v>
      </c>
      <c r="I690" s="2" t="s">
        <v>97</v>
      </c>
      <c r="J690" s="1" t="s">
        <v>102</v>
      </c>
      <c r="K690" s="2">
        <v>0</v>
      </c>
      <c r="L690" s="2">
        <v>0</v>
      </c>
      <c r="M690" s="2">
        <v>0</v>
      </c>
      <c r="N690" s="2" t="str">
        <f t="shared" si="283"/>
        <v>date|0|0|0</v>
      </c>
      <c r="O690" t="str">
        <f>IFERROR(VLOOKUP('nCino | Field Mappings'!$A690,'nCino | Object Info'!$A:$H,5,FALSE),"(not found)")</f>
        <v>rskcsp_ds_policy_exception_template</v>
      </c>
      <c r="P690" t="str">
        <f t="shared" si="284"/>
        <v>LastActivityDate</v>
      </c>
      <c r="Q690" s="7">
        <f>IFERROR(VLOOKUP($N690,'nCino | BigQuery Type Lookup'!$A:$F,2,FALSE),"(not found)")</f>
        <v>8</v>
      </c>
    </row>
    <row r="691" spans="1:42">
      <c r="A691" s="1" t="s">
        <v>62</v>
      </c>
      <c r="B691" s="1" t="s">
        <v>63</v>
      </c>
      <c r="C691" s="1" t="s">
        <v>2006</v>
      </c>
      <c r="D691" s="1" t="s">
        <v>169</v>
      </c>
      <c r="E691" s="1" t="s">
        <v>170</v>
      </c>
      <c r="F691" s="2" t="str">
        <f>IF(OR(ISERROR(VLOOKUP($C691,'DMW | F&amp;L Fields'!$L:$M, 1, FALSE)),IFERROR(INDEX('DMW | F&amp;L Fields'!$C:$C,MATCH($C691,'DMW | F&amp;L Fields'!$L:$L, 0)), "Y") ="Y"),"No", "Yes")</f>
        <v>Yes</v>
      </c>
      <c r="G691" s="1" t="str">
        <f>IFERROR(VLOOKUP($C691,'DMW | F&amp;L Fields'!$L:$M, 2, FALSE),"(not found)")</f>
        <v>Last modified by user.</v>
      </c>
      <c r="H691" s="2" t="str">
        <f t="shared" si="282"/>
        <v>Foreign</v>
      </c>
      <c r="I691" s="2" t="s">
        <v>110</v>
      </c>
      <c r="J691" s="1" t="s">
        <v>149</v>
      </c>
      <c r="K691" s="2">
        <v>18</v>
      </c>
      <c r="L691" s="2">
        <v>0</v>
      </c>
      <c r="M691" s="2">
        <v>0</v>
      </c>
      <c r="N691" s="2" t="str">
        <f t="shared" si="283"/>
        <v>reference(User)|18|0|0</v>
      </c>
      <c r="O691" t="str">
        <f>IFERROR(VLOOKUP('nCino | Field Mappings'!$A691,'nCino | Object Info'!$A:$H,5,FALSE),"(not found)")</f>
        <v>rskcsp_ds_policy_exception_template</v>
      </c>
      <c r="P691" t="str">
        <f t="shared" si="284"/>
        <v>LastModifiedById</v>
      </c>
      <c r="Q691" s="7">
        <f>IFERROR(VLOOKUP($N691,'nCino | BigQuery Type Lookup'!$A:$F,2,FALSE),"(not found)")</f>
        <v>18</v>
      </c>
      <c r="R691" t="str">
        <f>IFERROR(VLOOKUP('nCino | Field Mappings'!$A691,'nCino | Object Info'!$A:$H,6,FALSE),"(not found)")</f>
        <v>rskcsp_ds_policy_exception_template_staging</v>
      </c>
      <c r="S691" t="str">
        <f t="shared" si="285"/>
        <v>LastModifiedById</v>
      </c>
      <c r="T691" s="7" t="str">
        <f t="shared" si="286"/>
        <v>Foreign</v>
      </c>
      <c r="U691" s="7" t="str">
        <f t="shared" ref="U691:U692" si="314">IF($T691="Primary", "yes", "no")</f>
        <v>no</v>
      </c>
      <c r="V691" s="2" t="str">
        <f>IFERROR(VLOOKUP($N691,'nCino | BigQuery Type Lookup'!$A:$F,3,FALSE),"(not found)")</f>
        <v>STRING</v>
      </c>
      <c r="W691" s="7">
        <f>IFERROR(VLOOKUP($N691,'nCino | BigQuery Type Lookup'!$A:$F,4,FALSE),"(not found)")</f>
        <v>18</v>
      </c>
      <c r="X691" s="7" t="str">
        <f>IFERROR(VLOOKUP($N691,'nCino | BigQuery Type Lookup'!$A:$F,5,FALSE),"(not found)")</f>
        <v>n/a</v>
      </c>
      <c r="Y691" s="7" t="str">
        <f>IFERROR(VLOOKUP($N691,'nCino | BigQuery Type Lookup'!$A:$F,6,FALSE),"(not found)")</f>
        <v>n/a</v>
      </c>
      <c r="Z691" t="str">
        <f>IFERROR(VLOOKUP('nCino | Field Mappings'!$A691,'nCino | Object Info'!$A:$H,7,FALSE),"(not found)")</f>
        <v>rskcsp_ds_policy_exception_template_curated</v>
      </c>
      <c r="AA691" t="str">
        <f t="shared" si="288"/>
        <v>LastModifiedById</v>
      </c>
      <c r="AB691" s="7" t="str">
        <f t="shared" si="289"/>
        <v>Foreign</v>
      </c>
      <c r="AC691" s="7" t="str">
        <f t="shared" si="289"/>
        <v>no</v>
      </c>
      <c r="AD691" s="2" t="str">
        <f t="shared" si="290"/>
        <v>STRING</v>
      </c>
      <c r="AE691" s="7">
        <f t="shared" si="291"/>
        <v>18</v>
      </c>
      <c r="AF691" s="7" t="str">
        <f t="shared" si="292"/>
        <v>n/a</v>
      </c>
      <c r="AG691" s="7" t="str">
        <f t="shared" si="293"/>
        <v>n/a</v>
      </c>
      <c r="AH691" t="str">
        <f>IFERROR(VLOOKUP('nCino | Field Mappings'!$A691,'nCino | Object Info'!$A:$H,8,FALSE),"(not found)")</f>
        <v>policy_exception_template</v>
      </c>
      <c r="AI691" t="str">
        <f t="shared" si="301"/>
        <v>LastModifiedById</v>
      </c>
      <c r="AJ691" s="7" t="str">
        <f t="shared" si="294"/>
        <v>Foreign</v>
      </c>
      <c r="AK691" s="7" t="str">
        <f t="shared" ref="AK691:AK692" si="315">AC691</f>
        <v>no</v>
      </c>
      <c r="AL691" s="2" t="str">
        <f t="shared" si="296"/>
        <v>STRING</v>
      </c>
      <c r="AM691" s="7">
        <f t="shared" si="297"/>
        <v>18</v>
      </c>
      <c r="AN691" s="7" t="str">
        <f t="shared" si="298"/>
        <v>n/a</v>
      </c>
      <c r="AO691" s="7" t="str">
        <f t="shared" si="299"/>
        <v>n/a</v>
      </c>
      <c r="AP691" s="7" t="str">
        <f t="shared" ref="AP691:AP692" si="316">IF(AL691="ARRAY", "CHECK MAX ELEMENTS", "n/a")</f>
        <v>n/a</v>
      </c>
    </row>
    <row r="692" spans="1:42">
      <c r="A692" s="1" t="s">
        <v>62</v>
      </c>
      <c r="B692" s="1" t="s">
        <v>63</v>
      </c>
      <c r="C692" s="1" t="s">
        <v>2007</v>
      </c>
      <c r="D692" s="1" t="s">
        <v>172</v>
      </c>
      <c r="E692" s="1" t="s">
        <v>173</v>
      </c>
      <c r="F692" s="2" t="str">
        <f>IF(OR(ISERROR(VLOOKUP($C692,'DMW | F&amp;L Fields'!$L:$M, 1, FALSE)),IFERROR(INDEX('DMW | F&amp;L Fields'!$C:$C,MATCH($C692,'DMW | F&amp;L Fields'!$L:$L, 0)), "Y") ="Y"),"No", "Yes")</f>
        <v>Yes</v>
      </c>
      <c r="G692" s="1" t="str">
        <f>IFERROR(VLOOKUP($C692,'DMW | F&amp;L Fields'!$L:$M, 2, FALSE),"(not found)")</f>
        <v>Last modified date.</v>
      </c>
      <c r="H692" s="2" t="str">
        <f t="shared" si="282"/>
        <v>n/a</v>
      </c>
      <c r="I692" s="2" t="s">
        <v>110</v>
      </c>
      <c r="J692" s="1" t="s">
        <v>153</v>
      </c>
      <c r="K692" s="2">
        <v>0</v>
      </c>
      <c r="L692" s="2">
        <v>0</v>
      </c>
      <c r="M692" s="2">
        <v>0</v>
      </c>
      <c r="N692" s="2" t="str">
        <f t="shared" si="283"/>
        <v>datetime|0|0|0</v>
      </c>
      <c r="O692" t="str">
        <f>IFERROR(VLOOKUP('nCino | Field Mappings'!$A692,'nCino | Object Info'!$A:$H,5,FALSE),"(not found)")</f>
        <v>rskcsp_ds_policy_exception_template</v>
      </c>
      <c r="P692" t="str">
        <f t="shared" si="284"/>
        <v>LastModifiedDate</v>
      </c>
      <c r="Q692" s="7">
        <f>IFERROR(VLOOKUP($N692,'nCino | BigQuery Type Lookup'!$A:$F,2,FALSE),"(not found)")</f>
        <v>14</v>
      </c>
      <c r="R692" t="str">
        <f>IFERROR(VLOOKUP('nCino | Field Mappings'!$A692,'nCino | Object Info'!$A:$H,6,FALSE),"(not found)")</f>
        <v>rskcsp_ds_policy_exception_template_staging</v>
      </c>
      <c r="S692" t="str">
        <f t="shared" si="285"/>
        <v>LastModifiedDate</v>
      </c>
      <c r="T692" s="7" t="str">
        <f t="shared" si="286"/>
        <v>n/a</v>
      </c>
      <c r="U692" s="7" t="str">
        <f t="shared" si="314"/>
        <v>no</v>
      </c>
      <c r="V692" s="2" t="str">
        <f>IFERROR(VLOOKUP($N692,'nCino | BigQuery Type Lookup'!$A:$F,3,FALSE),"(not found)")</f>
        <v>DATETIME</v>
      </c>
      <c r="W692" s="7" t="str">
        <f>IFERROR(VLOOKUP($N692,'nCino | BigQuery Type Lookup'!$A:$F,4,FALSE),"(not found)")</f>
        <v>n/a</v>
      </c>
      <c r="X692" s="7" t="str">
        <f>IFERROR(VLOOKUP($N692,'nCino | BigQuery Type Lookup'!$A:$F,5,FALSE),"(not found)")</f>
        <v>n/a</v>
      </c>
      <c r="Y692" s="7" t="str">
        <f>IFERROR(VLOOKUP($N692,'nCino | BigQuery Type Lookup'!$A:$F,6,FALSE),"(not found)")</f>
        <v>n/a</v>
      </c>
      <c r="Z692" t="str">
        <f>IFERROR(VLOOKUP('nCino | Field Mappings'!$A692,'nCino | Object Info'!$A:$H,7,FALSE),"(not found)")</f>
        <v>rskcsp_ds_policy_exception_template_curated</v>
      </c>
      <c r="AA692" t="str">
        <f t="shared" si="288"/>
        <v>LastModifiedDate</v>
      </c>
      <c r="AB692" s="7" t="str">
        <f t="shared" si="289"/>
        <v>n/a</v>
      </c>
      <c r="AC692" s="7" t="str">
        <f t="shared" si="289"/>
        <v>no</v>
      </c>
      <c r="AD692" s="2" t="str">
        <f t="shared" si="290"/>
        <v>DATETIME</v>
      </c>
      <c r="AE692" s="7" t="str">
        <f t="shared" si="291"/>
        <v>n/a</v>
      </c>
      <c r="AF692" s="7" t="str">
        <f t="shared" si="292"/>
        <v>n/a</v>
      </c>
      <c r="AG692" s="7" t="str">
        <f t="shared" si="293"/>
        <v>n/a</v>
      </c>
      <c r="AH692" t="str">
        <f>IFERROR(VLOOKUP('nCino | Field Mappings'!$A692,'nCino | Object Info'!$A:$H,8,FALSE),"(not found)")</f>
        <v>policy_exception_template</v>
      </c>
      <c r="AI692" t="str">
        <f t="shared" si="301"/>
        <v>LastModifiedDate</v>
      </c>
      <c r="AJ692" s="7" t="str">
        <f t="shared" si="294"/>
        <v>n/a</v>
      </c>
      <c r="AK692" s="7" t="str">
        <f t="shared" si="315"/>
        <v>no</v>
      </c>
      <c r="AL692" s="2" t="str">
        <f t="shared" si="296"/>
        <v>DATETIME</v>
      </c>
      <c r="AM692" s="7" t="str">
        <f t="shared" si="297"/>
        <v>n/a</v>
      </c>
      <c r="AN692" s="7" t="str">
        <f t="shared" si="298"/>
        <v>n/a</v>
      </c>
      <c r="AO692" s="7" t="str">
        <f t="shared" si="299"/>
        <v>n/a</v>
      </c>
      <c r="AP692" s="7" t="str">
        <f t="shared" si="316"/>
        <v>n/a</v>
      </c>
    </row>
    <row r="693" spans="1:42">
      <c r="A693" s="1" t="s">
        <v>62</v>
      </c>
      <c r="B693" s="1" t="s">
        <v>63</v>
      </c>
      <c r="C693" s="1" t="s">
        <v>2008</v>
      </c>
      <c r="D693" s="1" t="s">
        <v>175</v>
      </c>
      <c r="E693" s="1" t="s">
        <v>176</v>
      </c>
      <c r="F693" s="2" t="str">
        <f>IF(OR(ISERROR(VLOOKUP($C693,'DMW | F&amp;L Fields'!$L:$M, 1, FALSE)),IFERROR(INDEX('DMW | F&amp;L Fields'!$C:$C,MATCH($C693,'DMW | F&amp;L Fields'!$L:$L, 0)), "Y") ="Y"),"No", "Yes")</f>
        <v>No</v>
      </c>
      <c r="G693" s="1" t="str">
        <f>IFERROR(VLOOKUP($C693,'DMW | F&amp;L Fields'!$L:$M, 2, FALSE),"(not found)")</f>
        <v>(not found)</v>
      </c>
      <c r="H693" s="2" t="str">
        <f t="shared" si="282"/>
        <v>n/a</v>
      </c>
      <c r="I693" s="2" t="s">
        <v>97</v>
      </c>
      <c r="J693" s="1" t="s">
        <v>153</v>
      </c>
      <c r="K693" s="2">
        <v>0</v>
      </c>
      <c r="L693" s="2">
        <v>0</v>
      </c>
      <c r="M693" s="2">
        <v>0</v>
      </c>
      <c r="N693" s="2" t="str">
        <f t="shared" si="283"/>
        <v>datetime|0|0|0</v>
      </c>
      <c r="O693" t="str">
        <f>IFERROR(VLOOKUP('nCino | Field Mappings'!$A693,'nCino | Object Info'!$A:$H,5,FALSE),"(not found)")</f>
        <v>rskcsp_ds_policy_exception_template</v>
      </c>
      <c r="P693" t="str">
        <f t="shared" si="284"/>
        <v>LastReferencedDate</v>
      </c>
      <c r="Q693" s="7">
        <f>IFERROR(VLOOKUP($N693,'nCino | BigQuery Type Lookup'!$A:$F,2,FALSE),"(not found)")</f>
        <v>14</v>
      </c>
    </row>
    <row r="694" spans="1:42">
      <c r="A694" s="1" t="s">
        <v>62</v>
      </c>
      <c r="B694" s="1" t="s">
        <v>63</v>
      </c>
      <c r="C694" s="1" t="s">
        <v>2009</v>
      </c>
      <c r="D694" s="1" t="s">
        <v>178</v>
      </c>
      <c r="E694" s="1" t="s">
        <v>179</v>
      </c>
      <c r="F694" s="2" t="str">
        <f>IF(OR(ISERROR(VLOOKUP($C694,'DMW | F&amp;L Fields'!$L:$M, 1, FALSE)),IFERROR(INDEX('DMW | F&amp;L Fields'!$C:$C,MATCH($C694,'DMW | F&amp;L Fields'!$L:$L, 0)), "Y") ="Y"),"No", "Yes")</f>
        <v>No</v>
      </c>
      <c r="G694" s="1" t="str">
        <f>IFERROR(VLOOKUP($C694,'DMW | F&amp;L Fields'!$L:$M, 2, FALSE),"(not found)")</f>
        <v>(not found)</v>
      </c>
      <c r="H694" s="2" t="str">
        <f t="shared" si="282"/>
        <v>n/a</v>
      </c>
      <c r="I694" s="2" t="s">
        <v>97</v>
      </c>
      <c r="J694" s="1" t="s">
        <v>153</v>
      </c>
      <c r="K694" s="2">
        <v>0</v>
      </c>
      <c r="L694" s="2">
        <v>0</v>
      </c>
      <c r="M694" s="2">
        <v>0</v>
      </c>
      <c r="N694" s="2" t="str">
        <f t="shared" si="283"/>
        <v>datetime|0|0|0</v>
      </c>
      <c r="O694" t="str">
        <f>IFERROR(VLOOKUP('nCino | Field Mappings'!$A694,'nCino | Object Info'!$A:$H,5,FALSE),"(not found)")</f>
        <v>rskcsp_ds_policy_exception_template</v>
      </c>
      <c r="P694" t="str">
        <f t="shared" si="284"/>
        <v>LastViewedDate</v>
      </c>
      <c r="Q694" s="7">
        <f>IFERROR(VLOOKUP($N694,'nCino | BigQuery Type Lookup'!$A:$F,2,FALSE),"(not found)")</f>
        <v>14</v>
      </c>
    </row>
    <row r="695" spans="1:42">
      <c r="A695" s="1" t="s">
        <v>62</v>
      </c>
      <c r="B695" s="1" t="s">
        <v>63</v>
      </c>
      <c r="C695" s="1" t="s">
        <v>2010</v>
      </c>
      <c r="D695" s="1" t="s">
        <v>2011</v>
      </c>
      <c r="E695" s="1" t="s">
        <v>2012</v>
      </c>
      <c r="F695" s="2" t="str">
        <f>IF(OR(ISERROR(VLOOKUP($C695,'DMW | F&amp;L Fields'!$L:$M, 1, FALSE)),IFERROR(INDEX('DMW | F&amp;L Fields'!$C:$C,MATCH($C695,'DMW | F&amp;L Fields'!$L:$L, 0)), "Y") ="Y"),"No", "Yes")</f>
        <v>Yes</v>
      </c>
      <c r="G695" s="1" t="str">
        <f>IFERROR(VLOOKUP($C695,'DMW | F&amp;L Fields'!$L:$M, 2, FALSE),"(not found)")</f>
        <v>This field is a formula field that is automatically populated depending on the Start and End dates selected for the exception template's creation. If active, this field Indicates the template may be used for new policy exceptions. To be active, the template record must have a start day of today's date or a date in the past; specify no end date if the template should be continued indefinitely, or an end date in the future.</v>
      </c>
      <c r="H695" s="2" t="str">
        <f t="shared" si="282"/>
        <v>n/a</v>
      </c>
      <c r="I695" s="2" t="s">
        <v>110</v>
      </c>
      <c r="J695" s="1" t="s">
        <v>164</v>
      </c>
      <c r="K695" s="2">
        <v>0</v>
      </c>
      <c r="L695" s="2">
        <v>0</v>
      </c>
      <c r="M695" s="2">
        <v>0</v>
      </c>
      <c r="N695" s="2" t="str">
        <f t="shared" si="283"/>
        <v>boolean|0|0|0</v>
      </c>
      <c r="O695" t="str">
        <f>IFERROR(VLOOKUP('nCino | Field Mappings'!$A695,'nCino | Object Info'!$A:$H,5,FALSE),"(not found)")</f>
        <v>rskcsp_ds_policy_exception_template</v>
      </c>
      <c r="P695" t="str">
        <f t="shared" si="284"/>
        <v>LLC_BI__Active__c</v>
      </c>
      <c r="Q695" s="7">
        <f>IFERROR(VLOOKUP($N695,'nCino | BigQuery Type Lookup'!$A:$F,2,FALSE),"(not found)")</f>
        <v>1</v>
      </c>
      <c r="R695" t="str">
        <f>IFERROR(VLOOKUP('nCino | Field Mappings'!$A695,'nCino | Object Info'!$A:$H,6,FALSE),"(not found)")</f>
        <v>rskcsp_ds_policy_exception_template_staging</v>
      </c>
      <c r="S695" t="str">
        <f t="shared" si="285"/>
        <v>LLC_BI__Active__c</v>
      </c>
      <c r="T695" s="7" t="str">
        <f t="shared" si="286"/>
        <v>n/a</v>
      </c>
      <c r="U695" s="7" t="str">
        <f t="shared" ref="U695:U704" si="317">IF($T695="Primary", "yes", "no")</f>
        <v>no</v>
      </c>
      <c r="V695" s="2" t="str">
        <f>IFERROR(VLOOKUP($N695,'nCino | BigQuery Type Lookup'!$A:$F,3,FALSE),"(not found)")</f>
        <v>BOOL</v>
      </c>
      <c r="W695" s="7" t="str">
        <f>IFERROR(VLOOKUP($N695,'nCino | BigQuery Type Lookup'!$A:$F,4,FALSE),"(not found)")</f>
        <v>n/a</v>
      </c>
      <c r="X695" s="7" t="str">
        <f>IFERROR(VLOOKUP($N695,'nCino | BigQuery Type Lookup'!$A:$F,5,FALSE),"(not found)")</f>
        <v>n/a</v>
      </c>
      <c r="Y695" s="7" t="str">
        <f>IFERROR(VLOOKUP($N695,'nCino | BigQuery Type Lookup'!$A:$F,6,FALSE),"(not found)")</f>
        <v>n/a</v>
      </c>
      <c r="Z695" t="str">
        <f>IFERROR(VLOOKUP('nCino | Field Mappings'!$A695,'nCino | Object Info'!$A:$H,7,FALSE),"(not found)")</f>
        <v>rskcsp_ds_policy_exception_template_curated</v>
      </c>
      <c r="AA695" t="str">
        <f t="shared" si="288"/>
        <v>LLC_BI__Active__c</v>
      </c>
      <c r="AB695" s="7" t="str">
        <f t="shared" si="289"/>
        <v>n/a</v>
      </c>
      <c r="AC695" s="7" t="str">
        <f t="shared" si="289"/>
        <v>no</v>
      </c>
      <c r="AD695" s="2" t="str">
        <f t="shared" si="290"/>
        <v>BOOL</v>
      </c>
      <c r="AE695" s="7" t="str">
        <f t="shared" si="291"/>
        <v>n/a</v>
      </c>
      <c r="AF695" s="7" t="str">
        <f t="shared" si="292"/>
        <v>n/a</v>
      </c>
      <c r="AG695" s="7" t="str">
        <f t="shared" si="293"/>
        <v>n/a</v>
      </c>
      <c r="AH695" t="str">
        <f>IFERROR(VLOOKUP('nCino | Field Mappings'!$A695,'nCino | Object Info'!$A:$H,8,FALSE),"(not found)")</f>
        <v>policy_exception_template</v>
      </c>
      <c r="AI695" t="str">
        <f t="shared" si="301"/>
        <v>Active</v>
      </c>
      <c r="AJ695" s="7" t="str">
        <f t="shared" si="294"/>
        <v>n/a</v>
      </c>
      <c r="AK695" s="7" t="str">
        <f t="shared" ref="AK695:AK704" si="318">AC695</f>
        <v>no</v>
      </c>
      <c r="AL695" s="2" t="str">
        <f t="shared" si="296"/>
        <v>BOOL</v>
      </c>
      <c r="AM695" s="7" t="str">
        <f t="shared" si="297"/>
        <v>n/a</v>
      </c>
      <c r="AN695" s="7" t="str">
        <f t="shared" si="298"/>
        <v>n/a</v>
      </c>
      <c r="AO695" s="7" t="str">
        <f t="shared" si="299"/>
        <v>n/a</v>
      </c>
      <c r="AP695" s="7" t="str">
        <f t="shared" ref="AP695:AP704" si="319">IF(AL695="ARRAY", "CHECK MAX ELEMENTS", "n/a")</f>
        <v>n/a</v>
      </c>
    </row>
    <row r="696" spans="1:42">
      <c r="A696" s="1" t="s">
        <v>62</v>
      </c>
      <c r="B696" s="1" t="s">
        <v>63</v>
      </c>
      <c r="C696" s="1" t="s">
        <v>2013</v>
      </c>
      <c r="D696" s="1" t="s">
        <v>1937</v>
      </c>
      <c r="E696" s="1" t="s">
        <v>1938</v>
      </c>
      <c r="F696" s="2" t="str">
        <f>IF(OR(ISERROR(VLOOKUP($C696,'DMW | F&amp;L Fields'!$L:$M, 1, FALSE)),IFERROR(INDEX('DMW | F&amp;L Fields'!$C:$C,MATCH($C696,'DMW | F&amp;L Fields'!$L:$L, 0)), "Y") ="Y"),"No", "Yes")</f>
        <v>Yes</v>
      </c>
      <c r="G696" s="1" t="str">
        <f>IFERROR(VLOOKUP($C696,'DMW | F&amp;L Fields'!$L:$M, 2, FALSE),"(not found)")</f>
        <v>This field is configured to display all internal codes the financial instituion may have for policy exceptions. This field is a text box, and is used to specify the code associated to the policy exceptions being applied. This is an optional field to help financial institutions with reporting and tracking policy exceptions.</v>
      </c>
      <c r="H696" s="2" t="str">
        <f t="shared" si="282"/>
        <v>n/a</v>
      </c>
      <c r="I696" s="2" t="s">
        <v>97</v>
      </c>
      <c r="J696" s="1" t="s">
        <v>115</v>
      </c>
      <c r="K696" s="2">
        <v>50</v>
      </c>
      <c r="L696" s="2">
        <v>0</v>
      </c>
      <c r="M696" s="2">
        <v>0</v>
      </c>
      <c r="N696" s="2" t="str">
        <f t="shared" si="283"/>
        <v>string|50|0|0</v>
      </c>
      <c r="O696" t="str">
        <f>IFERROR(VLOOKUP('nCino | Field Mappings'!$A696,'nCino | Object Info'!$A:$H,5,FALSE),"(not found)")</f>
        <v>rskcsp_ds_policy_exception_template</v>
      </c>
      <c r="P696" t="str">
        <f t="shared" si="284"/>
        <v>LLC_BI__Code__c</v>
      </c>
      <c r="Q696" s="7">
        <f>IFERROR(VLOOKUP($N696,'nCino | BigQuery Type Lookup'!$A:$F,2,FALSE),"(not found)")</f>
        <v>50</v>
      </c>
      <c r="R696" t="str">
        <f>IFERROR(VLOOKUP('nCino | Field Mappings'!$A696,'nCino | Object Info'!$A:$H,6,FALSE),"(not found)")</f>
        <v>rskcsp_ds_policy_exception_template_staging</v>
      </c>
      <c r="S696" t="str">
        <f t="shared" si="285"/>
        <v>LLC_BI__Code__c</v>
      </c>
      <c r="T696" s="7" t="str">
        <f t="shared" si="286"/>
        <v>n/a</v>
      </c>
      <c r="U696" s="7" t="str">
        <f t="shared" si="317"/>
        <v>no</v>
      </c>
      <c r="V696" s="2" t="str">
        <f>IFERROR(VLOOKUP($N696,'nCino | BigQuery Type Lookup'!$A:$F,3,FALSE),"(not found)")</f>
        <v>STRING</v>
      </c>
      <c r="W696" s="7">
        <f>IFERROR(VLOOKUP($N696,'nCino | BigQuery Type Lookup'!$A:$F,4,FALSE),"(not found)")</f>
        <v>50</v>
      </c>
      <c r="X696" s="7" t="str">
        <f>IFERROR(VLOOKUP($N696,'nCino | BigQuery Type Lookup'!$A:$F,5,FALSE),"(not found)")</f>
        <v>n/a</v>
      </c>
      <c r="Y696" s="7" t="str">
        <f>IFERROR(VLOOKUP($N696,'nCino | BigQuery Type Lookup'!$A:$F,6,FALSE),"(not found)")</f>
        <v>n/a</v>
      </c>
      <c r="Z696" t="str">
        <f>IFERROR(VLOOKUP('nCino | Field Mappings'!$A696,'nCino | Object Info'!$A:$H,7,FALSE),"(not found)")</f>
        <v>rskcsp_ds_policy_exception_template_curated</v>
      </c>
      <c r="AA696" t="str">
        <f t="shared" si="288"/>
        <v>LLC_BI__Code__c</v>
      </c>
      <c r="AB696" s="7" t="str">
        <f t="shared" si="289"/>
        <v>n/a</v>
      </c>
      <c r="AC696" s="7" t="str">
        <f t="shared" si="289"/>
        <v>yes</v>
      </c>
      <c r="AD696" s="2" t="str">
        <f t="shared" si="290"/>
        <v>STRING</v>
      </c>
      <c r="AE696" s="7">
        <f t="shared" si="291"/>
        <v>50</v>
      </c>
      <c r="AF696" s="7" t="str">
        <f t="shared" si="292"/>
        <v>n/a</v>
      </c>
      <c r="AG696" s="7" t="str">
        <f t="shared" si="293"/>
        <v>n/a</v>
      </c>
      <c r="AH696" t="str">
        <f>IFERROR(VLOOKUP('nCino | Field Mappings'!$A696,'nCino | Object Info'!$A:$H,8,FALSE),"(not found)")</f>
        <v>policy_exception_template</v>
      </c>
      <c r="AI696" t="str">
        <f t="shared" si="301"/>
        <v>Code</v>
      </c>
      <c r="AJ696" s="7" t="str">
        <f t="shared" si="294"/>
        <v>n/a</v>
      </c>
      <c r="AK696" s="7" t="str">
        <f t="shared" si="318"/>
        <v>yes</v>
      </c>
      <c r="AL696" s="2" t="str">
        <f t="shared" si="296"/>
        <v>STRING</v>
      </c>
      <c r="AM696" s="7">
        <f t="shared" si="297"/>
        <v>50</v>
      </c>
      <c r="AN696" s="7" t="str">
        <f t="shared" si="298"/>
        <v>n/a</v>
      </c>
      <c r="AO696" s="7" t="str">
        <f t="shared" si="299"/>
        <v>n/a</v>
      </c>
      <c r="AP696" s="7" t="str">
        <f t="shared" si="319"/>
        <v>n/a</v>
      </c>
    </row>
    <row r="697" spans="1:42">
      <c r="A697" s="1" t="s">
        <v>62</v>
      </c>
      <c r="B697" s="1" t="s">
        <v>63</v>
      </c>
      <c r="C697" s="1" t="s">
        <v>2014</v>
      </c>
      <c r="D697" s="1" t="s">
        <v>1187</v>
      </c>
      <c r="E697" s="1" t="s">
        <v>48</v>
      </c>
      <c r="F697" s="2" t="str">
        <f>IF(OR(ISERROR(VLOOKUP($C697,'DMW | F&amp;L Fields'!$L:$M, 1, FALSE)),IFERROR(INDEX('DMW | F&amp;L Fields'!$C:$C,MATCH($C697,'DMW | F&amp;L Fields'!$L:$L, 0)), "Y") ="Y"),"No", "Yes")</f>
        <v>Yes</v>
      </c>
      <c r="G697" s="1" t="str">
        <f>IFERROR(VLOOKUP($C697,'DMW | F&amp;L Fields'!$L:$M, 2, FALSE),"(not found)")</f>
        <v>This field is a free form text box. It is optional and is used to specify the description of the policy exception template.</v>
      </c>
      <c r="H697" s="2" t="str">
        <f t="shared" si="282"/>
        <v>n/a</v>
      </c>
      <c r="I697" s="2" t="s">
        <v>97</v>
      </c>
      <c r="J697" s="1" t="s">
        <v>335</v>
      </c>
      <c r="K697" s="2">
        <v>32768</v>
      </c>
      <c r="L697" s="2">
        <v>0</v>
      </c>
      <c r="M697" s="2">
        <v>0</v>
      </c>
      <c r="N697" s="2" t="str">
        <f t="shared" si="283"/>
        <v>textarea|32768|0|0</v>
      </c>
      <c r="O697" t="str">
        <f>IFERROR(VLOOKUP('nCino | Field Mappings'!$A697,'nCino | Object Info'!$A:$H,5,FALSE),"(not found)")</f>
        <v>rskcsp_ds_policy_exception_template</v>
      </c>
      <c r="P697" t="str">
        <f t="shared" si="284"/>
        <v>LLC_BI__Description__c</v>
      </c>
      <c r="Q697" s="7">
        <f>IFERROR(VLOOKUP($N697,'nCino | BigQuery Type Lookup'!$A:$F,2,FALSE),"(not found)")</f>
        <v>32768</v>
      </c>
      <c r="R697" t="str">
        <f>IFERROR(VLOOKUP('nCino | Field Mappings'!$A697,'nCino | Object Info'!$A:$H,6,FALSE),"(not found)")</f>
        <v>rskcsp_ds_policy_exception_template_staging</v>
      </c>
      <c r="S697" t="str">
        <f t="shared" si="285"/>
        <v>LLC_BI__Description__c</v>
      </c>
      <c r="T697" s="7" t="str">
        <f t="shared" si="286"/>
        <v>n/a</v>
      </c>
      <c r="U697" s="7" t="str">
        <f t="shared" si="317"/>
        <v>no</v>
      </c>
      <c r="V697" s="2" t="str">
        <f>IFERROR(VLOOKUP($N697,'nCino | BigQuery Type Lookup'!$A:$F,3,FALSE),"(not found)")</f>
        <v>STRING</v>
      </c>
      <c r="W697" s="7">
        <f>IFERROR(VLOOKUP($N697,'nCino | BigQuery Type Lookup'!$A:$F,4,FALSE),"(not found)")</f>
        <v>32768</v>
      </c>
      <c r="X697" s="7" t="str">
        <f>IFERROR(VLOOKUP($N697,'nCino | BigQuery Type Lookup'!$A:$F,5,FALSE),"(not found)")</f>
        <v>n/a</v>
      </c>
      <c r="Y697" s="7" t="str">
        <f>IFERROR(VLOOKUP($N697,'nCino | BigQuery Type Lookup'!$A:$F,6,FALSE),"(not found)")</f>
        <v>n/a</v>
      </c>
      <c r="Z697" t="str">
        <f>IFERROR(VLOOKUP('nCino | Field Mappings'!$A697,'nCino | Object Info'!$A:$H,7,FALSE),"(not found)")</f>
        <v>rskcsp_ds_policy_exception_template_curated</v>
      </c>
      <c r="AA697" t="str">
        <f t="shared" si="288"/>
        <v>LLC_BI__Description__c</v>
      </c>
      <c r="AB697" s="7" t="str">
        <f t="shared" si="289"/>
        <v>n/a</v>
      </c>
      <c r="AC697" s="7" t="str">
        <f t="shared" si="289"/>
        <v>yes</v>
      </c>
      <c r="AD697" s="2" t="str">
        <f t="shared" si="290"/>
        <v>STRING</v>
      </c>
      <c r="AE697" s="7">
        <f t="shared" si="291"/>
        <v>32768</v>
      </c>
      <c r="AF697" s="7" t="str">
        <f t="shared" si="292"/>
        <v>n/a</v>
      </c>
      <c r="AG697" s="7" t="str">
        <f t="shared" si="293"/>
        <v>n/a</v>
      </c>
      <c r="AH697" t="str">
        <f>IFERROR(VLOOKUP('nCino | Field Mappings'!$A697,'nCino | Object Info'!$A:$H,8,FALSE),"(not found)")</f>
        <v>policy_exception_template</v>
      </c>
      <c r="AI697" t="str">
        <f t="shared" si="301"/>
        <v>Description</v>
      </c>
      <c r="AJ697" s="7" t="str">
        <f t="shared" si="294"/>
        <v>n/a</v>
      </c>
      <c r="AK697" s="7" t="str">
        <f t="shared" si="318"/>
        <v>yes</v>
      </c>
      <c r="AL697" s="2" t="str">
        <f t="shared" si="296"/>
        <v>STRING</v>
      </c>
      <c r="AM697" s="7">
        <f t="shared" si="297"/>
        <v>32768</v>
      </c>
      <c r="AN697" s="7" t="str">
        <f t="shared" si="298"/>
        <v>n/a</v>
      </c>
      <c r="AO697" s="7" t="str">
        <f t="shared" si="299"/>
        <v>n/a</v>
      </c>
      <c r="AP697" s="7" t="str">
        <f t="shared" si="319"/>
        <v>n/a</v>
      </c>
    </row>
    <row r="698" spans="1:42">
      <c r="A698" s="1" t="s">
        <v>62</v>
      </c>
      <c r="B698" s="1" t="s">
        <v>63</v>
      </c>
      <c r="C698" s="1" t="s">
        <v>2015</v>
      </c>
      <c r="D698" s="1" t="s">
        <v>2016</v>
      </c>
      <c r="E698" s="1" t="s">
        <v>2017</v>
      </c>
      <c r="F698" s="2" t="str">
        <f>IF(OR(ISERROR(VLOOKUP($C698,'DMW | F&amp;L Fields'!$L:$M, 1, FALSE)),IFERROR(INDEX('DMW | F&amp;L Fields'!$C:$C,MATCH($C698,'DMW | F&amp;L Fields'!$L:$L, 0)), "Y") ="Y"),"No", "Yes")</f>
        <v>Yes</v>
      </c>
      <c r="G698" s="1" t="str">
        <f>IFERROR(VLOOKUP($C698,'DMW | F&amp;L Fields'!$L:$M, 2, FALSE),"(not found)")</f>
        <v>This field is optional and is used to specify the last date on which the template may be used. This field helps drive the behavior for the "Active" field. After this date the template will no longer be considered as active and the user cannot create a new policy exception using the template. If the end date is not specified the policy exception template will be considered active as long as it has a valid start date.</v>
      </c>
      <c r="H698" s="2" t="str">
        <f t="shared" si="282"/>
        <v>n/a</v>
      </c>
      <c r="I698" s="2" t="s">
        <v>97</v>
      </c>
      <c r="J698" s="1" t="s">
        <v>102</v>
      </c>
      <c r="K698" s="2">
        <v>0</v>
      </c>
      <c r="L698" s="2">
        <v>0</v>
      </c>
      <c r="M698" s="2">
        <v>0</v>
      </c>
      <c r="N698" s="2" t="str">
        <f t="shared" si="283"/>
        <v>date|0|0|0</v>
      </c>
      <c r="O698" t="str">
        <f>IFERROR(VLOOKUP('nCino | Field Mappings'!$A698,'nCino | Object Info'!$A:$H,5,FALSE),"(not found)")</f>
        <v>rskcsp_ds_policy_exception_template</v>
      </c>
      <c r="P698" t="str">
        <f t="shared" si="284"/>
        <v>LLC_BI__End_Date__c</v>
      </c>
      <c r="Q698" s="7">
        <f>IFERROR(VLOOKUP($N698,'nCino | BigQuery Type Lookup'!$A:$F,2,FALSE),"(not found)")</f>
        <v>8</v>
      </c>
      <c r="R698" t="str">
        <f>IFERROR(VLOOKUP('nCino | Field Mappings'!$A698,'nCino | Object Info'!$A:$H,6,FALSE),"(not found)")</f>
        <v>rskcsp_ds_policy_exception_template_staging</v>
      </c>
      <c r="S698" t="str">
        <f t="shared" si="285"/>
        <v>LLC_BI__End_Date__c</v>
      </c>
      <c r="T698" s="7" t="str">
        <f t="shared" si="286"/>
        <v>n/a</v>
      </c>
      <c r="U698" s="7" t="str">
        <f t="shared" si="317"/>
        <v>no</v>
      </c>
      <c r="V698" s="2" t="str">
        <f>IFERROR(VLOOKUP($N698,'nCino | BigQuery Type Lookup'!$A:$F,3,FALSE),"(not found)")</f>
        <v>DATE</v>
      </c>
      <c r="W698" s="7" t="str">
        <f>IFERROR(VLOOKUP($N698,'nCino | BigQuery Type Lookup'!$A:$F,4,FALSE),"(not found)")</f>
        <v>n/a</v>
      </c>
      <c r="X698" s="7" t="str">
        <f>IFERROR(VLOOKUP($N698,'nCino | BigQuery Type Lookup'!$A:$F,5,FALSE),"(not found)")</f>
        <v>n/a</v>
      </c>
      <c r="Y698" s="7" t="str">
        <f>IFERROR(VLOOKUP($N698,'nCino | BigQuery Type Lookup'!$A:$F,6,FALSE),"(not found)")</f>
        <v>n/a</v>
      </c>
      <c r="Z698" t="str">
        <f>IFERROR(VLOOKUP('nCino | Field Mappings'!$A698,'nCino | Object Info'!$A:$H,7,FALSE),"(not found)")</f>
        <v>rskcsp_ds_policy_exception_template_curated</v>
      </c>
      <c r="AA698" t="str">
        <f t="shared" si="288"/>
        <v>LLC_BI__End_Date__c</v>
      </c>
      <c r="AB698" s="7" t="str">
        <f t="shared" si="289"/>
        <v>n/a</v>
      </c>
      <c r="AC698" s="7" t="str">
        <f t="shared" si="289"/>
        <v>yes</v>
      </c>
      <c r="AD698" s="2" t="str">
        <f t="shared" si="290"/>
        <v>DATE</v>
      </c>
      <c r="AE698" s="7" t="str">
        <f t="shared" si="291"/>
        <v>n/a</v>
      </c>
      <c r="AF698" s="7" t="str">
        <f t="shared" si="292"/>
        <v>n/a</v>
      </c>
      <c r="AG698" s="7" t="str">
        <f t="shared" si="293"/>
        <v>n/a</v>
      </c>
      <c r="AH698" t="str">
        <f>IFERROR(VLOOKUP('nCino | Field Mappings'!$A698,'nCino | Object Info'!$A:$H,8,FALSE),"(not found)")</f>
        <v>policy_exception_template</v>
      </c>
      <c r="AI698" t="str">
        <f t="shared" si="301"/>
        <v>End_Date</v>
      </c>
      <c r="AJ698" s="7" t="str">
        <f t="shared" si="294"/>
        <v>n/a</v>
      </c>
      <c r="AK698" s="7" t="str">
        <f t="shared" si="318"/>
        <v>yes</v>
      </c>
      <c r="AL698" s="2" t="str">
        <f t="shared" si="296"/>
        <v>DATE</v>
      </c>
      <c r="AM698" s="7" t="str">
        <f t="shared" si="297"/>
        <v>n/a</v>
      </c>
      <c r="AN698" s="7" t="str">
        <f t="shared" si="298"/>
        <v>n/a</v>
      </c>
      <c r="AO698" s="7" t="str">
        <f t="shared" si="299"/>
        <v>n/a</v>
      </c>
      <c r="AP698" s="7" t="str">
        <f t="shared" si="319"/>
        <v>n/a</v>
      </c>
    </row>
    <row r="699" spans="1:42">
      <c r="A699" s="1" t="s">
        <v>62</v>
      </c>
      <c r="B699" s="1" t="s">
        <v>63</v>
      </c>
      <c r="C699" s="1" t="s">
        <v>2018</v>
      </c>
      <c r="D699" s="1" t="s">
        <v>327</v>
      </c>
      <c r="E699" s="1" t="s">
        <v>328</v>
      </c>
      <c r="F699" s="2" t="str">
        <f>IF(OR(ISERROR(VLOOKUP($C699,'DMW | F&amp;L Fields'!$L:$M, 1, FALSE)),IFERROR(INDEX('DMW | F&amp;L Fields'!$C:$C,MATCH($C699,'DMW | F&amp;L Fields'!$L:$L, 0)), "Y") ="Y"),"No", "Yes")</f>
        <v>Yes</v>
      </c>
      <c r="G699" s="1" t="str">
        <f>IFERROR(VLOOKUP($C699,'DMW | F&amp;L Fields'!$L:$M, 2, FALSE),"(not found)")</f>
        <v>This field is used as an external, unique key for the policy exception template record. This value is not generally made visible to the user as it is usually used behind the scenes in data mapping exercises.</v>
      </c>
      <c r="H699" s="2" t="str">
        <f t="shared" si="282"/>
        <v>n/a</v>
      </c>
      <c r="I699" s="2" t="s">
        <v>97</v>
      </c>
      <c r="J699" s="1" t="s">
        <v>115</v>
      </c>
      <c r="K699" s="2">
        <v>255</v>
      </c>
      <c r="L699" s="2">
        <v>0</v>
      </c>
      <c r="M699" s="2">
        <v>0</v>
      </c>
      <c r="N699" s="2" t="str">
        <f t="shared" si="283"/>
        <v>string|255|0|0</v>
      </c>
      <c r="O699" t="str">
        <f>IFERROR(VLOOKUP('nCino | Field Mappings'!$A699,'nCino | Object Info'!$A:$H,5,FALSE),"(not found)")</f>
        <v>rskcsp_ds_policy_exception_template</v>
      </c>
      <c r="P699" t="str">
        <f t="shared" si="284"/>
        <v>LLC_BI__lookupKey__c</v>
      </c>
      <c r="Q699" s="7">
        <f>IFERROR(VLOOKUP($N699,'nCino | BigQuery Type Lookup'!$A:$F,2,FALSE),"(not found)")</f>
        <v>255</v>
      </c>
      <c r="R699" t="str">
        <f>IFERROR(VLOOKUP('nCino | Field Mappings'!$A699,'nCino | Object Info'!$A:$H,6,FALSE),"(not found)")</f>
        <v>rskcsp_ds_policy_exception_template_staging</v>
      </c>
      <c r="S699" t="str">
        <f t="shared" si="285"/>
        <v>LLC_BI__lookupKey__c</v>
      </c>
      <c r="T699" s="7" t="str">
        <f t="shared" si="286"/>
        <v>n/a</v>
      </c>
      <c r="U699" s="7" t="str">
        <f t="shared" si="317"/>
        <v>no</v>
      </c>
      <c r="V699" s="2" t="str">
        <f>IFERROR(VLOOKUP($N699,'nCino | BigQuery Type Lookup'!$A:$F,3,FALSE),"(not found)")</f>
        <v>STRING</v>
      </c>
      <c r="W699" s="7">
        <f>IFERROR(VLOOKUP($N699,'nCino | BigQuery Type Lookup'!$A:$F,4,FALSE),"(not found)")</f>
        <v>255</v>
      </c>
      <c r="X699" s="7" t="str">
        <f>IFERROR(VLOOKUP($N699,'nCino | BigQuery Type Lookup'!$A:$F,5,FALSE),"(not found)")</f>
        <v>n/a</v>
      </c>
      <c r="Y699" s="7" t="str">
        <f>IFERROR(VLOOKUP($N699,'nCino | BigQuery Type Lookup'!$A:$F,6,FALSE),"(not found)")</f>
        <v>n/a</v>
      </c>
      <c r="Z699" t="str">
        <f>IFERROR(VLOOKUP('nCino | Field Mappings'!$A699,'nCino | Object Info'!$A:$H,7,FALSE),"(not found)")</f>
        <v>rskcsp_ds_policy_exception_template_curated</v>
      </c>
      <c r="AA699" t="str">
        <f t="shared" si="288"/>
        <v>LLC_BI__lookupKey__c</v>
      </c>
      <c r="AB699" s="7" t="str">
        <f t="shared" si="289"/>
        <v>n/a</v>
      </c>
      <c r="AC699" s="7" t="str">
        <f t="shared" si="289"/>
        <v>yes</v>
      </c>
      <c r="AD699" s="2" t="str">
        <f t="shared" si="290"/>
        <v>STRING</v>
      </c>
      <c r="AE699" s="7">
        <f t="shared" si="291"/>
        <v>255</v>
      </c>
      <c r="AF699" s="7" t="str">
        <f t="shared" si="292"/>
        <v>n/a</v>
      </c>
      <c r="AG699" s="7" t="str">
        <f t="shared" si="293"/>
        <v>n/a</v>
      </c>
      <c r="AH699" t="str">
        <f>IFERROR(VLOOKUP('nCino | Field Mappings'!$A699,'nCino | Object Info'!$A:$H,8,FALSE),"(not found)")</f>
        <v>policy_exception_template</v>
      </c>
      <c r="AI699" t="str">
        <f t="shared" si="301"/>
        <v>lookupKey</v>
      </c>
      <c r="AJ699" s="7" t="str">
        <f t="shared" si="294"/>
        <v>n/a</v>
      </c>
      <c r="AK699" s="7" t="str">
        <f t="shared" si="318"/>
        <v>yes</v>
      </c>
      <c r="AL699" s="2" t="str">
        <f t="shared" si="296"/>
        <v>STRING</v>
      </c>
      <c r="AM699" s="7">
        <f t="shared" si="297"/>
        <v>255</v>
      </c>
      <c r="AN699" s="7" t="str">
        <f t="shared" si="298"/>
        <v>n/a</v>
      </c>
      <c r="AO699" s="7" t="str">
        <f t="shared" si="299"/>
        <v>n/a</v>
      </c>
      <c r="AP699" s="7" t="str">
        <f t="shared" si="319"/>
        <v>n/a</v>
      </c>
    </row>
    <row r="700" spans="1:42">
      <c r="A700" s="1" t="s">
        <v>62</v>
      </c>
      <c r="B700" s="1" t="s">
        <v>63</v>
      </c>
      <c r="C700" s="1" t="s">
        <v>2019</v>
      </c>
      <c r="D700" s="1" t="s">
        <v>2020</v>
      </c>
      <c r="E700" s="1" t="s">
        <v>2021</v>
      </c>
      <c r="F700" s="2" t="str">
        <f>IF(OR(ISERROR(VLOOKUP($C700,'DMW | F&amp;L Fields'!$L:$M, 1, FALSE)),IFERROR(INDEX('DMW | F&amp;L Fields'!$C:$C,MATCH($C700,'DMW | F&amp;L Fields'!$L:$L, 0)), "Y") ="Y"),"No", "Yes")</f>
        <v>Yes</v>
      </c>
      <c r="G700" s="1" t="str">
        <f>IFERROR(VLOOKUP($C700,'DMW | F&amp;L Fields'!$L:$M, 2, FALSE),"(not found)")</f>
        <v>This field is optional and is used to specify the available severity selections a user can make when applying this policy exception. This is a multiselect picklist and allows the admin to control how many and which severities can be applied. The picklist can be edited to include all severities pertinent to the financial institution's business practices.</v>
      </c>
      <c r="H700" s="2" t="str">
        <f t="shared" si="282"/>
        <v>n/a</v>
      </c>
      <c r="I700" s="2" t="s">
        <v>97</v>
      </c>
      <c r="J700" s="1" t="s">
        <v>296</v>
      </c>
      <c r="K700" s="2">
        <v>4099</v>
      </c>
      <c r="L700" s="2">
        <v>4</v>
      </c>
      <c r="M700" s="2">
        <v>0</v>
      </c>
      <c r="N700" s="2" t="str">
        <f t="shared" si="283"/>
        <v>multipicklist|4099|4|0</v>
      </c>
      <c r="O700" t="str">
        <f>IFERROR(VLOOKUP('nCino | Field Mappings'!$A700,'nCino | Object Info'!$A:$H,5,FALSE),"(not found)")</f>
        <v>rskcsp_ds_policy_exception_template</v>
      </c>
      <c r="P700" t="str">
        <f t="shared" si="284"/>
        <v>LLC_BI__Severities__c</v>
      </c>
      <c r="Q700" s="7">
        <f>IFERROR(VLOOKUP($N700,'nCino | BigQuery Type Lookup'!$A:$F,2,FALSE),"(not found)")</f>
        <v>4099</v>
      </c>
      <c r="R700" t="str">
        <f>IFERROR(VLOOKUP('nCino | Field Mappings'!$A700,'nCino | Object Info'!$A:$H,6,FALSE),"(not found)")</f>
        <v>rskcsp_ds_policy_exception_template_staging</v>
      </c>
      <c r="S700" t="str">
        <f t="shared" si="285"/>
        <v>LLC_BI__Severities__c</v>
      </c>
      <c r="T700" s="7" t="str">
        <f t="shared" si="286"/>
        <v>n/a</v>
      </c>
      <c r="U700" s="7" t="str">
        <f t="shared" si="317"/>
        <v>no</v>
      </c>
      <c r="V700" s="2" t="str">
        <f>IFERROR(VLOOKUP($N700,'nCino | BigQuery Type Lookup'!$A:$F,3,FALSE),"(not found)")</f>
        <v>ARRAY&lt;STRING&gt;</v>
      </c>
      <c r="W700" s="7">
        <f>IFERROR(VLOOKUP($N700,'nCino | BigQuery Type Lookup'!$A:$F,4,FALSE),"(not found)")</f>
        <v>4099</v>
      </c>
      <c r="X700" s="7" t="str">
        <f>IFERROR(VLOOKUP($N700,'nCino | BigQuery Type Lookup'!$A:$F,5,FALSE),"(not found)")</f>
        <v>n/a</v>
      </c>
      <c r="Y700" s="7" t="str">
        <f>IFERROR(VLOOKUP($N700,'nCino | BigQuery Type Lookup'!$A:$F,6,FALSE),"(not found)")</f>
        <v>n/a</v>
      </c>
      <c r="Z700" t="str">
        <f>IFERROR(VLOOKUP('nCino | Field Mappings'!$A700,'nCino | Object Info'!$A:$H,7,FALSE),"(not found)")</f>
        <v>rskcsp_ds_policy_exception_template_curated</v>
      </c>
      <c r="AA700" t="str">
        <f t="shared" si="288"/>
        <v>LLC_BI__Severities__c</v>
      </c>
      <c r="AB700" s="7" t="str">
        <f t="shared" si="289"/>
        <v>n/a</v>
      </c>
      <c r="AC700" s="7" t="str">
        <f t="shared" si="289"/>
        <v>yes</v>
      </c>
      <c r="AD700" s="2" t="str">
        <f t="shared" si="290"/>
        <v>ARRAY&lt;STRING&gt;</v>
      </c>
      <c r="AE700" s="7">
        <f t="shared" si="291"/>
        <v>4099</v>
      </c>
      <c r="AF700" s="7" t="str">
        <f t="shared" si="292"/>
        <v>n/a</v>
      </c>
      <c r="AG700" s="7" t="str">
        <f t="shared" si="293"/>
        <v>n/a</v>
      </c>
      <c r="AH700" t="str">
        <f>IFERROR(VLOOKUP('nCino | Field Mappings'!$A700,'nCino | Object Info'!$A:$H,8,FALSE),"(not found)")</f>
        <v>policy_exception_template</v>
      </c>
      <c r="AI700" t="str">
        <f t="shared" si="301"/>
        <v>Severities</v>
      </c>
      <c r="AJ700" s="7" t="str">
        <f t="shared" si="294"/>
        <v>n/a</v>
      </c>
      <c r="AK700" s="7" t="str">
        <f t="shared" si="318"/>
        <v>yes</v>
      </c>
      <c r="AL700" s="2" t="str">
        <f t="shared" si="296"/>
        <v>ARRAY&lt;STRING&gt;</v>
      </c>
      <c r="AM700" s="7">
        <f t="shared" si="297"/>
        <v>4099</v>
      </c>
      <c r="AN700" s="7" t="str">
        <f t="shared" si="298"/>
        <v>n/a</v>
      </c>
      <c r="AO700" s="7" t="str">
        <f t="shared" si="299"/>
        <v>n/a</v>
      </c>
      <c r="AP700" s="7">
        <v>3</v>
      </c>
    </row>
    <row r="701" spans="1:42">
      <c r="A701" s="1" t="s">
        <v>62</v>
      </c>
      <c r="B701" s="1" t="s">
        <v>63</v>
      </c>
      <c r="C701" s="1" t="s">
        <v>2022</v>
      </c>
      <c r="D701" s="1" t="s">
        <v>2023</v>
      </c>
      <c r="E701" s="1" t="s">
        <v>203</v>
      </c>
      <c r="F701" s="2" t="str">
        <f>IF(OR(ISERROR(VLOOKUP($C701,'DMW | F&amp;L Fields'!$L:$M, 1, FALSE)),IFERROR(INDEX('DMW | F&amp;L Fields'!$C:$C,MATCH($C701,'DMW | F&amp;L Fields'!$L:$L, 0)), "Y") ="Y"),"No", "Yes")</f>
        <v>Yes</v>
      </c>
      <c r="G701" s="1" t="str">
        <f>IFERROR(VLOOKUP($C701,'DMW | F&amp;L Fields'!$L:$M, 2, FALSE),"(not found)")</f>
        <v>This field is required and is used to specify the start date of the existing policy exception templates. Setting when the template will become "active" and can be used.. Before this date the template will be considered as inactive and the user cannot create a new policy exception using the template.</v>
      </c>
      <c r="H701" s="2" t="str">
        <f t="shared" si="282"/>
        <v>n/a</v>
      </c>
      <c r="I701" s="2" t="s">
        <v>110</v>
      </c>
      <c r="J701" s="1" t="s">
        <v>102</v>
      </c>
      <c r="K701" s="2">
        <v>0</v>
      </c>
      <c r="L701" s="2">
        <v>0</v>
      </c>
      <c r="M701" s="2">
        <v>0</v>
      </c>
      <c r="N701" s="2" t="str">
        <f t="shared" si="283"/>
        <v>date|0|0|0</v>
      </c>
      <c r="O701" t="str">
        <f>IFERROR(VLOOKUP('nCino | Field Mappings'!$A701,'nCino | Object Info'!$A:$H,5,FALSE),"(not found)")</f>
        <v>rskcsp_ds_policy_exception_template</v>
      </c>
      <c r="P701" t="str">
        <f t="shared" si="284"/>
        <v>LLC_BI__Start_Date__c</v>
      </c>
      <c r="Q701" s="7">
        <f>IFERROR(VLOOKUP($N701,'nCino | BigQuery Type Lookup'!$A:$F,2,FALSE),"(not found)")</f>
        <v>8</v>
      </c>
      <c r="R701" t="str">
        <f>IFERROR(VLOOKUP('nCino | Field Mappings'!$A701,'nCino | Object Info'!$A:$H,6,FALSE),"(not found)")</f>
        <v>rskcsp_ds_policy_exception_template_staging</v>
      </c>
      <c r="S701" t="str">
        <f t="shared" si="285"/>
        <v>LLC_BI__Start_Date__c</v>
      </c>
      <c r="T701" s="7" t="str">
        <f t="shared" si="286"/>
        <v>n/a</v>
      </c>
      <c r="U701" s="7" t="str">
        <f t="shared" si="317"/>
        <v>no</v>
      </c>
      <c r="V701" s="2" t="str">
        <f>IFERROR(VLOOKUP($N701,'nCino | BigQuery Type Lookup'!$A:$F,3,FALSE),"(not found)")</f>
        <v>DATE</v>
      </c>
      <c r="W701" s="7" t="str">
        <f>IFERROR(VLOOKUP($N701,'nCino | BigQuery Type Lookup'!$A:$F,4,FALSE),"(not found)")</f>
        <v>n/a</v>
      </c>
      <c r="X701" s="7" t="str">
        <f>IFERROR(VLOOKUP($N701,'nCino | BigQuery Type Lookup'!$A:$F,5,FALSE),"(not found)")</f>
        <v>n/a</v>
      </c>
      <c r="Y701" s="7" t="str">
        <f>IFERROR(VLOOKUP($N701,'nCino | BigQuery Type Lookup'!$A:$F,6,FALSE),"(not found)")</f>
        <v>n/a</v>
      </c>
      <c r="Z701" t="str">
        <f>IFERROR(VLOOKUP('nCino | Field Mappings'!$A701,'nCino | Object Info'!$A:$H,7,FALSE),"(not found)")</f>
        <v>rskcsp_ds_policy_exception_template_curated</v>
      </c>
      <c r="AA701" t="str">
        <f t="shared" si="288"/>
        <v>LLC_BI__Start_Date__c</v>
      </c>
      <c r="AB701" s="7" t="str">
        <f t="shared" si="289"/>
        <v>n/a</v>
      </c>
      <c r="AC701" s="7" t="str">
        <f t="shared" si="289"/>
        <v>no</v>
      </c>
      <c r="AD701" s="2" t="str">
        <f t="shared" si="290"/>
        <v>DATE</v>
      </c>
      <c r="AE701" s="7" t="str">
        <f t="shared" si="291"/>
        <v>n/a</v>
      </c>
      <c r="AF701" s="7" t="str">
        <f t="shared" si="292"/>
        <v>n/a</v>
      </c>
      <c r="AG701" s="7" t="str">
        <f t="shared" si="293"/>
        <v>n/a</v>
      </c>
      <c r="AH701" t="str">
        <f>IFERROR(VLOOKUP('nCino | Field Mappings'!$A701,'nCino | Object Info'!$A:$H,8,FALSE),"(not found)")</f>
        <v>policy_exception_template</v>
      </c>
      <c r="AI701" t="str">
        <f t="shared" si="301"/>
        <v>Start_Date</v>
      </c>
      <c r="AJ701" s="7" t="str">
        <f t="shared" si="294"/>
        <v>n/a</v>
      </c>
      <c r="AK701" s="7" t="str">
        <f t="shared" si="318"/>
        <v>no</v>
      </c>
      <c r="AL701" s="2" t="str">
        <f t="shared" si="296"/>
        <v>DATE</v>
      </c>
      <c r="AM701" s="7" t="str">
        <f t="shared" si="297"/>
        <v>n/a</v>
      </c>
      <c r="AN701" s="7" t="str">
        <f t="shared" si="298"/>
        <v>n/a</v>
      </c>
      <c r="AO701" s="7" t="str">
        <f t="shared" si="299"/>
        <v>n/a</v>
      </c>
      <c r="AP701" s="7" t="str">
        <f t="shared" si="319"/>
        <v>n/a</v>
      </c>
    </row>
    <row r="702" spans="1:42">
      <c r="A702" s="1" t="s">
        <v>62</v>
      </c>
      <c r="B702" s="1" t="s">
        <v>63</v>
      </c>
      <c r="C702" s="1" t="s">
        <v>2024</v>
      </c>
      <c r="D702" s="1" t="s">
        <v>1968</v>
      </c>
      <c r="E702" s="1" t="s">
        <v>1969</v>
      </c>
      <c r="F702" s="2" t="str">
        <f>IF(OR(ISERROR(VLOOKUP($C702,'DMW | F&amp;L Fields'!$L:$M, 1, FALSE)),IFERROR(INDEX('DMW | F&amp;L Fields'!$C:$C,MATCH($C702,'DMW | F&amp;L Fields'!$L:$L, 0)), "Y") ="Y"),"No", "Yes")</f>
        <v>Yes</v>
      </c>
      <c r="G702" s="1" t="str">
        <f>IFERROR(VLOOKUP($C702,'DMW | F&amp;L Fields'!$L:$M, 2, FALSE),"(not found)")</f>
        <v>This field is required and drives the filtering functionality for the user when they are applying policy exceptions. It specifies the type of the policy exception the user is applying. This is a picklist and the options can be edited to include all policy exception types pertinent to the financial institution's business practices.</v>
      </c>
      <c r="H702" s="2" t="str">
        <f t="shared" si="282"/>
        <v>n/a</v>
      </c>
      <c r="I702" s="2" t="s">
        <v>97</v>
      </c>
      <c r="J702" s="1" t="s">
        <v>119</v>
      </c>
      <c r="K702" s="2">
        <v>255</v>
      </c>
      <c r="L702" s="2">
        <v>0</v>
      </c>
      <c r="M702" s="2">
        <v>0</v>
      </c>
      <c r="N702" s="2" t="str">
        <f t="shared" si="283"/>
        <v>picklist|255|0|0</v>
      </c>
      <c r="O702" t="str">
        <f>IFERROR(VLOOKUP('nCino | Field Mappings'!$A702,'nCino | Object Info'!$A:$H,5,FALSE),"(not found)")</f>
        <v>rskcsp_ds_policy_exception_template</v>
      </c>
      <c r="P702" t="str">
        <f t="shared" si="284"/>
        <v>LLC_BI__Type__c</v>
      </c>
      <c r="Q702" s="7">
        <f>IFERROR(VLOOKUP($N702,'nCino | BigQuery Type Lookup'!$A:$F,2,FALSE),"(not found)")</f>
        <v>255</v>
      </c>
      <c r="R702" t="str">
        <f>IFERROR(VLOOKUP('nCino | Field Mappings'!$A702,'nCino | Object Info'!$A:$H,6,FALSE),"(not found)")</f>
        <v>rskcsp_ds_policy_exception_template_staging</v>
      </c>
      <c r="S702" t="str">
        <f t="shared" si="285"/>
        <v>LLC_BI__Type__c</v>
      </c>
      <c r="T702" s="7" t="str">
        <f t="shared" si="286"/>
        <v>n/a</v>
      </c>
      <c r="U702" s="7" t="str">
        <f t="shared" si="317"/>
        <v>no</v>
      </c>
      <c r="V702" s="2" t="str">
        <f>IFERROR(VLOOKUP($N702,'nCino | BigQuery Type Lookup'!$A:$F,3,FALSE),"(not found)")</f>
        <v>STRING</v>
      </c>
      <c r="W702" s="7">
        <f>IFERROR(VLOOKUP($N702,'nCino | BigQuery Type Lookup'!$A:$F,4,FALSE),"(not found)")</f>
        <v>255</v>
      </c>
      <c r="X702" s="7" t="str">
        <f>IFERROR(VLOOKUP($N702,'nCino | BigQuery Type Lookup'!$A:$F,5,FALSE),"(not found)")</f>
        <v>n/a</v>
      </c>
      <c r="Y702" s="7" t="str">
        <f>IFERROR(VLOOKUP($N702,'nCino | BigQuery Type Lookup'!$A:$F,6,FALSE),"(not found)")</f>
        <v>n/a</v>
      </c>
      <c r="Z702" t="str">
        <f>IFERROR(VLOOKUP('nCino | Field Mappings'!$A702,'nCino | Object Info'!$A:$H,7,FALSE),"(not found)")</f>
        <v>rskcsp_ds_policy_exception_template_curated</v>
      </c>
      <c r="AA702" t="str">
        <f t="shared" si="288"/>
        <v>LLC_BI__Type__c</v>
      </c>
      <c r="AB702" s="7" t="str">
        <f t="shared" si="289"/>
        <v>n/a</v>
      </c>
      <c r="AC702" s="7" t="str">
        <f t="shared" si="289"/>
        <v>yes</v>
      </c>
      <c r="AD702" s="2" t="str">
        <f t="shared" si="290"/>
        <v>STRING</v>
      </c>
      <c r="AE702" s="7">
        <f t="shared" si="291"/>
        <v>255</v>
      </c>
      <c r="AF702" s="7" t="str">
        <f t="shared" si="292"/>
        <v>n/a</v>
      </c>
      <c r="AG702" s="7" t="str">
        <f t="shared" si="293"/>
        <v>n/a</v>
      </c>
      <c r="AH702" t="str">
        <f>IFERROR(VLOOKUP('nCino | Field Mappings'!$A702,'nCino | Object Info'!$A:$H,8,FALSE),"(not found)")</f>
        <v>policy_exception_template</v>
      </c>
      <c r="AI702" t="str">
        <f t="shared" si="301"/>
        <v>Type</v>
      </c>
      <c r="AJ702" s="7" t="str">
        <f t="shared" si="294"/>
        <v>n/a</v>
      </c>
      <c r="AK702" s="7" t="str">
        <f t="shared" si="318"/>
        <v>yes</v>
      </c>
      <c r="AL702" s="2" t="str">
        <f t="shared" si="296"/>
        <v>STRING</v>
      </c>
      <c r="AM702" s="7">
        <f t="shared" si="297"/>
        <v>255</v>
      </c>
      <c r="AN702" s="7" t="str">
        <f t="shared" si="298"/>
        <v>n/a</v>
      </c>
      <c r="AO702" s="7" t="str">
        <f t="shared" si="299"/>
        <v>n/a</v>
      </c>
      <c r="AP702" s="7" t="str">
        <f t="shared" si="319"/>
        <v>n/a</v>
      </c>
    </row>
    <row r="703" spans="1:42">
      <c r="A703" s="1" t="s">
        <v>62</v>
      </c>
      <c r="B703" s="1" t="s">
        <v>63</v>
      </c>
      <c r="C703" s="1" t="s">
        <v>2025</v>
      </c>
      <c r="D703" s="1" t="s">
        <v>2</v>
      </c>
      <c r="E703" s="1" t="s">
        <v>2026</v>
      </c>
      <c r="F703" s="2" t="str">
        <f>IF(OR(ISERROR(VLOOKUP($C703,'DMW | F&amp;L Fields'!$L:$M, 1, FALSE)),IFERROR(INDEX('DMW | F&amp;L Fields'!$C:$C,MATCH($C703,'DMW | F&amp;L Fields'!$L:$L, 0)), "Y") ="Y"),"No", "Yes")</f>
        <v>Yes</v>
      </c>
      <c r="G703" s="1">
        <f>IFERROR(VLOOKUP($C703,'DMW | F&amp;L Fields'!$L:$M, 2, FALSE),"(not found)")</f>
        <v>0</v>
      </c>
      <c r="H703" s="2" t="str">
        <f t="shared" si="282"/>
        <v>n/a</v>
      </c>
      <c r="I703" s="2" t="s">
        <v>97</v>
      </c>
      <c r="J703" s="1" t="s">
        <v>115</v>
      </c>
      <c r="K703" s="2">
        <v>80</v>
      </c>
      <c r="L703" s="2">
        <v>0</v>
      </c>
      <c r="M703" s="2">
        <v>0</v>
      </c>
      <c r="N703" s="2" t="str">
        <f t="shared" si="283"/>
        <v>string|80|0|0</v>
      </c>
      <c r="O703" t="str">
        <f>IFERROR(VLOOKUP('nCino | Field Mappings'!$A703,'nCino | Object Info'!$A:$H,5,FALSE),"(not found)")</f>
        <v>rskcsp_ds_policy_exception_template</v>
      </c>
      <c r="P703" t="str">
        <f t="shared" si="284"/>
        <v>Name</v>
      </c>
      <c r="Q703" s="7">
        <f>IFERROR(VLOOKUP($N703,'nCino | BigQuery Type Lookup'!$A:$F,2,FALSE),"(not found)")</f>
        <v>80</v>
      </c>
      <c r="R703" t="str">
        <f>IFERROR(VLOOKUP('nCino | Field Mappings'!$A703,'nCino | Object Info'!$A:$H,6,FALSE),"(not found)")</f>
        <v>rskcsp_ds_policy_exception_template_staging</v>
      </c>
      <c r="S703" t="str">
        <f t="shared" si="285"/>
        <v>Name</v>
      </c>
      <c r="T703" s="7" t="str">
        <f t="shared" si="286"/>
        <v>n/a</v>
      </c>
      <c r="U703" s="7" t="str">
        <f t="shared" si="317"/>
        <v>no</v>
      </c>
      <c r="V703" s="2" t="str">
        <f>IFERROR(VLOOKUP($N703,'nCino | BigQuery Type Lookup'!$A:$F,3,FALSE),"(not found)")</f>
        <v>STRING</v>
      </c>
      <c r="W703" s="7">
        <f>IFERROR(VLOOKUP($N703,'nCino | BigQuery Type Lookup'!$A:$F,4,FALSE),"(not found)")</f>
        <v>80</v>
      </c>
      <c r="X703" s="7" t="str">
        <f>IFERROR(VLOOKUP($N703,'nCino | BigQuery Type Lookup'!$A:$F,5,FALSE),"(not found)")</f>
        <v>n/a</v>
      </c>
      <c r="Y703" s="7" t="str">
        <f>IFERROR(VLOOKUP($N703,'nCino | BigQuery Type Lookup'!$A:$F,6,FALSE),"(not found)")</f>
        <v>n/a</v>
      </c>
      <c r="Z703" t="str">
        <f>IFERROR(VLOOKUP('nCino | Field Mappings'!$A703,'nCino | Object Info'!$A:$H,7,FALSE),"(not found)")</f>
        <v>rskcsp_ds_policy_exception_template_curated</v>
      </c>
      <c r="AA703" t="str">
        <f t="shared" si="288"/>
        <v>Name</v>
      </c>
      <c r="AB703" s="7" t="str">
        <f t="shared" si="289"/>
        <v>n/a</v>
      </c>
      <c r="AC703" s="7" t="str">
        <f t="shared" si="289"/>
        <v>yes</v>
      </c>
      <c r="AD703" s="2" t="str">
        <f t="shared" si="290"/>
        <v>STRING</v>
      </c>
      <c r="AE703" s="7">
        <f t="shared" si="291"/>
        <v>80</v>
      </c>
      <c r="AF703" s="7" t="str">
        <f t="shared" si="292"/>
        <v>n/a</v>
      </c>
      <c r="AG703" s="7" t="str">
        <f t="shared" si="293"/>
        <v>n/a</v>
      </c>
      <c r="AH703" t="str">
        <f>IFERROR(VLOOKUP('nCino | Field Mappings'!$A703,'nCino | Object Info'!$A:$H,8,FALSE),"(not found)")</f>
        <v>policy_exception_template</v>
      </c>
      <c r="AI703" t="str">
        <f t="shared" si="301"/>
        <v>Name</v>
      </c>
      <c r="AJ703" s="7" t="str">
        <f t="shared" si="294"/>
        <v>n/a</v>
      </c>
      <c r="AK703" s="7" t="str">
        <f t="shared" si="318"/>
        <v>yes</v>
      </c>
      <c r="AL703" s="2" t="str">
        <f t="shared" si="296"/>
        <v>STRING</v>
      </c>
      <c r="AM703" s="7">
        <f t="shared" si="297"/>
        <v>80</v>
      </c>
      <c r="AN703" s="7" t="str">
        <f t="shared" si="298"/>
        <v>n/a</v>
      </c>
      <c r="AO703" s="7" t="str">
        <f t="shared" si="299"/>
        <v>n/a</v>
      </c>
      <c r="AP703" s="7" t="str">
        <f t="shared" si="319"/>
        <v>n/a</v>
      </c>
    </row>
    <row r="704" spans="1:42">
      <c r="A704" s="1" t="s">
        <v>62</v>
      </c>
      <c r="B704" s="1" t="s">
        <v>63</v>
      </c>
      <c r="C704" s="1" t="s">
        <v>2027</v>
      </c>
      <c r="D704" s="1" t="s">
        <v>1881</v>
      </c>
      <c r="E704" s="1" t="s">
        <v>1882</v>
      </c>
      <c r="F704" s="2" t="str">
        <f>IF(OR(ISERROR(VLOOKUP($C704,'DMW | F&amp;L Fields'!$L:$M, 1, FALSE)),IFERROR(INDEX('DMW | F&amp;L Fields'!$C:$C,MATCH($C704,'DMW | F&amp;L Fields'!$L:$L, 0)), "Y") ="Y"),"No", "Yes")</f>
        <v>Yes</v>
      </c>
      <c r="G704" s="1">
        <f>IFERROR(VLOOKUP($C704,'DMW | F&amp;L Fields'!$L:$M, 2, FALSE),"(not found)")</f>
        <v>0</v>
      </c>
      <c r="H704" s="2" t="str">
        <f t="shared" si="282"/>
        <v>Foreign</v>
      </c>
      <c r="I704" s="2" t="s">
        <v>110</v>
      </c>
      <c r="J704" s="1" t="s">
        <v>1883</v>
      </c>
      <c r="K704" s="2">
        <v>18</v>
      </c>
      <c r="L704" s="2">
        <v>0</v>
      </c>
      <c r="M704" s="2">
        <v>0</v>
      </c>
      <c r="N704" s="2" t="str">
        <f t="shared" si="283"/>
        <v>reference(Group,User)|18|0|0</v>
      </c>
      <c r="O704" t="str">
        <f>IFERROR(VLOOKUP('nCino | Field Mappings'!$A704,'nCino | Object Info'!$A:$H,5,FALSE),"(not found)")</f>
        <v>rskcsp_ds_policy_exception_template</v>
      </c>
      <c r="P704" t="str">
        <f t="shared" si="284"/>
        <v>OwnerId</v>
      </c>
      <c r="Q704" s="7">
        <f>IFERROR(VLOOKUP($N704,'nCino | BigQuery Type Lookup'!$A:$F,2,FALSE),"(not found)")</f>
        <v>18</v>
      </c>
      <c r="R704" t="str">
        <f>IFERROR(VLOOKUP('nCino | Field Mappings'!$A704,'nCino | Object Info'!$A:$H,6,FALSE),"(not found)")</f>
        <v>rskcsp_ds_policy_exception_template_staging</v>
      </c>
      <c r="S704" t="str">
        <f t="shared" si="285"/>
        <v>OwnerId</v>
      </c>
      <c r="T704" s="7" t="str">
        <f t="shared" si="286"/>
        <v>Foreign</v>
      </c>
      <c r="U704" s="7" t="str">
        <f t="shared" si="317"/>
        <v>no</v>
      </c>
      <c r="V704" s="2" t="str">
        <f>IFERROR(VLOOKUP($N704,'nCino | BigQuery Type Lookup'!$A:$F,3,FALSE),"(not found)")</f>
        <v>STRING</v>
      </c>
      <c r="W704" s="7">
        <f>IFERROR(VLOOKUP($N704,'nCino | BigQuery Type Lookup'!$A:$F,4,FALSE),"(not found)")</f>
        <v>18</v>
      </c>
      <c r="X704" s="7" t="str">
        <f>IFERROR(VLOOKUP($N704,'nCino | BigQuery Type Lookup'!$A:$F,5,FALSE),"(not found)")</f>
        <v>n/a</v>
      </c>
      <c r="Y704" s="7" t="str">
        <f>IFERROR(VLOOKUP($N704,'nCino | BigQuery Type Lookup'!$A:$F,6,FALSE),"(not found)")</f>
        <v>n/a</v>
      </c>
      <c r="Z704" t="str">
        <f>IFERROR(VLOOKUP('nCino | Field Mappings'!$A704,'nCino | Object Info'!$A:$H,7,FALSE),"(not found)")</f>
        <v>rskcsp_ds_policy_exception_template_curated</v>
      </c>
      <c r="AA704" t="str">
        <f t="shared" si="288"/>
        <v>OwnerId</v>
      </c>
      <c r="AB704" s="7" t="str">
        <f t="shared" si="289"/>
        <v>Foreign</v>
      </c>
      <c r="AC704" s="7" t="str">
        <f t="shared" si="289"/>
        <v>no</v>
      </c>
      <c r="AD704" s="2" t="str">
        <f t="shared" si="290"/>
        <v>STRING</v>
      </c>
      <c r="AE704" s="7">
        <f t="shared" si="291"/>
        <v>18</v>
      </c>
      <c r="AF704" s="7" t="str">
        <f t="shared" si="292"/>
        <v>n/a</v>
      </c>
      <c r="AG704" s="7" t="str">
        <f t="shared" si="293"/>
        <v>n/a</v>
      </c>
      <c r="AH704" t="str">
        <f>IFERROR(VLOOKUP('nCino | Field Mappings'!$A704,'nCino | Object Info'!$A:$H,8,FALSE),"(not found)")</f>
        <v>policy_exception_template</v>
      </c>
      <c r="AI704" t="str">
        <f t="shared" si="301"/>
        <v>OwnerId</v>
      </c>
      <c r="AJ704" s="7" t="str">
        <f t="shared" si="294"/>
        <v>Foreign</v>
      </c>
      <c r="AK704" s="7" t="str">
        <f t="shared" si="318"/>
        <v>no</v>
      </c>
      <c r="AL704" s="2" t="str">
        <f t="shared" si="296"/>
        <v>STRING</v>
      </c>
      <c r="AM704" s="7">
        <f t="shared" si="297"/>
        <v>18</v>
      </c>
      <c r="AN704" s="7" t="str">
        <f t="shared" si="298"/>
        <v>n/a</v>
      </c>
      <c r="AO704" s="7" t="str">
        <f t="shared" si="299"/>
        <v>n/a</v>
      </c>
      <c r="AP704" s="7" t="str">
        <f t="shared" si="319"/>
        <v>n/a</v>
      </c>
    </row>
    <row r="705" spans="1:17">
      <c r="A705" s="1" t="s">
        <v>62</v>
      </c>
      <c r="B705" s="1" t="s">
        <v>63</v>
      </c>
      <c r="C705" s="1" t="s">
        <v>2028</v>
      </c>
      <c r="D705" s="1" t="s">
        <v>182</v>
      </c>
      <c r="E705" s="1" t="s">
        <v>183</v>
      </c>
      <c r="F705" s="2" t="str">
        <f>IF(OR(ISERROR(VLOOKUP($C705,'DMW | F&amp;L Fields'!$L:$M, 1, FALSE)),IFERROR(INDEX('DMW | F&amp;L Fields'!$C:$C,MATCH($C705,'DMW | F&amp;L Fields'!$L:$L, 0)), "Y") ="Y"),"No", "Yes")</f>
        <v>No</v>
      </c>
      <c r="G705" s="1" t="str">
        <f>IFERROR(VLOOKUP($C705,'DMW | F&amp;L Fields'!$L:$M, 2, FALSE),"(not found)")</f>
        <v>(not found)</v>
      </c>
      <c r="H705" s="2" t="str">
        <f t="shared" si="282"/>
        <v>n/a</v>
      </c>
      <c r="I705" s="2" t="s">
        <v>110</v>
      </c>
      <c r="J705" s="1" t="s">
        <v>153</v>
      </c>
      <c r="K705" s="2">
        <v>0</v>
      </c>
      <c r="L705" s="2">
        <v>0</v>
      </c>
      <c r="M705" s="2">
        <v>0</v>
      </c>
      <c r="N705" s="2" t="str">
        <f t="shared" si="283"/>
        <v>datetime|0|0|0</v>
      </c>
      <c r="O705" t="str">
        <f>IFERROR(VLOOKUP('nCino | Field Mappings'!$A705,'nCino | Object Info'!$A:$H,5,FALSE),"(not found)")</f>
        <v>rskcsp_ds_policy_exception_template</v>
      </c>
      <c r="P705" t="str">
        <f t="shared" si="284"/>
        <v>SystemModstamp</v>
      </c>
      <c r="Q705" s="7">
        <f>IFERROR(VLOOKUP($N705,'nCino | BigQuery Type Lookup'!$A:$F,2,FALSE),"(not found)")</f>
        <v>14</v>
      </c>
    </row>
  </sheetData>
  <autoFilter ref="A2:AO705" xr:uid="{8B4A7B6E-8BF0-478F-9DE7-D2129824D417}"/>
  <sortState xmlns:xlrd2="http://schemas.microsoft.com/office/spreadsheetml/2017/richdata2" ref="A3:AO705">
    <sortCondition ref="C3:C705"/>
  </sortState>
  <mergeCells count="5">
    <mergeCell ref="AH1:AP1"/>
    <mergeCell ref="O1:Q1"/>
    <mergeCell ref="A1:N1"/>
    <mergeCell ref="R1:Y1"/>
    <mergeCell ref="Z1:AG1"/>
  </mergeCells>
  <conditionalFormatting sqref="F1:F1048576">
    <cfRule type="cellIs" dxfId="32" priority="3" operator="equal">
      <formula>"Yes"</formula>
    </cfRule>
    <cfRule type="cellIs" dxfId="31" priority="4" operator="equal">
      <formula>"No"</formula>
    </cfRule>
  </conditionalFormatting>
  <conditionalFormatting sqref="H1:H1048576 T1:T1048576 AB1:AB1048576 AJ2:AJ1048576">
    <cfRule type="cellIs" dxfId="30" priority="6" operator="equal">
      <formula>"n/a"</formula>
    </cfRule>
  </conditionalFormatting>
  <conditionalFormatting sqref="I706:I1048576">
    <cfRule type="cellIs" dxfId="29" priority="12" operator="equal">
      <formula>"yes"</formula>
    </cfRule>
    <cfRule type="cellIs" dxfId="28" priority="13" operator="equal">
      <formula>"no"</formula>
    </cfRule>
  </conditionalFormatting>
  <conditionalFormatting sqref="Q1:Q1048576">
    <cfRule type="cellIs" dxfId="27" priority="5" operator="equal">
      <formula>"tbc"</formula>
    </cfRule>
  </conditionalFormatting>
  <conditionalFormatting sqref="AB3:AG1048576 T3:Y1048576 AJ2:AP1048576">
    <cfRule type="cellIs" dxfId="26" priority="7" operator="equal">
      <formula>"tbc"</formula>
    </cfRule>
    <cfRule type="cellIs" dxfId="25" priority="8" operator="equal">
      <formula>"tbc"</formula>
    </cfRule>
  </conditionalFormatting>
  <conditionalFormatting sqref="AC3:AC1048576 AK2:AK1048576 U3:V1048576">
    <cfRule type="cellIs" dxfId="24" priority="10" operator="equal">
      <formula>"no"</formula>
    </cfRule>
    <cfRule type="cellIs" dxfId="23" priority="11" operator="equal">
      <formula>"yes"</formula>
    </cfRule>
  </conditionalFormatting>
  <conditionalFormatting sqref="W3:Y1048576 AE3:AG1048576 AM2:AP1048576">
    <cfRule type="cellIs" dxfId="22" priority="9" operator="equal">
      <formula>"n/a"</formula>
    </cfRule>
  </conditionalFormatting>
  <conditionalFormatting sqref="I3:I705">
    <cfRule type="cellIs" dxfId="21" priority="1" operator="equal">
      <formula>"yes"</formula>
    </cfRule>
    <cfRule type="cellIs" dxfId="20" priority="2" operator="equal">
      <formula>"no"</formula>
    </cfRule>
  </conditionalFormatting>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5182-AABC-4677-B884-75C035221B0B}">
  <dimension ref="A1:R16"/>
  <sheetViews>
    <sheetView workbookViewId="0">
      <selection activeCell="A11" sqref="A11"/>
    </sheetView>
  </sheetViews>
  <sheetFormatPr defaultColWidth="11" defaultRowHeight="14.45"/>
  <cols>
    <col min="1" max="1" width="18.5703125" style="9" customWidth="1"/>
    <col min="2" max="2" width="45.140625" style="9" bestFit="1" customWidth="1"/>
    <col min="3" max="3" width="31.140625" style="9" bestFit="1" customWidth="1"/>
    <col min="4" max="4" width="16.42578125" style="9" customWidth="1"/>
    <col min="5" max="5" width="7" style="2" bestFit="1" customWidth="1"/>
    <col min="6" max="6" width="31.140625" style="9" bestFit="1" customWidth="1"/>
    <col min="7" max="7" width="9.5703125" style="9" bestFit="1" customWidth="1"/>
    <col min="8" max="8" width="17.5703125" style="9" customWidth="1"/>
    <col min="9" max="9" width="7" style="9" bestFit="1" customWidth="1"/>
    <col min="10" max="10" width="26.140625" style="9" bestFit="1" customWidth="1"/>
    <col min="11" max="11" width="9.5703125" style="9" bestFit="1" customWidth="1"/>
    <col min="12" max="12" width="10.140625" style="9" bestFit="1" customWidth="1"/>
    <col min="13" max="13" width="7" style="9" bestFit="1" customWidth="1"/>
    <col min="14" max="14" width="45.7109375" style="9" bestFit="1" customWidth="1"/>
    <col min="15" max="15" width="26.140625" style="9" bestFit="1" customWidth="1"/>
    <col min="16" max="16" width="9.5703125" style="9" bestFit="1" customWidth="1"/>
    <col min="17" max="17" width="10.140625" style="9" bestFit="1" customWidth="1"/>
    <col min="18" max="18" width="7" style="9" bestFit="1" customWidth="1"/>
    <col min="19" max="16384" width="11" style="9"/>
  </cols>
  <sheetData>
    <row r="1" spans="1:18" ht="26.1">
      <c r="A1" s="458" t="s">
        <v>2029</v>
      </c>
      <c r="B1" s="458"/>
      <c r="C1" s="455" t="s">
        <v>71</v>
      </c>
      <c r="D1" s="455"/>
      <c r="E1" s="455"/>
      <c r="F1" s="456" t="s">
        <v>72</v>
      </c>
      <c r="G1" s="456"/>
      <c r="H1" s="456"/>
      <c r="I1" s="456"/>
      <c r="J1" s="452" t="s">
        <v>73</v>
      </c>
      <c r="K1" s="453"/>
      <c r="L1" s="453"/>
      <c r="M1" s="453"/>
      <c r="N1" s="454"/>
      <c r="O1" s="457" t="s">
        <v>74</v>
      </c>
      <c r="P1" s="457"/>
      <c r="Q1" s="457"/>
      <c r="R1" s="457"/>
    </row>
    <row r="2" spans="1:18" ht="29.1">
      <c r="A2" s="115" t="s">
        <v>90</v>
      </c>
      <c r="B2" s="115" t="s">
        <v>2030</v>
      </c>
      <c r="C2" s="10" t="s">
        <v>90</v>
      </c>
      <c r="D2" s="10" t="s">
        <v>2031</v>
      </c>
      <c r="E2" s="10" t="s">
        <v>85</v>
      </c>
      <c r="F2" s="11" t="s">
        <v>90</v>
      </c>
      <c r="G2" s="11" t="s">
        <v>83</v>
      </c>
      <c r="H2" s="11" t="s">
        <v>84</v>
      </c>
      <c r="I2" s="11" t="s">
        <v>85</v>
      </c>
      <c r="J2" s="13" t="s">
        <v>90</v>
      </c>
      <c r="K2" s="13" t="s">
        <v>83</v>
      </c>
      <c r="L2" s="13" t="s">
        <v>84</v>
      </c>
      <c r="M2" s="13" t="s">
        <v>85</v>
      </c>
      <c r="N2" s="13" t="s">
        <v>334</v>
      </c>
      <c r="O2" s="114" t="s">
        <v>90</v>
      </c>
      <c r="P2" s="114" t="s">
        <v>83</v>
      </c>
      <c r="Q2" s="114" t="s">
        <v>84</v>
      </c>
      <c r="R2" s="114" t="s">
        <v>85</v>
      </c>
    </row>
    <row r="3" spans="1:18">
      <c r="A3" s="15" t="s">
        <v>2032</v>
      </c>
      <c r="B3" s="15" t="s">
        <v>2033</v>
      </c>
      <c r="C3" s="15" t="s">
        <v>2034</v>
      </c>
      <c r="D3" s="116" t="s">
        <v>2035</v>
      </c>
      <c r="E3" s="117" t="s">
        <v>2036</v>
      </c>
      <c r="F3" s="15" t="s">
        <v>2034</v>
      </c>
      <c r="G3" s="117" t="s">
        <v>110</v>
      </c>
      <c r="H3" s="116" t="s">
        <v>2035</v>
      </c>
      <c r="I3" s="117" t="s">
        <v>2036</v>
      </c>
      <c r="J3" s="15" t="s">
        <v>2036</v>
      </c>
      <c r="K3" s="117" t="s">
        <v>2036</v>
      </c>
      <c r="L3" s="117" t="s">
        <v>2036</v>
      </c>
      <c r="M3" s="117" t="s">
        <v>2036</v>
      </c>
      <c r="N3" s="117" t="s">
        <v>2037</v>
      </c>
      <c r="O3" s="15" t="s">
        <v>2036</v>
      </c>
      <c r="P3" s="117" t="s">
        <v>2036</v>
      </c>
      <c r="Q3" s="117" t="s">
        <v>2036</v>
      </c>
      <c r="R3" s="117" t="s">
        <v>2036</v>
      </c>
    </row>
    <row r="4" spans="1:18">
      <c r="A4" s="15" t="s">
        <v>2038</v>
      </c>
      <c r="B4" s="15" t="s">
        <v>2039</v>
      </c>
      <c r="C4" s="15" t="s">
        <v>2040</v>
      </c>
      <c r="D4" s="116" t="s">
        <v>2041</v>
      </c>
      <c r="E4" s="117">
        <v>255</v>
      </c>
      <c r="F4" s="15" t="s">
        <v>2040</v>
      </c>
      <c r="G4" s="117" t="s">
        <v>110</v>
      </c>
      <c r="H4" s="116" t="s">
        <v>2041</v>
      </c>
      <c r="I4" s="117">
        <v>255</v>
      </c>
      <c r="J4" s="15" t="s">
        <v>2036</v>
      </c>
      <c r="K4" s="117" t="s">
        <v>2036</v>
      </c>
      <c r="L4" s="117" t="s">
        <v>2036</v>
      </c>
      <c r="M4" s="117" t="s">
        <v>2036</v>
      </c>
      <c r="N4" s="117" t="s">
        <v>2037</v>
      </c>
      <c r="O4" s="15" t="s">
        <v>2036</v>
      </c>
      <c r="P4" s="117" t="s">
        <v>2036</v>
      </c>
      <c r="Q4" s="117" t="s">
        <v>2036</v>
      </c>
      <c r="R4" s="117" t="s">
        <v>2036</v>
      </c>
    </row>
    <row r="5" spans="1:18">
      <c r="A5" s="15" t="s">
        <v>2042</v>
      </c>
      <c r="B5" s="15" t="s">
        <v>2039</v>
      </c>
      <c r="C5" s="15" t="s">
        <v>2043</v>
      </c>
      <c r="D5" s="116" t="s">
        <v>2044</v>
      </c>
      <c r="E5" s="117">
        <v>255</v>
      </c>
      <c r="F5" s="15" t="s">
        <v>2043</v>
      </c>
      <c r="G5" s="117" t="s">
        <v>110</v>
      </c>
      <c r="H5" s="116" t="s">
        <v>2044</v>
      </c>
      <c r="I5" s="117">
        <v>255</v>
      </c>
      <c r="J5" s="15" t="s">
        <v>2036</v>
      </c>
      <c r="K5" s="117" t="s">
        <v>2036</v>
      </c>
      <c r="L5" s="117" t="s">
        <v>2036</v>
      </c>
      <c r="M5" s="117" t="s">
        <v>2036</v>
      </c>
      <c r="N5" s="117" t="s">
        <v>2037</v>
      </c>
      <c r="O5" s="15" t="s">
        <v>2036</v>
      </c>
      <c r="P5" s="117" t="s">
        <v>2036</v>
      </c>
      <c r="Q5" s="117" t="s">
        <v>2036</v>
      </c>
      <c r="R5" s="117" t="s">
        <v>2036</v>
      </c>
    </row>
    <row r="6" spans="1:18" ht="43.5">
      <c r="A6" s="15" t="s">
        <v>2045</v>
      </c>
      <c r="B6" s="15" t="s">
        <v>2039</v>
      </c>
      <c r="C6" s="15" t="s">
        <v>2046</v>
      </c>
      <c r="D6" s="116" t="s">
        <v>2041</v>
      </c>
      <c r="E6" s="117">
        <v>255</v>
      </c>
      <c r="F6" s="15" t="s">
        <v>2046</v>
      </c>
      <c r="G6" s="117" t="s">
        <v>110</v>
      </c>
      <c r="H6" s="116" t="s">
        <v>2041</v>
      </c>
      <c r="I6" s="117">
        <v>255</v>
      </c>
      <c r="J6" s="15" t="s">
        <v>2046</v>
      </c>
      <c r="K6" s="117" t="s">
        <v>110</v>
      </c>
      <c r="L6" s="117" t="s">
        <v>2041</v>
      </c>
      <c r="M6" s="117">
        <v>255</v>
      </c>
      <c r="N6" s="118" t="s">
        <v>2047</v>
      </c>
      <c r="O6" s="15" t="s">
        <v>2046</v>
      </c>
      <c r="P6" s="117" t="s">
        <v>110</v>
      </c>
      <c r="Q6" s="117" t="s">
        <v>2041</v>
      </c>
      <c r="R6" s="117">
        <v>255</v>
      </c>
    </row>
    <row r="7" spans="1:18">
      <c r="A7" s="15" t="s">
        <v>2048</v>
      </c>
      <c r="B7" s="15" t="s">
        <v>2039</v>
      </c>
      <c r="C7" s="15" t="s">
        <v>2049</v>
      </c>
      <c r="D7" s="116" t="s">
        <v>2044</v>
      </c>
      <c r="E7" s="117">
        <v>255</v>
      </c>
      <c r="F7" s="15" t="s">
        <v>2049</v>
      </c>
      <c r="G7" s="117" t="s">
        <v>110</v>
      </c>
      <c r="H7" s="116" t="s">
        <v>2044</v>
      </c>
      <c r="I7" s="117">
        <v>255</v>
      </c>
      <c r="J7" s="15" t="s">
        <v>2036</v>
      </c>
      <c r="K7" s="117" t="s">
        <v>2036</v>
      </c>
      <c r="L7" s="117" t="s">
        <v>2036</v>
      </c>
      <c r="M7" s="117" t="s">
        <v>2036</v>
      </c>
      <c r="N7" s="117" t="s">
        <v>2037</v>
      </c>
      <c r="O7" s="15" t="s">
        <v>2036</v>
      </c>
      <c r="P7" s="117" t="s">
        <v>2036</v>
      </c>
      <c r="Q7" s="117" t="s">
        <v>2036</v>
      </c>
      <c r="R7" s="117" t="s">
        <v>2036</v>
      </c>
    </row>
    <row r="8" spans="1:18">
      <c r="A8" s="15" t="s">
        <v>2050</v>
      </c>
      <c r="B8" s="15" t="s">
        <v>2039</v>
      </c>
      <c r="C8" s="15" t="s">
        <v>2051</v>
      </c>
      <c r="D8" s="116" t="s">
        <v>2041</v>
      </c>
      <c r="E8" s="117">
        <v>255</v>
      </c>
      <c r="F8" s="15" t="s">
        <v>2051</v>
      </c>
      <c r="G8" s="117" t="s">
        <v>110</v>
      </c>
      <c r="H8" s="116" t="s">
        <v>2041</v>
      </c>
      <c r="I8" s="117">
        <v>255</v>
      </c>
      <c r="J8" s="15" t="s">
        <v>2036</v>
      </c>
      <c r="K8" s="117" t="s">
        <v>2036</v>
      </c>
      <c r="L8" s="117" t="s">
        <v>2036</v>
      </c>
      <c r="M8" s="117" t="s">
        <v>2036</v>
      </c>
      <c r="N8" s="117" t="s">
        <v>2037</v>
      </c>
      <c r="O8" s="15" t="s">
        <v>2036</v>
      </c>
      <c r="P8" s="117" t="s">
        <v>2036</v>
      </c>
      <c r="Q8" s="117" t="s">
        <v>2036</v>
      </c>
      <c r="R8" s="117" t="s">
        <v>2036</v>
      </c>
    </row>
    <row r="9" spans="1:18">
      <c r="A9" s="15" t="s">
        <v>2052</v>
      </c>
      <c r="B9" s="15" t="s">
        <v>2039</v>
      </c>
      <c r="C9" s="15" t="s">
        <v>2053</v>
      </c>
      <c r="D9" s="116" t="s">
        <v>2041</v>
      </c>
      <c r="E9" s="117">
        <v>255</v>
      </c>
      <c r="F9" s="15" t="s">
        <v>2053</v>
      </c>
      <c r="G9" s="117" t="s">
        <v>110</v>
      </c>
      <c r="H9" s="116" t="s">
        <v>2041</v>
      </c>
      <c r="I9" s="117">
        <v>255</v>
      </c>
      <c r="J9" s="15" t="s">
        <v>2036</v>
      </c>
      <c r="K9" s="117" t="s">
        <v>2036</v>
      </c>
      <c r="L9" s="117" t="s">
        <v>2036</v>
      </c>
      <c r="M9" s="117" t="s">
        <v>2036</v>
      </c>
      <c r="N9" s="117" t="s">
        <v>2037</v>
      </c>
      <c r="O9" s="15" t="s">
        <v>2036</v>
      </c>
      <c r="P9" s="117" t="s">
        <v>2036</v>
      </c>
      <c r="Q9" s="117" t="s">
        <v>2036</v>
      </c>
      <c r="R9" s="117" t="s">
        <v>2036</v>
      </c>
    </row>
    <row r="10" spans="1:18">
      <c r="A10" s="15" t="s">
        <v>2054</v>
      </c>
      <c r="B10" s="15" t="s">
        <v>2039</v>
      </c>
      <c r="C10" s="15" t="s">
        <v>2055</v>
      </c>
      <c r="D10" s="116" t="s">
        <v>2035</v>
      </c>
      <c r="E10" s="117" t="s">
        <v>2036</v>
      </c>
      <c r="F10" s="15" t="s">
        <v>2055</v>
      </c>
      <c r="G10" s="117" t="s">
        <v>110</v>
      </c>
      <c r="H10" s="116" t="s">
        <v>2035</v>
      </c>
      <c r="I10" s="117" t="s">
        <v>2036</v>
      </c>
      <c r="J10" s="15" t="s">
        <v>2036</v>
      </c>
      <c r="K10" s="117" t="s">
        <v>2036</v>
      </c>
      <c r="L10" s="117" t="s">
        <v>2036</v>
      </c>
      <c r="M10" s="117" t="s">
        <v>2036</v>
      </c>
      <c r="N10" s="117" t="s">
        <v>2037</v>
      </c>
      <c r="O10" s="15" t="s">
        <v>2036</v>
      </c>
      <c r="P10" s="117" t="s">
        <v>2036</v>
      </c>
      <c r="Q10" s="117" t="s">
        <v>2036</v>
      </c>
      <c r="R10" s="117" t="s">
        <v>2036</v>
      </c>
    </row>
    <row r="11" spans="1:18">
      <c r="A11" s="15" t="s">
        <v>2056</v>
      </c>
      <c r="B11" s="15" t="s">
        <v>2039</v>
      </c>
      <c r="C11" s="15" t="s">
        <v>2055</v>
      </c>
      <c r="D11" s="116" t="s">
        <v>2035</v>
      </c>
      <c r="E11" s="117" t="s">
        <v>2036</v>
      </c>
      <c r="F11" s="15" t="s">
        <v>2055</v>
      </c>
      <c r="G11" s="117" t="s">
        <v>110</v>
      </c>
      <c r="H11" s="116" t="s">
        <v>2035</v>
      </c>
      <c r="I11" s="117" t="s">
        <v>2036</v>
      </c>
      <c r="J11" s="15" t="s">
        <v>2036</v>
      </c>
      <c r="K11" s="117" t="s">
        <v>2036</v>
      </c>
      <c r="L11" s="117" t="s">
        <v>2036</v>
      </c>
      <c r="M11" s="117" t="s">
        <v>2036</v>
      </c>
      <c r="N11" s="117" t="s">
        <v>2037</v>
      </c>
      <c r="O11" s="15" t="s">
        <v>2036</v>
      </c>
      <c r="P11" s="117" t="s">
        <v>2036</v>
      </c>
      <c r="Q11" s="117" t="s">
        <v>2036</v>
      </c>
      <c r="R11" s="117" t="s">
        <v>2036</v>
      </c>
    </row>
    <row r="12" spans="1:18">
      <c r="A12" s="15" t="s">
        <v>2057</v>
      </c>
      <c r="B12" s="15" t="s">
        <v>2039</v>
      </c>
      <c r="C12" s="15" t="s">
        <v>2058</v>
      </c>
      <c r="D12" s="116" t="s">
        <v>2041</v>
      </c>
      <c r="E12" s="117">
        <v>255</v>
      </c>
      <c r="F12" s="15" t="s">
        <v>2058</v>
      </c>
      <c r="G12" s="117" t="s">
        <v>110</v>
      </c>
      <c r="H12" s="116" t="s">
        <v>2041</v>
      </c>
      <c r="I12" s="117">
        <v>255</v>
      </c>
      <c r="J12" s="15" t="s">
        <v>2036</v>
      </c>
      <c r="K12" s="117" t="s">
        <v>2036</v>
      </c>
      <c r="L12" s="117" t="s">
        <v>2036</v>
      </c>
      <c r="M12" s="117" t="s">
        <v>2036</v>
      </c>
      <c r="N12" s="117" t="s">
        <v>2037</v>
      </c>
      <c r="O12" s="15" t="s">
        <v>2036</v>
      </c>
      <c r="P12" s="117" t="s">
        <v>2036</v>
      </c>
      <c r="Q12" s="117" t="s">
        <v>2036</v>
      </c>
      <c r="R12" s="117" t="s">
        <v>2036</v>
      </c>
    </row>
    <row r="13" spans="1:18">
      <c r="A13" s="15" t="s">
        <v>2059</v>
      </c>
      <c r="B13" s="15" t="s">
        <v>2039</v>
      </c>
      <c r="C13" s="15" t="s">
        <v>2060</v>
      </c>
      <c r="D13" s="116" t="s">
        <v>2035</v>
      </c>
      <c r="E13" s="117" t="s">
        <v>2036</v>
      </c>
      <c r="F13" s="15" t="s">
        <v>2060</v>
      </c>
      <c r="G13" s="117" t="s">
        <v>110</v>
      </c>
      <c r="H13" s="116" t="s">
        <v>2035</v>
      </c>
      <c r="I13" s="117" t="s">
        <v>2036</v>
      </c>
      <c r="J13" s="15" t="s">
        <v>2036</v>
      </c>
      <c r="K13" s="117" t="s">
        <v>2036</v>
      </c>
      <c r="L13" s="117" t="s">
        <v>2036</v>
      </c>
      <c r="M13" s="117" t="s">
        <v>2036</v>
      </c>
      <c r="N13" s="117" t="s">
        <v>2037</v>
      </c>
      <c r="O13" s="15" t="s">
        <v>2036</v>
      </c>
      <c r="P13" s="117" t="s">
        <v>2036</v>
      </c>
      <c r="Q13" s="117" t="s">
        <v>2036</v>
      </c>
      <c r="R13" s="117" t="s">
        <v>2036</v>
      </c>
    </row>
    <row r="14" spans="1:18">
      <c r="A14" s="15" t="s">
        <v>2061</v>
      </c>
      <c r="B14" s="15" t="s">
        <v>2033</v>
      </c>
      <c r="C14" s="15" t="s">
        <v>2062</v>
      </c>
      <c r="D14" s="116" t="s">
        <v>2041</v>
      </c>
      <c r="E14" s="117">
        <v>255</v>
      </c>
      <c r="F14" s="15" t="s">
        <v>2062</v>
      </c>
      <c r="G14" s="117" t="s">
        <v>110</v>
      </c>
      <c r="H14" s="116" t="s">
        <v>2041</v>
      </c>
      <c r="I14" s="117">
        <v>255</v>
      </c>
      <c r="J14" s="15" t="s">
        <v>2036</v>
      </c>
      <c r="K14" s="117" t="s">
        <v>2036</v>
      </c>
      <c r="L14" s="117" t="s">
        <v>2036</v>
      </c>
      <c r="M14" s="117" t="s">
        <v>2036</v>
      </c>
      <c r="N14" s="117" t="s">
        <v>2037</v>
      </c>
      <c r="O14" s="15" t="s">
        <v>2036</v>
      </c>
      <c r="P14" s="117" t="s">
        <v>2036</v>
      </c>
      <c r="Q14" s="117" t="s">
        <v>2036</v>
      </c>
      <c r="R14" s="117" t="s">
        <v>2036</v>
      </c>
    </row>
    <row r="15" spans="1:18">
      <c r="A15" s="15" t="s">
        <v>2063</v>
      </c>
      <c r="B15" s="15" t="s">
        <v>2033</v>
      </c>
      <c r="C15" s="15" t="s">
        <v>2064</v>
      </c>
      <c r="D15" s="116" t="s">
        <v>2041</v>
      </c>
      <c r="E15" s="117">
        <v>255</v>
      </c>
      <c r="F15" s="15" t="s">
        <v>2064</v>
      </c>
      <c r="G15" s="117" t="s">
        <v>110</v>
      </c>
      <c r="H15" s="116" t="s">
        <v>2041</v>
      </c>
      <c r="I15" s="117">
        <v>255</v>
      </c>
      <c r="J15" s="15" t="s">
        <v>2036</v>
      </c>
      <c r="K15" s="117" t="s">
        <v>2036</v>
      </c>
      <c r="L15" s="117" t="s">
        <v>2036</v>
      </c>
      <c r="M15" s="117" t="s">
        <v>2036</v>
      </c>
      <c r="N15" s="117" t="s">
        <v>2037</v>
      </c>
      <c r="O15" s="15" t="s">
        <v>2036</v>
      </c>
      <c r="P15" s="117" t="s">
        <v>2036</v>
      </c>
      <c r="Q15" s="117" t="s">
        <v>2036</v>
      </c>
      <c r="R15" s="117" t="s">
        <v>2036</v>
      </c>
    </row>
    <row r="16" spans="1:18" ht="57.95">
      <c r="A16" s="117" t="s">
        <v>2036</v>
      </c>
      <c r="B16" s="117" t="s">
        <v>2036</v>
      </c>
      <c r="C16" s="117" t="s">
        <v>2036</v>
      </c>
      <c r="D16" s="117" t="s">
        <v>2036</v>
      </c>
      <c r="E16" s="117" t="s">
        <v>2036</v>
      </c>
      <c r="F16" s="15" t="s">
        <v>2065</v>
      </c>
      <c r="G16" s="117" t="s">
        <v>110</v>
      </c>
      <c r="H16" s="116" t="s">
        <v>2066</v>
      </c>
      <c r="I16" s="117" t="s">
        <v>2036</v>
      </c>
      <c r="J16" s="15" t="s">
        <v>2065</v>
      </c>
      <c r="K16" s="117" t="s">
        <v>110</v>
      </c>
      <c r="L16" s="117" t="s">
        <v>2066</v>
      </c>
      <c r="M16" s="117" t="s">
        <v>2036</v>
      </c>
      <c r="N16" s="118" t="s">
        <v>2067</v>
      </c>
      <c r="O16" s="15" t="s">
        <v>2065</v>
      </c>
      <c r="P16" s="117" t="s">
        <v>110</v>
      </c>
      <c r="Q16" s="117" t="s">
        <v>2066</v>
      </c>
      <c r="R16" s="117" t="s">
        <v>2036</v>
      </c>
    </row>
  </sheetData>
  <mergeCells count="5">
    <mergeCell ref="C1:E1"/>
    <mergeCell ref="F1:I1"/>
    <mergeCell ref="O1:R1"/>
    <mergeCell ref="A1:B1"/>
    <mergeCell ref="J1:N1"/>
  </mergeCells>
  <conditionalFormatting sqref="E1:E4">
    <cfRule type="cellIs" dxfId="19" priority="12" operator="equal">
      <formula>"tbc"</formula>
    </cfRule>
  </conditionalFormatting>
  <conditionalFormatting sqref="K3:K16 G3:G16">
    <cfRule type="cellIs" dxfId="18" priority="17" operator="equal">
      <formula>"no"</formula>
    </cfRule>
    <cfRule type="cellIs" dxfId="17" priority="18" operator="equal">
      <formula>"yes"</formula>
    </cfRule>
  </conditionalFormatting>
  <conditionalFormatting sqref="K3:N16 G3:G16">
    <cfRule type="cellIs" dxfId="16" priority="14" operator="equal">
      <formula>"tbc"</formula>
    </cfRule>
    <cfRule type="cellIs" dxfId="15" priority="15" operator="equal">
      <formula>"tbc"</formula>
    </cfRule>
  </conditionalFormatting>
  <conditionalFormatting sqref="I3:I4">
    <cfRule type="cellIs" dxfId="14" priority="11" operator="equal">
      <formula>"tbc"</formula>
    </cfRule>
  </conditionalFormatting>
  <conditionalFormatting sqref="M3:N15">
    <cfRule type="cellIs" dxfId="13" priority="16" operator="equal">
      <formula>"n/a"</formula>
    </cfRule>
  </conditionalFormatting>
  <conditionalFormatting sqref="P2:P16">
    <cfRule type="cellIs" dxfId="12" priority="9" operator="equal">
      <formula>"no"</formula>
    </cfRule>
    <cfRule type="cellIs" dxfId="11" priority="10" operator="equal">
      <formula>"yes"</formula>
    </cfRule>
  </conditionalFormatting>
  <conditionalFormatting sqref="P2:R15">
    <cfRule type="cellIs" dxfId="10" priority="4" operator="equal">
      <formula>"tbc"</formula>
    </cfRule>
    <cfRule type="cellIs" dxfId="9" priority="5" operator="equal">
      <formula>"tbc"</formula>
    </cfRule>
  </conditionalFormatting>
  <conditionalFormatting sqref="R2:R16">
    <cfRule type="cellIs" dxfId="8" priority="8" operator="equal">
      <formula>"n/a"</formula>
    </cfRule>
  </conditionalFormatting>
  <conditionalFormatting sqref="M16:N16">
    <cfRule type="cellIs" dxfId="7" priority="3" operator="equal">
      <formula>"n/a"</formula>
    </cfRule>
  </conditionalFormatting>
  <conditionalFormatting sqref="P16:R16">
    <cfRule type="cellIs" dxfId="6" priority="1" operator="equal">
      <formula>"tbc"</formula>
    </cfRule>
    <cfRule type="cellIs" dxfId="5" priority="2" operator="equal">
      <formula>"tbc"</formula>
    </cfRule>
  </conditionalFormatting>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775D-4611-43CE-8692-33706EAA0359}">
  <dimension ref="A1:G137"/>
  <sheetViews>
    <sheetView workbookViewId="0">
      <pane ySplit="1" topLeftCell="A57" activePane="bottomLeft" state="frozen"/>
      <selection pane="bottomLeft" activeCell="B63" sqref="B63"/>
    </sheetView>
  </sheetViews>
  <sheetFormatPr defaultRowHeight="14.45"/>
  <cols>
    <col min="1" max="1" width="65.28515625" style="9" bestFit="1" customWidth="1"/>
    <col min="2" max="2" width="26.85546875" style="2" bestFit="1" customWidth="1"/>
    <col min="3" max="3" width="23.140625" style="2" bestFit="1" customWidth="1"/>
    <col min="4" max="4" width="26.140625" style="2" bestFit="1" customWidth="1"/>
    <col min="5" max="5" width="30.85546875" style="2" bestFit="1" customWidth="1"/>
    <col min="6" max="6" width="27.140625" style="2" bestFit="1" customWidth="1"/>
    <col min="7" max="7" width="78.85546875" style="16" customWidth="1"/>
  </cols>
  <sheetData>
    <row r="1" spans="1:7">
      <c r="A1" s="3" t="s">
        <v>2068</v>
      </c>
      <c r="B1" s="3" t="s">
        <v>2069</v>
      </c>
      <c r="C1" s="3" t="s">
        <v>2070</v>
      </c>
      <c r="D1" s="3" t="s">
        <v>2071</v>
      </c>
      <c r="E1" s="3" t="s">
        <v>2072</v>
      </c>
      <c r="F1" s="3" t="s">
        <v>2073</v>
      </c>
      <c r="G1" s="3" t="s">
        <v>334</v>
      </c>
    </row>
    <row r="2" spans="1:7" ht="43.5">
      <c r="A2" s="9" t="s">
        <v>2074</v>
      </c>
      <c r="B2" s="2">
        <v>1</v>
      </c>
      <c r="C2" s="2" t="s">
        <v>2075</v>
      </c>
      <c r="D2" s="2" t="s">
        <v>2036</v>
      </c>
      <c r="E2" s="2" t="s">
        <v>2036</v>
      </c>
      <c r="F2" s="2" t="s">
        <v>2036</v>
      </c>
      <c r="G2" s="112" t="s">
        <v>2076</v>
      </c>
    </row>
    <row r="3" spans="1:7" ht="29.1">
      <c r="A3" s="9" t="s">
        <v>2077</v>
      </c>
      <c r="B3" s="2">
        <v>16</v>
      </c>
      <c r="C3" s="2" t="s">
        <v>2035</v>
      </c>
      <c r="D3" s="2" t="s">
        <v>2036</v>
      </c>
      <c r="E3" s="2" t="s">
        <v>2036</v>
      </c>
      <c r="F3" s="2" t="s">
        <v>2036</v>
      </c>
      <c r="G3" s="16" t="s">
        <v>2078</v>
      </c>
    </row>
    <row r="4" spans="1:7">
      <c r="A4" s="9" t="s">
        <v>2079</v>
      </c>
      <c r="B4" s="2">
        <v>18</v>
      </c>
      <c r="C4" s="2" t="s">
        <v>2035</v>
      </c>
      <c r="D4" s="2" t="s">
        <v>2036</v>
      </c>
      <c r="E4" s="2" t="s">
        <v>2036</v>
      </c>
      <c r="F4" s="2" t="s">
        <v>2036</v>
      </c>
    </row>
    <row r="5" spans="1:7">
      <c r="A5" s="9" t="s">
        <v>2080</v>
      </c>
      <c r="B5" s="2">
        <v>21</v>
      </c>
      <c r="C5" s="2" t="s">
        <v>2081</v>
      </c>
      <c r="D5" s="2" t="s">
        <v>2036</v>
      </c>
      <c r="E5" s="2">
        <v>18</v>
      </c>
      <c r="F5" s="2">
        <v>2</v>
      </c>
    </row>
    <row r="6" spans="1:7">
      <c r="A6" s="9" t="s">
        <v>2082</v>
      </c>
      <c r="B6" s="2">
        <v>8</v>
      </c>
      <c r="C6" s="2" t="s">
        <v>2083</v>
      </c>
      <c r="D6" s="2" t="s">
        <v>2036</v>
      </c>
      <c r="E6" s="2" t="s">
        <v>2036</v>
      </c>
      <c r="F6" s="2" t="s">
        <v>2036</v>
      </c>
    </row>
    <row r="7" spans="1:7">
      <c r="A7" s="9" t="s">
        <v>2084</v>
      </c>
      <c r="B7" s="2">
        <v>14</v>
      </c>
      <c r="C7" s="2" t="s">
        <v>2066</v>
      </c>
      <c r="D7" s="2" t="s">
        <v>2036</v>
      </c>
      <c r="E7" s="2" t="s">
        <v>2036</v>
      </c>
      <c r="F7" s="2" t="s">
        <v>2036</v>
      </c>
    </row>
    <row r="8" spans="1:7">
      <c r="A8" s="9" t="s">
        <v>2085</v>
      </c>
      <c r="B8" s="2">
        <v>18</v>
      </c>
      <c r="C8" s="2" t="s">
        <v>2035</v>
      </c>
      <c r="D8" s="2" t="s">
        <v>2036</v>
      </c>
      <c r="E8" s="2" t="s">
        <v>2036</v>
      </c>
      <c r="F8" s="2" t="s">
        <v>2036</v>
      </c>
    </row>
    <row r="9" spans="1:7">
      <c r="A9" s="9" t="s">
        <v>2086</v>
      </c>
      <c r="B9" s="2">
        <v>7</v>
      </c>
      <c r="C9" s="2" t="s">
        <v>2081</v>
      </c>
      <c r="D9" s="2" t="s">
        <v>2036</v>
      </c>
      <c r="E9" s="2">
        <v>4</v>
      </c>
      <c r="F9" s="2">
        <v>2</v>
      </c>
    </row>
    <row r="10" spans="1:7">
      <c r="A10" s="9" t="s">
        <v>2087</v>
      </c>
      <c r="B10" s="2">
        <v>6</v>
      </c>
      <c r="C10" s="2" t="s">
        <v>2035</v>
      </c>
      <c r="D10" s="2" t="s">
        <v>2036</v>
      </c>
      <c r="E10" s="2" t="s">
        <v>2036</v>
      </c>
      <c r="F10" s="2" t="s">
        <v>2036</v>
      </c>
    </row>
    <row r="11" spans="1:7">
      <c r="A11" s="9" t="s">
        <v>2088</v>
      </c>
      <c r="B11" s="2">
        <v>8</v>
      </c>
      <c r="C11" s="2" t="s">
        <v>2035</v>
      </c>
      <c r="D11" s="2" t="s">
        <v>2036</v>
      </c>
      <c r="E11" s="2" t="s">
        <v>2036</v>
      </c>
      <c r="F11" s="2" t="s">
        <v>2036</v>
      </c>
    </row>
    <row r="12" spans="1:7">
      <c r="A12" s="9" t="s">
        <v>2089</v>
      </c>
      <c r="B12" s="2">
        <v>16</v>
      </c>
      <c r="C12" s="2" t="s">
        <v>2081</v>
      </c>
      <c r="D12" s="2" t="s">
        <v>2036</v>
      </c>
      <c r="E12" s="2">
        <v>9</v>
      </c>
      <c r="F12" s="2">
        <v>6</v>
      </c>
    </row>
    <row r="13" spans="1:7">
      <c r="A13" s="9" t="s">
        <v>2090</v>
      </c>
      <c r="B13" s="2">
        <v>80</v>
      </c>
      <c r="C13" s="2" t="s">
        <v>2041</v>
      </c>
      <c r="D13" s="2">
        <v>80</v>
      </c>
      <c r="E13" s="2" t="s">
        <v>2036</v>
      </c>
      <c r="F13" s="2" t="s">
        <v>2036</v>
      </c>
    </row>
    <row r="14" spans="1:7">
      <c r="A14" s="9" t="s">
        <v>2091</v>
      </c>
      <c r="B14" s="2">
        <v>18</v>
      </c>
      <c r="C14" s="2" t="s">
        <v>2041</v>
      </c>
      <c r="D14" s="2">
        <v>18</v>
      </c>
      <c r="E14" s="2" t="s">
        <v>2036</v>
      </c>
      <c r="F14" s="2" t="s">
        <v>2036</v>
      </c>
      <c r="G14" s="16" t="s">
        <v>2092</v>
      </c>
    </row>
    <row r="15" spans="1:7" ht="29.1">
      <c r="A15" s="9" t="s">
        <v>2093</v>
      </c>
      <c r="B15" s="2" t="s">
        <v>2094</v>
      </c>
      <c r="C15" s="2" t="s">
        <v>2095</v>
      </c>
      <c r="D15" s="2" t="s">
        <v>2036</v>
      </c>
      <c r="E15" s="2" t="s">
        <v>2036</v>
      </c>
      <c r="F15" s="2" t="s">
        <v>2036</v>
      </c>
      <c r="G15" s="16" t="s">
        <v>2096</v>
      </c>
    </row>
    <row r="16" spans="1:7">
      <c r="A16" s="9" t="s">
        <v>2097</v>
      </c>
      <c r="B16" s="2">
        <v>4099</v>
      </c>
      <c r="C16" s="2" t="s">
        <v>2044</v>
      </c>
      <c r="D16" s="2">
        <v>4099</v>
      </c>
      <c r="E16" s="2" t="s">
        <v>2036</v>
      </c>
      <c r="F16" s="2" t="s">
        <v>2036</v>
      </c>
    </row>
    <row r="17" spans="1:7">
      <c r="A17" s="9" t="s">
        <v>2098</v>
      </c>
      <c r="B17" s="2">
        <v>18</v>
      </c>
      <c r="C17" s="2" t="s">
        <v>2035</v>
      </c>
      <c r="D17" s="2" t="s">
        <v>2036</v>
      </c>
      <c r="E17" s="2" t="s">
        <v>2036</v>
      </c>
      <c r="F17" s="2" t="s">
        <v>2036</v>
      </c>
    </row>
    <row r="18" spans="1:7">
      <c r="A18" s="9" t="s">
        <v>2099</v>
      </c>
      <c r="B18" s="2">
        <v>21</v>
      </c>
      <c r="C18" s="2" t="s">
        <v>2081</v>
      </c>
      <c r="D18" s="2" t="s">
        <v>2036</v>
      </c>
      <c r="E18" s="2">
        <v>18</v>
      </c>
      <c r="F18" s="2">
        <v>2</v>
      </c>
    </row>
    <row r="19" spans="1:7">
      <c r="A19" s="9" t="s">
        <v>2100</v>
      </c>
      <c r="B19" s="2">
        <v>8</v>
      </c>
      <c r="C19" s="2" t="s">
        <v>2081</v>
      </c>
      <c r="D19" s="2" t="s">
        <v>2036</v>
      </c>
      <c r="E19" s="2">
        <v>5</v>
      </c>
      <c r="F19" s="2">
        <v>2</v>
      </c>
    </row>
    <row r="20" spans="1:7">
      <c r="A20" s="9" t="s">
        <v>2101</v>
      </c>
      <c r="B20" s="2">
        <v>10</v>
      </c>
      <c r="C20" s="2" t="s">
        <v>2081</v>
      </c>
      <c r="D20" s="2" t="s">
        <v>2036</v>
      </c>
      <c r="E20" s="2">
        <v>6</v>
      </c>
      <c r="F20" s="2">
        <v>3</v>
      </c>
    </row>
    <row r="21" spans="1:7">
      <c r="A21" s="9" t="s">
        <v>2102</v>
      </c>
      <c r="B21" s="2">
        <v>40</v>
      </c>
      <c r="C21" s="2" t="s">
        <v>2041</v>
      </c>
      <c r="D21" s="2">
        <v>40</v>
      </c>
      <c r="E21" s="2" t="s">
        <v>2036</v>
      </c>
      <c r="F21" s="2" t="s">
        <v>2036</v>
      </c>
    </row>
    <row r="22" spans="1:7">
      <c r="A22" s="9" t="s">
        <v>2103</v>
      </c>
      <c r="B22" s="2">
        <v>255</v>
      </c>
      <c r="C22" s="2" t="s">
        <v>2041</v>
      </c>
      <c r="D22" s="2">
        <v>255</v>
      </c>
      <c r="E22" s="2" t="s">
        <v>2036</v>
      </c>
      <c r="F22" s="2" t="s">
        <v>2036</v>
      </c>
    </row>
    <row r="23" spans="1:7">
      <c r="A23" s="9" t="s">
        <v>2104</v>
      </c>
      <c r="B23" s="2">
        <v>3</v>
      </c>
      <c r="C23" s="2" t="s">
        <v>2041</v>
      </c>
      <c r="D23" s="2">
        <v>3</v>
      </c>
      <c r="E23" s="2" t="s">
        <v>2036</v>
      </c>
      <c r="F23" s="2" t="s">
        <v>2036</v>
      </c>
    </row>
    <row r="24" spans="1:7">
      <c r="A24" s="9" t="s">
        <v>2105</v>
      </c>
      <c r="B24" s="2">
        <v>18</v>
      </c>
      <c r="C24" s="2" t="s">
        <v>2041</v>
      </c>
      <c r="D24" s="2">
        <v>18</v>
      </c>
      <c r="E24" s="2" t="s">
        <v>2036</v>
      </c>
      <c r="F24" s="2" t="s">
        <v>2036</v>
      </c>
      <c r="G24" s="16" t="s">
        <v>2092</v>
      </c>
    </row>
    <row r="25" spans="1:7">
      <c r="A25" s="9" t="s">
        <v>2106</v>
      </c>
      <c r="B25" s="2">
        <v>18</v>
      </c>
      <c r="C25" s="2" t="s">
        <v>2041</v>
      </c>
      <c r="D25" s="2">
        <v>18</v>
      </c>
      <c r="E25" s="2" t="s">
        <v>2036</v>
      </c>
      <c r="F25" s="2" t="s">
        <v>2036</v>
      </c>
    </row>
    <row r="26" spans="1:7">
      <c r="A26" s="9" t="s">
        <v>2107</v>
      </c>
      <c r="B26" s="2">
        <v>18</v>
      </c>
      <c r="C26" s="2" t="s">
        <v>2041</v>
      </c>
      <c r="D26" s="2">
        <v>18</v>
      </c>
      <c r="E26" s="2" t="s">
        <v>2036</v>
      </c>
      <c r="F26" s="2" t="s">
        <v>2036</v>
      </c>
    </row>
    <row r="27" spans="1:7">
      <c r="A27" s="9" t="s">
        <v>2108</v>
      </c>
      <c r="B27" s="2">
        <v>18</v>
      </c>
      <c r="C27" s="2" t="s">
        <v>2041</v>
      </c>
      <c r="D27" s="2">
        <v>18</v>
      </c>
      <c r="E27" s="2" t="s">
        <v>2036</v>
      </c>
      <c r="F27" s="2" t="s">
        <v>2036</v>
      </c>
    </row>
    <row r="28" spans="1:7">
      <c r="A28" s="9" t="s">
        <v>2109</v>
      </c>
      <c r="B28" s="2">
        <v>18</v>
      </c>
      <c r="C28" s="2" t="s">
        <v>2041</v>
      </c>
      <c r="D28" s="2">
        <v>18</v>
      </c>
      <c r="E28" s="2" t="s">
        <v>2036</v>
      </c>
      <c r="F28" s="2" t="s">
        <v>2036</v>
      </c>
    </row>
    <row r="29" spans="1:7">
      <c r="A29" s="9" t="s">
        <v>2110</v>
      </c>
      <c r="B29" s="2">
        <v>18</v>
      </c>
      <c r="C29" s="2" t="s">
        <v>2041</v>
      </c>
      <c r="D29" s="2">
        <v>18</v>
      </c>
      <c r="E29" s="2" t="s">
        <v>2036</v>
      </c>
      <c r="F29" s="2" t="s">
        <v>2036</v>
      </c>
    </row>
    <row r="30" spans="1:7">
      <c r="A30" s="9" t="s">
        <v>2111</v>
      </c>
      <c r="B30" s="2">
        <v>18</v>
      </c>
      <c r="C30" s="2" t="s">
        <v>2041</v>
      </c>
      <c r="D30" s="2">
        <v>18</v>
      </c>
      <c r="E30" s="2" t="s">
        <v>2036</v>
      </c>
      <c r="F30" s="2" t="s">
        <v>2036</v>
      </c>
    </row>
    <row r="31" spans="1:7">
      <c r="A31" s="9" t="s">
        <v>2112</v>
      </c>
      <c r="B31" s="2">
        <v>18</v>
      </c>
      <c r="C31" s="2" t="s">
        <v>2041</v>
      </c>
      <c r="D31" s="2">
        <v>18</v>
      </c>
      <c r="E31" s="2" t="s">
        <v>2036</v>
      </c>
      <c r="F31" s="2" t="s">
        <v>2036</v>
      </c>
    </row>
    <row r="32" spans="1:7">
      <c r="A32" s="9" t="s">
        <v>2113</v>
      </c>
      <c r="B32" s="2">
        <v>18</v>
      </c>
      <c r="C32" s="2" t="s">
        <v>2041</v>
      </c>
      <c r="D32" s="2">
        <v>18</v>
      </c>
      <c r="E32" s="2" t="s">
        <v>2036</v>
      </c>
      <c r="F32" s="2" t="s">
        <v>2036</v>
      </c>
    </row>
    <row r="33" spans="1:6">
      <c r="A33" s="9" t="s">
        <v>2114</v>
      </c>
      <c r="B33" s="2">
        <v>18</v>
      </c>
      <c r="C33" s="2" t="s">
        <v>2041</v>
      </c>
      <c r="D33" s="2">
        <v>18</v>
      </c>
      <c r="E33" s="2" t="s">
        <v>2036</v>
      </c>
      <c r="F33" s="2" t="s">
        <v>2036</v>
      </c>
    </row>
    <row r="34" spans="1:6">
      <c r="A34" s="9" t="s">
        <v>2115</v>
      </c>
      <c r="B34" s="2">
        <v>18</v>
      </c>
      <c r="C34" s="2" t="s">
        <v>2041</v>
      </c>
      <c r="D34" s="2">
        <v>18</v>
      </c>
      <c r="E34" s="2" t="s">
        <v>2036</v>
      </c>
      <c r="F34" s="2" t="s">
        <v>2036</v>
      </c>
    </row>
    <row r="35" spans="1:6">
      <c r="A35" s="9" t="s">
        <v>2116</v>
      </c>
      <c r="B35" s="2">
        <v>18</v>
      </c>
      <c r="C35" s="2" t="s">
        <v>2041</v>
      </c>
      <c r="D35" s="2">
        <v>18</v>
      </c>
      <c r="E35" s="2" t="s">
        <v>2036</v>
      </c>
      <c r="F35" s="2" t="s">
        <v>2036</v>
      </c>
    </row>
    <row r="36" spans="1:6">
      <c r="A36" s="9" t="s">
        <v>2117</v>
      </c>
      <c r="B36" s="2">
        <v>18</v>
      </c>
      <c r="C36" s="2" t="s">
        <v>2041</v>
      </c>
      <c r="D36" s="2">
        <v>18</v>
      </c>
      <c r="E36" s="2" t="s">
        <v>2036</v>
      </c>
      <c r="F36" s="2" t="s">
        <v>2036</v>
      </c>
    </row>
    <row r="37" spans="1:6">
      <c r="A37" s="9" t="s">
        <v>2118</v>
      </c>
      <c r="B37" s="2">
        <v>18</v>
      </c>
      <c r="C37" s="2" t="s">
        <v>2041</v>
      </c>
      <c r="D37" s="2">
        <v>18</v>
      </c>
      <c r="E37" s="2" t="s">
        <v>2036</v>
      </c>
      <c r="F37" s="2" t="s">
        <v>2036</v>
      </c>
    </row>
    <row r="38" spans="1:6">
      <c r="A38" s="9" t="s">
        <v>2119</v>
      </c>
      <c r="B38" s="2">
        <v>18</v>
      </c>
      <c r="C38" s="2" t="s">
        <v>2041</v>
      </c>
      <c r="D38" s="2">
        <v>18</v>
      </c>
      <c r="E38" s="2" t="s">
        <v>2036</v>
      </c>
      <c r="F38" s="2" t="s">
        <v>2036</v>
      </c>
    </row>
    <row r="39" spans="1:6">
      <c r="A39" s="9" t="s">
        <v>2120</v>
      </c>
      <c r="B39" s="2">
        <v>18</v>
      </c>
      <c r="C39" s="2" t="s">
        <v>2041</v>
      </c>
      <c r="D39" s="2">
        <v>18</v>
      </c>
      <c r="E39" s="2" t="s">
        <v>2036</v>
      </c>
      <c r="F39" s="2" t="s">
        <v>2036</v>
      </c>
    </row>
    <row r="40" spans="1:6">
      <c r="A40" s="9" t="s">
        <v>2121</v>
      </c>
      <c r="B40" s="2">
        <v>18</v>
      </c>
      <c r="C40" s="2" t="s">
        <v>2041</v>
      </c>
      <c r="D40" s="2">
        <v>18</v>
      </c>
      <c r="E40" s="2" t="s">
        <v>2036</v>
      </c>
      <c r="F40" s="2" t="s">
        <v>2036</v>
      </c>
    </row>
    <row r="41" spans="1:6">
      <c r="A41" s="9" t="s">
        <v>2122</v>
      </c>
      <c r="B41" s="2">
        <v>18</v>
      </c>
      <c r="C41" s="2" t="s">
        <v>2041</v>
      </c>
      <c r="D41" s="2">
        <v>18</v>
      </c>
      <c r="E41" s="2" t="s">
        <v>2036</v>
      </c>
      <c r="F41" s="2" t="s">
        <v>2036</v>
      </c>
    </row>
    <row r="42" spans="1:6">
      <c r="A42" s="9" t="s">
        <v>2123</v>
      </c>
      <c r="B42" s="2">
        <v>18</v>
      </c>
      <c r="C42" s="2" t="s">
        <v>2041</v>
      </c>
      <c r="D42" s="2">
        <v>18</v>
      </c>
      <c r="E42" s="2" t="s">
        <v>2036</v>
      </c>
      <c r="F42" s="2" t="s">
        <v>2036</v>
      </c>
    </row>
    <row r="43" spans="1:6">
      <c r="A43" s="9" t="s">
        <v>2124</v>
      </c>
      <c r="B43" s="2">
        <v>10</v>
      </c>
      <c r="C43" s="2" t="s">
        <v>2041</v>
      </c>
      <c r="D43" s="2">
        <v>10</v>
      </c>
      <c r="E43" s="2" t="s">
        <v>2036</v>
      </c>
      <c r="F43" s="2" t="s">
        <v>2036</v>
      </c>
    </row>
    <row r="44" spans="1:6">
      <c r="A44" s="9" t="s">
        <v>2125</v>
      </c>
      <c r="B44" s="2">
        <v>1300</v>
      </c>
      <c r="C44" s="2" t="s">
        <v>2041</v>
      </c>
      <c r="D44" s="2">
        <v>1300</v>
      </c>
      <c r="E44" s="2" t="s">
        <v>2036</v>
      </c>
      <c r="F44" s="2" t="s">
        <v>2036</v>
      </c>
    </row>
    <row r="45" spans="1:6">
      <c r="A45" s="9" t="s">
        <v>2126</v>
      </c>
      <c r="B45" s="2">
        <v>150</v>
      </c>
      <c r="C45" s="2" t="s">
        <v>2041</v>
      </c>
      <c r="D45" s="2">
        <v>150</v>
      </c>
      <c r="E45" s="2" t="s">
        <v>2036</v>
      </c>
      <c r="F45" s="2" t="s">
        <v>2036</v>
      </c>
    </row>
    <row r="46" spans="1:6">
      <c r="A46" s="9" t="s">
        <v>2127</v>
      </c>
      <c r="B46" s="2">
        <v>18</v>
      </c>
      <c r="C46" s="2" t="s">
        <v>2041</v>
      </c>
      <c r="D46" s="2">
        <v>18</v>
      </c>
      <c r="E46" s="2" t="s">
        <v>2036</v>
      </c>
      <c r="F46" s="2" t="s">
        <v>2036</v>
      </c>
    </row>
    <row r="47" spans="1:6">
      <c r="A47" s="9" t="s">
        <v>2128</v>
      </c>
      <c r="B47" s="2">
        <v>19</v>
      </c>
      <c r="C47" s="2" t="s">
        <v>2041</v>
      </c>
      <c r="D47" s="2">
        <v>19</v>
      </c>
      <c r="E47" s="2" t="s">
        <v>2036</v>
      </c>
      <c r="F47" s="2" t="s">
        <v>2036</v>
      </c>
    </row>
    <row r="48" spans="1:6">
      <c r="A48" s="9" t="s">
        <v>2129</v>
      </c>
      <c r="B48" s="2">
        <v>20</v>
      </c>
      <c r="C48" s="2" t="s">
        <v>2041</v>
      </c>
      <c r="D48" s="2">
        <v>20</v>
      </c>
      <c r="E48" s="2" t="s">
        <v>2036</v>
      </c>
      <c r="F48" s="2" t="s">
        <v>2036</v>
      </c>
    </row>
    <row r="49" spans="1:6">
      <c r="A49" s="9" t="s">
        <v>2130</v>
      </c>
      <c r="B49" s="2">
        <v>25</v>
      </c>
      <c r="C49" s="2" t="s">
        <v>2041</v>
      </c>
      <c r="D49" s="2">
        <v>25</v>
      </c>
      <c r="E49" s="2" t="s">
        <v>2036</v>
      </c>
      <c r="F49" s="2" t="s">
        <v>2036</v>
      </c>
    </row>
    <row r="50" spans="1:6">
      <c r="A50" s="9" t="s">
        <v>2131</v>
      </c>
      <c r="B50" s="2">
        <v>255</v>
      </c>
      <c r="C50" s="2" t="s">
        <v>2041</v>
      </c>
      <c r="D50" s="2">
        <v>255</v>
      </c>
      <c r="E50" s="2" t="s">
        <v>2036</v>
      </c>
      <c r="F50" s="2" t="s">
        <v>2036</v>
      </c>
    </row>
    <row r="51" spans="1:6">
      <c r="A51" s="9" t="s">
        <v>2132</v>
      </c>
      <c r="B51" s="2">
        <v>4</v>
      </c>
      <c r="C51" s="2" t="s">
        <v>2041</v>
      </c>
      <c r="D51" s="2">
        <v>4</v>
      </c>
      <c r="E51" s="2" t="s">
        <v>2036</v>
      </c>
      <c r="F51" s="2" t="s">
        <v>2036</v>
      </c>
    </row>
    <row r="52" spans="1:6">
      <c r="A52" s="9" t="s">
        <v>2133</v>
      </c>
      <c r="B52" s="2">
        <v>40</v>
      </c>
      <c r="C52" s="2" t="s">
        <v>2041</v>
      </c>
      <c r="D52" s="2">
        <v>40</v>
      </c>
      <c r="E52" s="2" t="s">
        <v>2036</v>
      </c>
      <c r="F52" s="2" t="s">
        <v>2036</v>
      </c>
    </row>
    <row r="53" spans="1:6">
      <c r="A53" s="9" t="s">
        <v>2134</v>
      </c>
      <c r="B53" s="2">
        <v>6</v>
      </c>
      <c r="C53" s="2" t="s">
        <v>2041</v>
      </c>
      <c r="D53" s="2">
        <v>6</v>
      </c>
      <c r="E53" s="2" t="s">
        <v>2036</v>
      </c>
      <c r="F53" s="2" t="s">
        <v>2036</v>
      </c>
    </row>
    <row r="54" spans="1:6">
      <c r="A54" s="9" t="s">
        <v>2135</v>
      </c>
      <c r="B54" s="2">
        <v>8</v>
      </c>
      <c r="C54" s="2" t="s">
        <v>2041</v>
      </c>
      <c r="D54" s="2">
        <v>8</v>
      </c>
      <c r="E54" s="2" t="s">
        <v>2036</v>
      </c>
      <c r="F54" s="2" t="s">
        <v>2036</v>
      </c>
    </row>
    <row r="55" spans="1:6">
      <c r="A55" s="9" t="s">
        <v>2136</v>
      </c>
      <c r="B55" s="2">
        <v>80</v>
      </c>
      <c r="C55" s="2" t="s">
        <v>2041</v>
      </c>
      <c r="D55" s="2">
        <v>80</v>
      </c>
      <c r="E55" s="2" t="s">
        <v>2036</v>
      </c>
      <c r="F55" s="2" t="s">
        <v>2036</v>
      </c>
    </row>
    <row r="56" spans="1:6">
      <c r="A56" s="9" t="s">
        <v>2137</v>
      </c>
      <c r="B56" s="2">
        <v>255</v>
      </c>
      <c r="C56" s="2" t="s">
        <v>2041</v>
      </c>
      <c r="D56" s="2">
        <v>255</v>
      </c>
      <c r="E56" s="2" t="s">
        <v>2036</v>
      </c>
      <c r="F56" s="2" t="s">
        <v>2036</v>
      </c>
    </row>
    <row r="57" spans="1:6">
      <c r="A57" s="9" t="s">
        <v>2138</v>
      </c>
      <c r="B57" s="2">
        <v>32768</v>
      </c>
      <c r="C57" s="2" t="s">
        <v>2041</v>
      </c>
      <c r="D57" s="2">
        <v>32768</v>
      </c>
      <c r="E57" s="2" t="s">
        <v>2036</v>
      </c>
      <c r="F57" s="2" t="s">
        <v>2036</v>
      </c>
    </row>
    <row r="58" spans="1:6">
      <c r="A58" s="9" t="s">
        <v>2139</v>
      </c>
      <c r="B58" s="2">
        <v>4000</v>
      </c>
      <c r="C58" s="2" t="s">
        <v>2041</v>
      </c>
      <c r="D58" s="2">
        <v>4000</v>
      </c>
      <c r="E58" s="2" t="s">
        <v>2036</v>
      </c>
      <c r="F58" s="2" t="s">
        <v>2036</v>
      </c>
    </row>
    <row r="59" spans="1:6">
      <c r="A59" s="9" t="s">
        <v>2140</v>
      </c>
      <c r="B59" s="2">
        <v>30</v>
      </c>
      <c r="C59" s="2" t="s">
        <v>2041</v>
      </c>
      <c r="D59" s="2">
        <v>30</v>
      </c>
      <c r="E59" s="2" t="s">
        <v>2036</v>
      </c>
      <c r="F59" s="2" t="s">
        <v>2036</v>
      </c>
    </row>
    <row r="60" spans="1:6">
      <c r="A60" s="9" t="s">
        <v>2141</v>
      </c>
      <c r="B60" s="2">
        <v>18</v>
      </c>
      <c r="C60" s="2" t="s">
        <v>2041</v>
      </c>
      <c r="D60" s="2">
        <v>18</v>
      </c>
      <c r="E60" s="2" t="s">
        <v>2036</v>
      </c>
      <c r="F60" s="2" t="s">
        <v>2036</v>
      </c>
    </row>
    <row r="61" spans="1:6">
      <c r="A61" s="9" t="s">
        <v>2142</v>
      </c>
      <c r="B61" s="2">
        <v>32000</v>
      </c>
      <c r="C61" s="2" t="s">
        <v>2041</v>
      </c>
      <c r="D61" s="2">
        <v>32000</v>
      </c>
      <c r="E61" s="2" t="s">
        <v>2036</v>
      </c>
      <c r="F61" s="2" t="s">
        <v>2036</v>
      </c>
    </row>
    <row r="62" spans="1:6">
      <c r="A62" s="9" t="s">
        <v>2143</v>
      </c>
      <c r="B62" s="2">
        <v>4099</v>
      </c>
      <c r="C62" s="2" t="s">
        <v>2044</v>
      </c>
      <c r="D62" s="2">
        <v>4099</v>
      </c>
      <c r="E62" s="2" t="s">
        <v>2036</v>
      </c>
      <c r="F62" s="2" t="s">
        <v>2036</v>
      </c>
    </row>
    <row r="63" spans="1:6">
      <c r="A63" s="9" t="s">
        <v>2144</v>
      </c>
      <c r="B63" s="2">
        <v>18</v>
      </c>
      <c r="C63" s="2" t="s">
        <v>2041</v>
      </c>
      <c r="D63" s="2">
        <v>18</v>
      </c>
      <c r="E63" s="2" t="s">
        <v>2036</v>
      </c>
      <c r="F63" s="2" t="s">
        <v>2036</v>
      </c>
    </row>
    <row r="64" spans="1:6">
      <c r="A64" s="9" t="s">
        <v>2145</v>
      </c>
      <c r="B64" s="2">
        <v>18</v>
      </c>
      <c r="C64" s="2" t="s">
        <v>2041</v>
      </c>
      <c r="D64" s="2">
        <v>18</v>
      </c>
      <c r="E64" s="2" t="s">
        <v>2036</v>
      </c>
      <c r="F64" s="2" t="s">
        <v>2036</v>
      </c>
    </row>
    <row r="65" spans="1:6">
      <c r="A65" s="9" t="s">
        <v>2146</v>
      </c>
      <c r="B65" s="2">
        <v>3</v>
      </c>
      <c r="C65" s="2" t="s">
        <v>2035</v>
      </c>
      <c r="D65" s="2" t="s">
        <v>2036</v>
      </c>
      <c r="E65" s="2" t="s">
        <v>2036</v>
      </c>
      <c r="F65" s="2" t="s">
        <v>2036</v>
      </c>
    </row>
    <row r="66" spans="1:6">
      <c r="A66" s="9" t="s">
        <v>2147</v>
      </c>
      <c r="B66" s="2">
        <v>18</v>
      </c>
      <c r="C66" s="2" t="s">
        <v>2041</v>
      </c>
      <c r="D66" s="2">
        <v>18</v>
      </c>
      <c r="E66" s="2" t="s">
        <v>2036</v>
      </c>
      <c r="F66" s="2" t="s">
        <v>2036</v>
      </c>
    </row>
    <row r="67" spans="1:6">
      <c r="A67" s="9" t="s">
        <v>2148</v>
      </c>
      <c r="B67" s="2">
        <v>5</v>
      </c>
      <c r="C67" s="2" t="s">
        <v>2041</v>
      </c>
      <c r="D67" s="2">
        <v>5</v>
      </c>
      <c r="E67" s="2" t="s">
        <v>2036</v>
      </c>
      <c r="F67" s="2" t="s">
        <v>2036</v>
      </c>
    </row>
    <row r="68" spans="1:6">
      <c r="A68" s="9" t="s">
        <v>2149</v>
      </c>
      <c r="B68" s="2">
        <f>E68+F68</f>
        <v>19</v>
      </c>
      <c r="C68" s="2" t="s">
        <v>2081</v>
      </c>
      <c r="D68" s="2" t="s">
        <v>2036</v>
      </c>
      <c r="E68" s="2">
        <v>17</v>
      </c>
      <c r="F68" s="2">
        <v>2</v>
      </c>
    </row>
    <row r="69" spans="1:6">
      <c r="A69" s="9" t="s">
        <v>2150</v>
      </c>
      <c r="B69" s="2">
        <v>18</v>
      </c>
      <c r="C69" s="2" t="s">
        <v>2041</v>
      </c>
      <c r="D69" s="2">
        <v>18</v>
      </c>
      <c r="E69" s="2" t="s">
        <v>2036</v>
      </c>
      <c r="F69" s="2" t="s">
        <v>2036</v>
      </c>
    </row>
    <row r="70" spans="1:6">
      <c r="A70" s="9" t="s">
        <v>2151</v>
      </c>
      <c r="B70" s="2">
        <f>E70+F70+1</f>
        <v>20</v>
      </c>
      <c r="C70" s="2" t="s">
        <v>2081</v>
      </c>
      <c r="D70" s="2" t="s">
        <v>2036</v>
      </c>
      <c r="E70" s="2">
        <v>11</v>
      </c>
      <c r="F70" s="2">
        <v>8</v>
      </c>
    </row>
    <row r="71" spans="1:6">
      <c r="A71" s="9" t="s">
        <v>2152</v>
      </c>
      <c r="B71" s="2">
        <f>E71+F71+1</f>
        <v>15</v>
      </c>
      <c r="C71" s="2" t="s">
        <v>2081</v>
      </c>
      <c r="D71" s="2" t="s">
        <v>2036</v>
      </c>
      <c r="E71" s="2">
        <v>12</v>
      </c>
      <c r="F71" s="2">
        <v>2</v>
      </c>
    </row>
    <row r="72" spans="1:6">
      <c r="A72" s="9" t="s">
        <v>2153</v>
      </c>
      <c r="B72" s="2">
        <f>E72+F72+1</f>
        <v>14</v>
      </c>
      <c r="C72" s="2" t="s">
        <v>2081</v>
      </c>
      <c r="D72" s="2" t="s">
        <v>2036</v>
      </c>
      <c r="E72" s="2">
        <v>11</v>
      </c>
      <c r="F72" s="2">
        <v>2</v>
      </c>
    </row>
    <row r="73" spans="1:6">
      <c r="A73" s="9" t="s">
        <v>2154</v>
      </c>
      <c r="B73" s="2">
        <v>10</v>
      </c>
      <c r="C73" s="2" t="s">
        <v>2035</v>
      </c>
      <c r="D73" s="2" t="s">
        <v>2036</v>
      </c>
      <c r="E73" s="2" t="s">
        <v>2036</v>
      </c>
      <c r="F73" s="2" t="s">
        <v>2036</v>
      </c>
    </row>
    <row r="74" spans="1:6">
      <c r="A74" s="9" t="s">
        <v>2155</v>
      </c>
      <c r="B74" s="2">
        <v>18</v>
      </c>
      <c r="C74" s="2" t="s">
        <v>2041</v>
      </c>
      <c r="D74" s="2">
        <v>18</v>
      </c>
      <c r="E74" s="2" t="s">
        <v>2036</v>
      </c>
      <c r="F74" s="2" t="s">
        <v>2036</v>
      </c>
    </row>
    <row r="75" spans="1:6">
      <c r="A75" s="9" t="s">
        <v>2156</v>
      </c>
      <c r="B75" s="2">
        <f>E75+F75+1</f>
        <v>22</v>
      </c>
      <c r="C75" s="2" t="s">
        <v>2081</v>
      </c>
      <c r="D75" s="2" t="s">
        <v>2036</v>
      </c>
      <c r="E75" s="2">
        <v>18</v>
      </c>
      <c r="F75" s="2">
        <v>3</v>
      </c>
    </row>
    <row r="76" spans="1:6">
      <c r="A76" s="9" t="s">
        <v>2157</v>
      </c>
      <c r="B76" s="2">
        <v>4</v>
      </c>
      <c r="C76" s="2" t="s">
        <v>2035</v>
      </c>
      <c r="D76" s="2" t="s">
        <v>2036</v>
      </c>
      <c r="E76" s="2" t="s">
        <v>2036</v>
      </c>
      <c r="F76" s="2" t="s">
        <v>2036</v>
      </c>
    </row>
    <row r="77" spans="1:6">
      <c r="A77" s="9" t="s">
        <v>2158</v>
      </c>
      <c r="B77" s="2">
        <v>18</v>
      </c>
      <c r="C77" s="2" t="s">
        <v>2041</v>
      </c>
      <c r="D77" s="2">
        <v>18</v>
      </c>
      <c r="E77" s="2" t="s">
        <v>2036</v>
      </c>
      <c r="F77" s="2" t="s">
        <v>2036</v>
      </c>
    </row>
    <row r="78" spans="1:6">
      <c r="A78" s="9" t="s">
        <v>2159</v>
      </c>
      <c r="B78" s="2">
        <f>E78+F78+1</f>
        <v>17</v>
      </c>
      <c r="C78" s="2" t="s">
        <v>2081</v>
      </c>
      <c r="D78" s="2" t="s">
        <v>2036</v>
      </c>
      <c r="E78" s="2">
        <v>14</v>
      </c>
      <c r="F78" s="2">
        <v>2</v>
      </c>
    </row>
    <row r="79" spans="1:6">
      <c r="A79" s="9" t="s">
        <v>2160</v>
      </c>
      <c r="B79" s="2">
        <v>2</v>
      </c>
      <c r="C79" s="2" t="s">
        <v>2035</v>
      </c>
      <c r="D79" s="2" t="s">
        <v>2036</v>
      </c>
      <c r="E79" s="2" t="s">
        <v>2036</v>
      </c>
      <c r="F79" s="2" t="s">
        <v>2036</v>
      </c>
    </row>
    <row r="80" spans="1:6">
      <c r="A80" s="9" t="s">
        <v>2161</v>
      </c>
      <c r="B80" s="2">
        <v>5</v>
      </c>
      <c r="C80" s="2" t="s">
        <v>2035</v>
      </c>
      <c r="D80" s="2" t="s">
        <v>2036</v>
      </c>
      <c r="E80" s="2" t="s">
        <v>2036</v>
      </c>
      <c r="F80" s="2" t="s">
        <v>2036</v>
      </c>
    </row>
    <row r="81" spans="1:6">
      <c r="A81" s="9" t="s">
        <v>2162</v>
      </c>
      <c r="B81" s="2">
        <f>E81+F81+1</f>
        <v>9</v>
      </c>
      <c r="C81" s="2" t="s">
        <v>2081</v>
      </c>
      <c r="D81" s="2" t="s">
        <v>2036</v>
      </c>
      <c r="E81" s="2">
        <v>6</v>
      </c>
      <c r="F81" s="2">
        <v>2</v>
      </c>
    </row>
    <row r="82" spans="1:6">
      <c r="A82" s="9" t="s">
        <v>2163</v>
      </c>
      <c r="B82" s="2">
        <v>18</v>
      </c>
      <c r="C82" s="2" t="s">
        <v>2041</v>
      </c>
      <c r="D82" s="2">
        <v>18</v>
      </c>
      <c r="E82" s="2" t="s">
        <v>2036</v>
      </c>
      <c r="F82" s="2" t="s">
        <v>2036</v>
      </c>
    </row>
    <row r="83" spans="1:6">
      <c r="A83" s="9" t="s">
        <v>2164</v>
      </c>
      <c r="B83" s="2">
        <v>100</v>
      </c>
      <c r="C83" s="2" t="s">
        <v>2041</v>
      </c>
      <c r="D83" s="2">
        <v>100</v>
      </c>
      <c r="E83" s="2" t="s">
        <v>2036</v>
      </c>
      <c r="F83" s="2" t="s">
        <v>2036</v>
      </c>
    </row>
    <row r="84" spans="1:6">
      <c r="A84" s="9" t="s">
        <v>2165</v>
      </c>
      <c r="B84" s="2">
        <v>18</v>
      </c>
      <c r="C84" s="2" t="s">
        <v>2041</v>
      </c>
      <c r="D84" s="2">
        <v>18</v>
      </c>
      <c r="E84" s="2" t="s">
        <v>2036</v>
      </c>
      <c r="F84" s="2" t="s">
        <v>2036</v>
      </c>
    </row>
    <row r="85" spans="1:6">
      <c r="A85" s="9" t="s">
        <v>2166</v>
      </c>
      <c r="B85" s="2">
        <v>7</v>
      </c>
      <c r="C85" s="2" t="s">
        <v>2041</v>
      </c>
      <c r="D85" s="2">
        <v>7</v>
      </c>
      <c r="E85" s="2" t="s">
        <v>2036</v>
      </c>
      <c r="F85" s="2" t="s">
        <v>2036</v>
      </c>
    </row>
    <row r="86" spans="1:6">
      <c r="A86" s="9" t="s">
        <v>2167</v>
      </c>
      <c r="B86" s="2">
        <v>3</v>
      </c>
      <c r="C86" s="2" t="s">
        <v>2041</v>
      </c>
      <c r="D86" s="2">
        <v>3</v>
      </c>
      <c r="E86" s="2" t="s">
        <v>2036</v>
      </c>
      <c r="F86" s="2" t="s">
        <v>2036</v>
      </c>
    </row>
    <row r="87" spans="1:6">
      <c r="A87" s="9" t="s">
        <v>2168</v>
      </c>
      <c r="B87" s="2">
        <v>2</v>
      </c>
      <c r="C87" s="2" t="s">
        <v>2041</v>
      </c>
      <c r="D87" s="2">
        <v>2</v>
      </c>
      <c r="E87" s="2" t="s">
        <v>2036</v>
      </c>
      <c r="F87" s="2" t="s">
        <v>2036</v>
      </c>
    </row>
    <row r="88" spans="1:6">
      <c r="A88" s="9" t="s">
        <v>2169</v>
      </c>
      <c r="B88" s="2">
        <v>18</v>
      </c>
      <c r="C88" s="2" t="s">
        <v>2041</v>
      </c>
      <c r="D88" s="2">
        <v>18</v>
      </c>
      <c r="E88" s="2" t="s">
        <v>2036</v>
      </c>
      <c r="F88" s="2" t="s">
        <v>2036</v>
      </c>
    </row>
    <row r="89" spans="1:6">
      <c r="A89" s="9" t="s">
        <v>2170</v>
      </c>
      <c r="B89" s="2">
        <f>E89+F89+1</f>
        <v>23</v>
      </c>
      <c r="C89" s="2" t="s">
        <v>2081</v>
      </c>
      <c r="D89" s="2" t="s">
        <v>2036</v>
      </c>
      <c r="E89" s="2">
        <v>18</v>
      </c>
      <c r="F89" s="2">
        <v>4</v>
      </c>
    </row>
    <row r="90" spans="1:6">
      <c r="A90" s="9" t="s">
        <v>2171</v>
      </c>
      <c r="B90" s="2">
        <f>E90+F90+1</f>
        <v>22</v>
      </c>
      <c r="C90" s="2" t="s">
        <v>2081</v>
      </c>
      <c r="D90" s="2" t="s">
        <v>2036</v>
      </c>
      <c r="E90" s="2">
        <v>18</v>
      </c>
      <c r="F90" s="2">
        <v>3</v>
      </c>
    </row>
    <row r="91" spans="1:6">
      <c r="A91" s="9" t="s">
        <v>2172</v>
      </c>
      <c r="B91" s="2">
        <v>18</v>
      </c>
      <c r="C91" s="2" t="s">
        <v>2041</v>
      </c>
      <c r="D91" s="2">
        <v>18</v>
      </c>
      <c r="E91" s="2" t="s">
        <v>2036</v>
      </c>
      <c r="F91" s="2" t="s">
        <v>2036</v>
      </c>
    </row>
    <row r="92" spans="1:6">
      <c r="A92" s="9" t="s">
        <v>2173</v>
      </c>
      <c r="B92" s="2">
        <v>18</v>
      </c>
      <c r="C92" s="2" t="s">
        <v>2041</v>
      </c>
      <c r="D92" s="2">
        <v>18</v>
      </c>
      <c r="E92" s="2" t="s">
        <v>2036</v>
      </c>
      <c r="F92" s="2" t="s">
        <v>2036</v>
      </c>
    </row>
    <row r="93" spans="1:6">
      <c r="A93" s="9" t="s">
        <v>2174</v>
      </c>
      <c r="B93" s="2">
        <v>120000</v>
      </c>
      <c r="C93" s="2" t="s">
        <v>2041</v>
      </c>
      <c r="D93" s="2">
        <v>120000</v>
      </c>
      <c r="E93" s="2" t="s">
        <v>2036</v>
      </c>
      <c r="F93" s="2" t="s">
        <v>2036</v>
      </c>
    </row>
    <row r="94" spans="1:6">
      <c r="A94" s="9" t="s">
        <v>2175</v>
      </c>
      <c r="B94" s="2">
        <v>18</v>
      </c>
      <c r="C94" s="2" t="s">
        <v>2041</v>
      </c>
      <c r="D94" s="2">
        <v>18</v>
      </c>
      <c r="E94" s="2" t="s">
        <v>2036</v>
      </c>
      <c r="F94" s="2" t="s">
        <v>2036</v>
      </c>
    </row>
    <row r="95" spans="1:6">
      <c r="A95" s="9" t="s">
        <v>2176</v>
      </c>
      <c r="B95" s="2">
        <v>50</v>
      </c>
      <c r="C95" s="2" t="s">
        <v>2041</v>
      </c>
      <c r="D95" s="2">
        <v>50</v>
      </c>
      <c r="E95" s="2" t="s">
        <v>2036</v>
      </c>
      <c r="F95" s="2" t="s">
        <v>2036</v>
      </c>
    </row>
    <row r="96" spans="1:6">
      <c r="A96" s="9" t="s">
        <v>2177</v>
      </c>
      <c r="B96" s="2">
        <v>18</v>
      </c>
      <c r="C96" s="2" t="s">
        <v>2041</v>
      </c>
      <c r="D96" s="2">
        <v>18</v>
      </c>
      <c r="E96" s="2" t="s">
        <v>2036</v>
      </c>
      <c r="F96" s="2" t="s">
        <v>2036</v>
      </c>
    </row>
    <row r="97" spans="1:6">
      <c r="A97" s="9" t="s">
        <v>2178</v>
      </c>
      <c r="B97" s="2">
        <f>E97+F97+1</f>
        <v>8</v>
      </c>
      <c r="C97" s="2" t="s">
        <v>2081</v>
      </c>
      <c r="D97" s="2" t="s">
        <v>2036</v>
      </c>
      <c r="E97" s="2">
        <v>5</v>
      </c>
      <c r="F97" s="2">
        <v>2</v>
      </c>
    </row>
    <row r="98" spans="1:6">
      <c r="A98" s="9" t="s">
        <v>2179</v>
      </c>
      <c r="B98" s="2">
        <f>E98+F98+1</f>
        <v>19</v>
      </c>
      <c r="C98" s="2" t="s">
        <v>2081</v>
      </c>
      <c r="D98" s="2" t="s">
        <v>2036</v>
      </c>
      <c r="E98" s="2">
        <v>16</v>
      </c>
      <c r="F98" s="2">
        <v>2</v>
      </c>
    </row>
    <row r="100" spans="1:6">
      <c r="A100"/>
    </row>
    <row r="101" spans="1:6">
      <c r="A101"/>
    </row>
    <row r="102" spans="1:6">
      <c r="A102"/>
    </row>
    <row r="103" spans="1:6">
      <c r="A103"/>
    </row>
    <row r="104" spans="1:6">
      <c r="A104"/>
    </row>
    <row r="105" spans="1:6">
      <c r="A105"/>
    </row>
    <row r="106" spans="1:6">
      <c r="A106"/>
    </row>
    <row r="107" spans="1:6">
      <c r="A107"/>
    </row>
    <row r="108" spans="1:6">
      <c r="A108"/>
    </row>
    <row r="109" spans="1:6">
      <c r="A109"/>
    </row>
    <row r="110" spans="1:6">
      <c r="A110"/>
    </row>
    <row r="111" spans="1:6">
      <c r="A111"/>
    </row>
    <row r="112" spans="1:6">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sheetData>
  <autoFilter ref="A1:F99" xr:uid="{3C87775D-4611-43CE-8692-33706EAA0359}"/>
  <sortState xmlns:xlrd2="http://schemas.microsoft.com/office/spreadsheetml/2017/richdata2" ref="A2:F58">
    <sortCondition ref="A2:A58"/>
  </sortState>
  <conditionalFormatting sqref="B1:F58 B60:B62 B63:F1048576 C59:F64">
    <cfRule type="cellIs" dxfId="4" priority="1" operator="equal">
      <formula>"tbc"</formula>
    </cfRule>
  </conditionalFormatting>
  <conditionalFormatting sqref="G1:G2 D1:F23 E24:F42 D43:F1048576">
    <cfRule type="cellIs" dxfId="3" priority="2" operator="equal">
      <formula>"n/a"</formula>
    </cfRule>
  </conditionalFormatting>
  <conditionalFormatting sqref="G1:G2">
    <cfRule type="cellIs" dxfId="2" priority="4" operator="equal">
      <formula>"tbc"</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3822-C6CD-46F8-85C4-8E2D07A6FE77}">
  <dimension ref="A1:I952"/>
  <sheetViews>
    <sheetView workbookViewId="0">
      <pane ySplit="1" topLeftCell="A733" activePane="bottomLeft" state="frozenSplit"/>
      <selection pane="bottomLeft" activeCell="E733" sqref="E733:E736"/>
    </sheetView>
  </sheetViews>
  <sheetFormatPr defaultRowHeight="14.45"/>
  <cols>
    <col min="1" max="1" width="36" style="1" bestFit="1" customWidth="1"/>
    <col min="2" max="2" width="24" style="1" bestFit="1" customWidth="1"/>
    <col min="3" max="3" width="62.28515625" style="1" bestFit="1" customWidth="1"/>
    <col min="4" max="4" width="41.7109375" style="1" bestFit="1" customWidth="1"/>
    <col min="5" max="6" width="67.140625" style="1" bestFit="1" customWidth="1"/>
    <col min="7" max="7" width="8.85546875" style="1" bestFit="1" customWidth="1"/>
    <col min="8" max="8" width="15.5703125" style="1" bestFit="1" customWidth="1"/>
    <col min="9" max="9" width="11.140625" style="1" bestFit="1" customWidth="1"/>
  </cols>
  <sheetData>
    <row r="1" spans="1:9">
      <c r="A1" s="3" t="s">
        <v>75</v>
      </c>
      <c r="B1" s="3" t="s">
        <v>76</v>
      </c>
      <c r="C1" s="3" t="s">
        <v>2180</v>
      </c>
      <c r="D1" s="3" t="s">
        <v>2181</v>
      </c>
      <c r="E1" s="3" t="s">
        <v>2182</v>
      </c>
      <c r="F1" s="3" t="s">
        <v>2183</v>
      </c>
      <c r="G1" s="3" t="s">
        <v>2012</v>
      </c>
      <c r="H1" s="3" t="s">
        <v>2184</v>
      </c>
      <c r="I1" s="3" t="s">
        <v>2185</v>
      </c>
    </row>
    <row r="2" spans="1:9">
      <c r="A2" s="1" t="s">
        <v>65</v>
      </c>
      <c r="B2" s="1" t="s">
        <v>66</v>
      </c>
      <c r="C2" s="1" t="s">
        <v>154</v>
      </c>
      <c r="D2" s="1" t="s">
        <v>155</v>
      </c>
      <c r="E2" s="1" t="s">
        <v>2186</v>
      </c>
      <c r="F2" s="1" t="s">
        <v>2187</v>
      </c>
      <c r="G2" s="1" t="s">
        <v>97</v>
      </c>
      <c r="H2" s="1" t="s">
        <v>110</v>
      </c>
    </row>
    <row r="3" spans="1:9">
      <c r="A3" s="1" t="s">
        <v>65</v>
      </c>
      <c r="B3" s="1" t="s">
        <v>66</v>
      </c>
      <c r="C3" s="1" t="s">
        <v>154</v>
      </c>
      <c r="D3" s="1" t="s">
        <v>155</v>
      </c>
      <c r="E3" s="1" t="s">
        <v>2188</v>
      </c>
      <c r="F3" s="1" t="s">
        <v>2189</v>
      </c>
      <c r="G3" s="1" t="s">
        <v>97</v>
      </c>
      <c r="H3" s="1" t="s">
        <v>97</v>
      </c>
    </row>
    <row r="4" spans="1:9">
      <c r="A4" s="1" t="s">
        <v>65</v>
      </c>
      <c r="B4" s="1" t="s">
        <v>66</v>
      </c>
      <c r="C4" s="1" t="s">
        <v>154</v>
      </c>
      <c r="D4" s="1" t="s">
        <v>155</v>
      </c>
      <c r="E4" s="1" t="s">
        <v>2190</v>
      </c>
      <c r="F4" s="1" t="s">
        <v>2191</v>
      </c>
      <c r="G4" s="1" t="s">
        <v>97</v>
      </c>
      <c r="H4" s="1" t="s">
        <v>110</v>
      </c>
    </row>
    <row r="5" spans="1:9">
      <c r="A5" s="1" t="s">
        <v>65</v>
      </c>
      <c r="B5" s="1" t="s">
        <v>66</v>
      </c>
      <c r="C5" s="1" t="s">
        <v>154</v>
      </c>
      <c r="D5" s="1" t="s">
        <v>155</v>
      </c>
      <c r="E5" s="1" t="s">
        <v>2192</v>
      </c>
      <c r="F5" s="1" t="s">
        <v>2193</v>
      </c>
      <c r="G5" s="1" t="s">
        <v>97</v>
      </c>
      <c r="H5" s="1" t="s">
        <v>110</v>
      </c>
    </row>
    <row r="6" spans="1:9">
      <c r="A6" s="1" t="s">
        <v>65</v>
      </c>
      <c r="B6" s="1" t="s">
        <v>66</v>
      </c>
      <c r="C6" s="1" t="s">
        <v>154</v>
      </c>
      <c r="D6" s="1" t="s">
        <v>155</v>
      </c>
      <c r="E6" s="1" t="s">
        <v>2194</v>
      </c>
      <c r="F6" s="1" t="s">
        <v>2195</v>
      </c>
      <c r="G6" s="1" t="s">
        <v>97</v>
      </c>
      <c r="H6" s="1" t="s">
        <v>110</v>
      </c>
    </row>
    <row r="7" spans="1:9">
      <c r="A7" s="1" t="s">
        <v>65</v>
      </c>
      <c r="B7" s="1" t="s">
        <v>66</v>
      </c>
      <c r="C7" s="1" t="s">
        <v>154</v>
      </c>
      <c r="D7" s="1" t="s">
        <v>155</v>
      </c>
      <c r="E7" s="1" t="s">
        <v>2196</v>
      </c>
      <c r="F7" s="1" t="s">
        <v>2197</v>
      </c>
      <c r="G7" s="1" t="s">
        <v>97</v>
      </c>
      <c r="H7" s="1" t="s">
        <v>110</v>
      </c>
    </row>
    <row r="8" spans="1:9">
      <c r="A8" s="1" t="s">
        <v>65</v>
      </c>
      <c r="B8" s="1" t="s">
        <v>66</v>
      </c>
      <c r="C8" s="1" t="s">
        <v>154</v>
      </c>
      <c r="D8" s="1" t="s">
        <v>155</v>
      </c>
      <c r="E8" s="1" t="s">
        <v>2198</v>
      </c>
      <c r="F8" s="1" t="s">
        <v>2199</v>
      </c>
      <c r="G8" s="1" t="s">
        <v>97</v>
      </c>
      <c r="H8" s="1" t="s">
        <v>110</v>
      </c>
    </row>
    <row r="9" spans="1:9">
      <c r="A9" s="1" t="s">
        <v>65</v>
      </c>
      <c r="B9" s="1" t="s">
        <v>66</v>
      </c>
      <c r="C9" s="1" t="s">
        <v>154</v>
      </c>
      <c r="D9" s="1" t="s">
        <v>155</v>
      </c>
      <c r="E9" s="1" t="s">
        <v>2200</v>
      </c>
      <c r="F9" s="1" t="s">
        <v>2201</v>
      </c>
      <c r="G9" s="1" t="s">
        <v>97</v>
      </c>
      <c r="H9" s="1" t="s">
        <v>110</v>
      </c>
    </row>
    <row r="10" spans="1:9">
      <c r="A10" s="1" t="s">
        <v>65</v>
      </c>
      <c r="B10" s="1" t="s">
        <v>66</v>
      </c>
      <c r="C10" s="1" t="s">
        <v>154</v>
      </c>
      <c r="D10" s="1" t="s">
        <v>155</v>
      </c>
      <c r="E10" s="1" t="s">
        <v>2202</v>
      </c>
      <c r="F10" s="1" t="s">
        <v>2203</v>
      </c>
      <c r="G10" s="1" t="s">
        <v>97</v>
      </c>
      <c r="H10" s="1" t="s">
        <v>110</v>
      </c>
    </row>
    <row r="11" spans="1:9">
      <c r="A11" s="1" t="s">
        <v>65</v>
      </c>
      <c r="B11" s="1" t="s">
        <v>66</v>
      </c>
      <c r="C11" s="1" t="s">
        <v>154</v>
      </c>
      <c r="D11" s="1" t="s">
        <v>155</v>
      </c>
      <c r="E11" s="1" t="s">
        <v>2204</v>
      </c>
      <c r="F11" s="1" t="s">
        <v>2205</v>
      </c>
      <c r="G11" s="1" t="s">
        <v>97</v>
      </c>
      <c r="H11" s="1" t="s">
        <v>110</v>
      </c>
    </row>
    <row r="12" spans="1:9">
      <c r="A12" s="1" t="s">
        <v>65</v>
      </c>
      <c r="B12" s="1" t="s">
        <v>66</v>
      </c>
      <c r="C12" s="1" t="s">
        <v>154</v>
      </c>
      <c r="D12" s="1" t="s">
        <v>155</v>
      </c>
      <c r="E12" s="1" t="s">
        <v>2206</v>
      </c>
      <c r="F12" s="1" t="s">
        <v>2207</v>
      </c>
      <c r="G12" s="1" t="s">
        <v>97</v>
      </c>
      <c r="H12" s="1" t="s">
        <v>110</v>
      </c>
    </row>
    <row r="13" spans="1:9">
      <c r="A13" s="1" t="s">
        <v>65</v>
      </c>
      <c r="B13" s="1" t="s">
        <v>66</v>
      </c>
      <c r="C13" s="1" t="s">
        <v>154</v>
      </c>
      <c r="D13" s="1" t="s">
        <v>155</v>
      </c>
      <c r="E13" s="1" t="s">
        <v>2208</v>
      </c>
      <c r="F13" s="1" t="s">
        <v>2209</v>
      </c>
      <c r="G13" s="1" t="s">
        <v>97</v>
      </c>
      <c r="H13" s="1" t="s">
        <v>110</v>
      </c>
    </row>
    <row r="14" spans="1:9">
      <c r="A14" s="1" t="s">
        <v>65</v>
      </c>
      <c r="B14" s="1" t="s">
        <v>66</v>
      </c>
      <c r="C14" s="1" t="s">
        <v>154</v>
      </c>
      <c r="D14" s="1" t="s">
        <v>155</v>
      </c>
      <c r="E14" s="1" t="s">
        <v>2210</v>
      </c>
      <c r="F14" s="1" t="s">
        <v>2211</v>
      </c>
      <c r="G14" s="1" t="s">
        <v>97</v>
      </c>
      <c r="H14" s="1" t="s">
        <v>110</v>
      </c>
    </row>
    <row r="15" spans="1:9">
      <c r="A15" s="1" t="s">
        <v>65</v>
      </c>
      <c r="B15" s="1" t="s">
        <v>66</v>
      </c>
      <c r="C15" s="1" t="s">
        <v>154</v>
      </c>
      <c r="D15" s="1" t="s">
        <v>155</v>
      </c>
      <c r="E15" s="1" t="s">
        <v>2212</v>
      </c>
      <c r="F15" s="1" t="s">
        <v>2213</v>
      </c>
      <c r="G15" s="1" t="s">
        <v>97</v>
      </c>
      <c r="H15" s="1" t="s">
        <v>110</v>
      </c>
    </row>
    <row r="16" spans="1:9">
      <c r="A16" s="1" t="s">
        <v>65</v>
      </c>
      <c r="B16" s="1" t="s">
        <v>66</v>
      </c>
      <c r="C16" s="1" t="s">
        <v>154</v>
      </c>
      <c r="D16" s="1" t="s">
        <v>155</v>
      </c>
      <c r="E16" s="1" t="s">
        <v>2214</v>
      </c>
      <c r="F16" s="1" t="s">
        <v>2215</v>
      </c>
      <c r="G16" s="1" t="s">
        <v>97</v>
      </c>
      <c r="H16" s="1" t="s">
        <v>110</v>
      </c>
    </row>
    <row r="17" spans="1:8">
      <c r="A17" s="1" t="s">
        <v>65</v>
      </c>
      <c r="B17" s="1" t="s">
        <v>66</v>
      </c>
      <c r="C17" s="1" t="s">
        <v>154</v>
      </c>
      <c r="D17" s="1" t="s">
        <v>155</v>
      </c>
      <c r="E17" s="1" t="s">
        <v>2216</v>
      </c>
      <c r="F17" s="1" t="s">
        <v>2217</v>
      </c>
      <c r="G17" s="1" t="s">
        <v>97</v>
      </c>
      <c r="H17" s="1" t="s">
        <v>110</v>
      </c>
    </row>
    <row r="18" spans="1:8">
      <c r="A18" s="1" t="s">
        <v>65</v>
      </c>
      <c r="B18" s="1" t="s">
        <v>66</v>
      </c>
      <c r="C18" s="1" t="s">
        <v>154</v>
      </c>
      <c r="D18" s="1" t="s">
        <v>155</v>
      </c>
      <c r="E18" s="1" t="s">
        <v>2218</v>
      </c>
      <c r="F18" s="1" t="s">
        <v>2219</v>
      </c>
      <c r="G18" s="1" t="s">
        <v>97</v>
      </c>
      <c r="H18" s="1" t="s">
        <v>110</v>
      </c>
    </row>
    <row r="19" spans="1:8">
      <c r="A19" s="1" t="s">
        <v>65</v>
      </c>
      <c r="B19" s="1" t="s">
        <v>66</v>
      </c>
      <c r="C19" s="1" t="s">
        <v>154</v>
      </c>
      <c r="D19" s="1" t="s">
        <v>155</v>
      </c>
      <c r="E19" s="1" t="s">
        <v>2220</v>
      </c>
      <c r="F19" s="1" t="s">
        <v>2221</v>
      </c>
      <c r="G19" s="1" t="s">
        <v>97</v>
      </c>
      <c r="H19" s="1" t="s">
        <v>110</v>
      </c>
    </row>
    <row r="20" spans="1:8">
      <c r="A20" s="1" t="s">
        <v>65</v>
      </c>
      <c r="B20" s="1" t="s">
        <v>66</v>
      </c>
      <c r="C20" s="1" t="s">
        <v>154</v>
      </c>
      <c r="D20" s="1" t="s">
        <v>155</v>
      </c>
      <c r="E20" s="1" t="s">
        <v>2222</v>
      </c>
      <c r="F20" s="1" t="s">
        <v>2223</v>
      </c>
      <c r="G20" s="1" t="s">
        <v>97</v>
      </c>
      <c r="H20" s="1" t="s">
        <v>110</v>
      </c>
    </row>
    <row r="21" spans="1:8">
      <c r="A21" s="1" t="s">
        <v>65</v>
      </c>
      <c r="B21" s="1" t="s">
        <v>66</v>
      </c>
      <c r="C21" s="1" t="s">
        <v>154</v>
      </c>
      <c r="D21" s="1" t="s">
        <v>155</v>
      </c>
      <c r="E21" s="1" t="s">
        <v>2224</v>
      </c>
      <c r="F21" s="1" t="s">
        <v>2225</v>
      </c>
      <c r="G21" s="1" t="s">
        <v>97</v>
      </c>
      <c r="H21" s="1" t="s">
        <v>110</v>
      </c>
    </row>
    <row r="22" spans="1:8">
      <c r="A22" s="1" t="s">
        <v>65</v>
      </c>
      <c r="B22" s="1" t="s">
        <v>66</v>
      </c>
      <c r="C22" s="1" t="s">
        <v>154</v>
      </c>
      <c r="D22" s="1" t="s">
        <v>155</v>
      </c>
      <c r="E22" s="1" t="s">
        <v>2226</v>
      </c>
      <c r="F22" s="1" t="s">
        <v>2227</v>
      </c>
      <c r="G22" s="1" t="s">
        <v>97</v>
      </c>
      <c r="H22" s="1" t="s">
        <v>110</v>
      </c>
    </row>
    <row r="23" spans="1:8">
      <c r="A23" s="1" t="s">
        <v>65</v>
      </c>
      <c r="B23" s="1" t="s">
        <v>66</v>
      </c>
      <c r="C23" s="1" t="s">
        <v>154</v>
      </c>
      <c r="D23" s="1" t="s">
        <v>155</v>
      </c>
      <c r="E23" s="1" t="s">
        <v>2228</v>
      </c>
      <c r="F23" s="1" t="s">
        <v>2229</v>
      </c>
      <c r="G23" s="1" t="s">
        <v>97</v>
      </c>
      <c r="H23" s="1" t="s">
        <v>110</v>
      </c>
    </row>
    <row r="24" spans="1:8">
      <c r="A24" s="1" t="s">
        <v>65</v>
      </c>
      <c r="B24" s="1" t="s">
        <v>66</v>
      </c>
      <c r="C24" s="1" t="s">
        <v>154</v>
      </c>
      <c r="D24" s="1" t="s">
        <v>155</v>
      </c>
      <c r="E24" s="1" t="s">
        <v>2230</v>
      </c>
      <c r="F24" s="1" t="s">
        <v>2231</v>
      </c>
      <c r="G24" s="1" t="s">
        <v>97</v>
      </c>
      <c r="H24" s="1" t="s">
        <v>110</v>
      </c>
    </row>
    <row r="25" spans="1:8">
      <c r="A25" s="1" t="s">
        <v>65</v>
      </c>
      <c r="B25" s="1" t="s">
        <v>66</v>
      </c>
      <c r="C25" s="1" t="s">
        <v>154</v>
      </c>
      <c r="D25" s="1" t="s">
        <v>155</v>
      </c>
      <c r="E25" s="1" t="s">
        <v>2232</v>
      </c>
      <c r="F25" s="1" t="s">
        <v>2233</v>
      </c>
      <c r="G25" s="1" t="s">
        <v>97</v>
      </c>
      <c r="H25" s="1" t="s">
        <v>110</v>
      </c>
    </row>
    <row r="26" spans="1:8">
      <c r="A26" s="1" t="s">
        <v>65</v>
      </c>
      <c r="B26" s="1" t="s">
        <v>66</v>
      </c>
      <c r="C26" s="1" t="s">
        <v>154</v>
      </c>
      <c r="D26" s="1" t="s">
        <v>155</v>
      </c>
      <c r="E26" s="1" t="s">
        <v>2234</v>
      </c>
      <c r="F26" s="1" t="s">
        <v>2235</v>
      </c>
      <c r="G26" s="1" t="s">
        <v>97</v>
      </c>
      <c r="H26" s="1" t="s">
        <v>110</v>
      </c>
    </row>
    <row r="27" spans="1:8">
      <c r="A27" s="1" t="s">
        <v>65</v>
      </c>
      <c r="B27" s="1" t="s">
        <v>66</v>
      </c>
      <c r="C27" s="1" t="s">
        <v>116</v>
      </c>
      <c r="D27" s="1" t="s">
        <v>117</v>
      </c>
      <c r="E27" s="1" t="s">
        <v>2236</v>
      </c>
      <c r="F27" s="1" t="s">
        <v>2236</v>
      </c>
      <c r="G27" s="1" t="s">
        <v>97</v>
      </c>
      <c r="H27" s="1" t="s">
        <v>110</v>
      </c>
    </row>
    <row r="28" spans="1:8">
      <c r="A28" s="1" t="s">
        <v>65</v>
      </c>
      <c r="B28" s="1" t="s">
        <v>66</v>
      </c>
      <c r="C28" s="1" t="s">
        <v>116</v>
      </c>
      <c r="D28" s="1" t="s">
        <v>117</v>
      </c>
      <c r="E28" s="1" t="s">
        <v>2237</v>
      </c>
      <c r="F28" s="1" t="s">
        <v>2237</v>
      </c>
      <c r="G28" s="1" t="s">
        <v>97</v>
      </c>
      <c r="H28" s="1" t="s">
        <v>110</v>
      </c>
    </row>
    <row r="29" spans="1:8">
      <c r="A29" s="1" t="s">
        <v>65</v>
      </c>
      <c r="B29" s="1" t="s">
        <v>66</v>
      </c>
      <c r="C29" s="1" t="s">
        <v>123</v>
      </c>
      <c r="D29" s="1" t="s">
        <v>124</v>
      </c>
      <c r="E29" s="1" t="s">
        <v>2238</v>
      </c>
      <c r="F29" s="1" t="s">
        <v>2238</v>
      </c>
      <c r="G29" s="1" t="s">
        <v>97</v>
      </c>
      <c r="H29" s="1" t="s">
        <v>110</v>
      </c>
    </row>
    <row r="30" spans="1:8">
      <c r="A30" s="1" t="s">
        <v>65</v>
      </c>
      <c r="B30" s="1" t="s">
        <v>66</v>
      </c>
      <c r="C30" s="1" t="s">
        <v>123</v>
      </c>
      <c r="D30" s="1" t="s">
        <v>124</v>
      </c>
      <c r="E30" s="1" t="s">
        <v>2239</v>
      </c>
      <c r="F30" s="1" t="s">
        <v>2239</v>
      </c>
      <c r="G30" s="1" t="s">
        <v>97</v>
      </c>
      <c r="H30" s="1" t="s">
        <v>110</v>
      </c>
    </row>
    <row r="31" spans="1:8">
      <c r="A31" s="1" t="s">
        <v>65</v>
      </c>
      <c r="B31" s="1" t="s">
        <v>66</v>
      </c>
      <c r="C31" s="1" t="s">
        <v>136</v>
      </c>
      <c r="D31" s="1" t="s">
        <v>137</v>
      </c>
      <c r="E31" s="1" t="s">
        <v>2240</v>
      </c>
      <c r="F31" s="1" t="s">
        <v>2240</v>
      </c>
      <c r="G31" s="1" t="s">
        <v>97</v>
      </c>
      <c r="H31" s="1" t="s">
        <v>110</v>
      </c>
    </row>
    <row r="32" spans="1:8">
      <c r="A32" s="1" t="s">
        <v>65</v>
      </c>
      <c r="B32" s="1" t="s">
        <v>66</v>
      </c>
      <c r="C32" s="1" t="s">
        <v>136</v>
      </c>
      <c r="D32" s="1" t="s">
        <v>137</v>
      </c>
      <c r="E32" s="1" t="s">
        <v>2241</v>
      </c>
      <c r="F32" s="1" t="s">
        <v>2241</v>
      </c>
      <c r="G32" s="1" t="s">
        <v>97</v>
      </c>
      <c r="H32" s="1" t="s">
        <v>110</v>
      </c>
    </row>
    <row r="33" spans="1:8">
      <c r="A33" s="1" t="s">
        <v>65</v>
      </c>
      <c r="B33" s="1" t="s">
        <v>66</v>
      </c>
      <c r="C33" s="1" t="s">
        <v>136</v>
      </c>
      <c r="D33" s="1" t="s">
        <v>137</v>
      </c>
      <c r="E33" s="1" t="s">
        <v>2242</v>
      </c>
      <c r="F33" s="1" t="s">
        <v>2242</v>
      </c>
      <c r="G33" s="1" t="s">
        <v>97</v>
      </c>
      <c r="H33" s="1" t="s">
        <v>110</v>
      </c>
    </row>
    <row r="34" spans="1:8">
      <c r="A34" s="1" t="s">
        <v>65</v>
      </c>
      <c r="B34" s="1" t="s">
        <v>66</v>
      </c>
      <c r="C34" s="1" t="s">
        <v>136</v>
      </c>
      <c r="D34" s="1" t="s">
        <v>137</v>
      </c>
      <c r="E34" s="1" t="s">
        <v>2243</v>
      </c>
      <c r="F34" s="1" t="s">
        <v>2243</v>
      </c>
      <c r="G34" s="1" t="s">
        <v>97</v>
      </c>
      <c r="H34" s="1" t="s">
        <v>110</v>
      </c>
    </row>
    <row r="35" spans="1:8">
      <c r="A35" s="1" t="s">
        <v>65</v>
      </c>
      <c r="B35" s="1" t="s">
        <v>66</v>
      </c>
      <c r="C35" s="1" t="s">
        <v>136</v>
      </c>
      <c r="D35" s="1" t="s">
        <v>137</v>
      </c>
      <c r="E35" s="1" t="s">
        <v>2244</v>
      </c>
      <c r="F35" s="1" t="s">
        <v>2244</v>
      </c>
      <c r="G35" s="1" t="s">
        <v>97</v>
      </c>
      <c r="H35" s="1" t="s">
        <v>110</v>
      </c>
    </row>
    <row r="36" spans="1:8">
      <c r="A36" s="1" t="s">
        <v>65</v>
      </c>
      <c r="B36" s="1" t="s">
        <v>66</v>
      </c>
      <c r="C36" s="1" t="s">
        <v>136</v>
      </c>
      <c r="D36" s="1" t="s">
        <v>137</v>
      </c>
      <c r="E36" s="1" t="s">
        <v>2245</v>
      </c>
      <c r="F36" s="1" t="s">
        <v>2245</v>
      </c>
      <c r="G36" s="1" t="s">
        <v>97</v>
      </c>
      <c r="H36" s="1" t="s">
        <v>110</v>
      </c>
    </row>
    <row r="37" spans="1:8">
      <c r="A37" s="1" t="s">
        <v>65</v>
      </c>
      <c r="B37" s="1" t="s">
        <v>66</v>
      </c>
      <c r="C37" s="1" t="s">
        <v>136</v>
      </c>
      <c r="D37" s="1" t="s">
        <v>137</v>
      </c>
      <c r="E37" s="1" t="s">
        <v>2246</v>
      </c>
      <c r="F37" s="1" t="s">
        <v>2246</v>
      </c>
      <c r="G37" s="1" t="s">
        <v>97</v>
      </c>
      <c r="H37" s="1" t="s">
        <v>110</v>
      </c>
    </row>
    <row r="38" spans="1:8">
      <c r="A38" s="1" t="s">
        <v>65</v>
      </c>
      <c r="B38" s="1" t="s">
        <v>66</v>
      </c>
      <c r="C38" s="1" t="s">
        <v>136</v>
      </c>
      <c r="D38" s="1" t="s">
        <v>137</v>
      </c>
      <c r="E38" s="1" t="s">
        <v>2247</v>
      </c>
      <c r="F38" s="1" t="s">
        <v>2247</v>
      </c>
      <c r="G38" s="1" t="s">
        <v>97</v>
      </c>
      <c r="H38" s="1" t="s">
        <v>110</v>
      </c>
    </row>
    <row r="39" spans="1:8">
      <c r="A39" s="1" t="s">
        <v>65</v>
      </c>
      <c r="B39" s="1" t="s">
        <v>66</v>
      </c>
      <c r="C39" s="1" t="s">
        <v>136</v>
      </c>
      <c r="D39" s="1" t="s">
        <v>137</v>
      </c>
      <c r="E39" s="1" t="s">
        <v>2248</v>
      </c>
      <c r="F39" s="1" t="s">
        <v>2248</v>
      </c>
      <c r="G39" s="1" t="s">
        <v>97</v>
      </c>
      <c r="H39" s="1" t="s">
        <v>110</v>
      </c>
    </row>
    <row r="40" spans="1:8">
      <c r="A40" s="1" t="s">
        <v>65</v>
      </c>
      <c r="B40" s="1" t="s">
        <v>66</v>
      </c>
      <c r="C40" s="1" t="s">
        <v>136</v>
      </c>
      <c r="D40" s="1" t="s">
        <v>137</v>
      </c>
      <c r="E40" s="1" t="s">
        <v>2249</v>
      </c>
      <c r="F40" s="1" t="s">
        <v>2249</v>
      </c>
      <c r="G40" s="1" t="s">
        <v>97</v>
      </c>
      <c r="H40" s="1" t="s">
        <v>110</v>
      </c>
    </row>
    <row r="41" spans="1:8">
      <c r="A41" s="1" t="s">
        <v>65</v>
      </c>
      <c r="B41" s="1" t="s">
        <v>66</v>
      </c>
      <c r="C41" s="1" t="s">
        <v>136</v>
      </c>
      <c r="D41" s="1" t="s">
        <v>137</v>
      </c>
      <c r="E41" s="1" t="s">
        <v>2250</v>
      </c>
      <c r="F41" s="1" t="s">
        <v>2250</v>
      </c>
      <c r="G41" s="1" t="s">
        <v>97</v>
      </c>
      <c r="H41" s="1" t="s">
        <v>110</v>
      </c>
    </row>
    <row r="42" spans="1:8">
      <c r="A42" s="1" t="s">
        <v>65</v>
      </c>
      <c r="B42" s="1" t="s">
        <v>66</v>
      </c>
      <c r="C42" s="1" t="s">
        <v>136</v>
      </c>
      <c r="D42" s="1" t="s">
        <v>137</v>
      </c>
      <c r="E42" s="1" t="s">
        <v>2251</v>
      </c>
      <c r="F42" s="1" t="s">
        <v>2251</v>
      </c>
      <c r="G42" s="1" t="s">
        <v>97</v>
      </c>
      <c r="H42" s="1" t="s">
        <v>110</v>
      </c>
    </row>
    <row r="43" spans="1:8">
      <c r="A43" s="1" t="s">
        <v>65</v>
      </c>
      <c r="B43" s="1" t="s">
        <v>66</v>
      </c>
      <c r="C43" s="1" t="s">
        <v>136</v>
      </c>
      <c r="D43" s="1" t="s">
        <v>137</v>
      </c>
      <c r="E43" s="1" t="s">
        <v>2252</v>
      </c>
      <c r="F43" s="1" t="s">
        <v>2252</v>
      </c>
      <c r="G43" s="1" t="s">
        <v>97</v>
      </c>
      <c r="H43" s="1" t="s">
        <v>110</v>
      </c>
    </row>
    <row r="44" spans="1:8">
      <c r="A44" s="1" t="s">
        <v>65</v>
      </c>
      <c r="B44" s="1" t="s">
        <v>66</v>
      </c>
      <c r="C44" s="1" t="s">
        <v>136</v>
      </c>
      <c r="D44" s="1" t="s">
        <v>137</v>
      </c>
      <c r="E44" s="1" t="s">
        <v>2253</v>
      </c>
      <c r="F44" s="1" t="s">
        <v>2253</v>
      </c>
      <c r="G44" s="1" t="s">
        <v>97</v>
      </c>
      <c r="H44" s="1" t="s">
        <v>110</v>
      </c>
    </row>
    <row r="45" spans="1:8">
      <c r="A45" s="1" t="s">
        <v>65</v>
      </c>
      <c r="B45" s="1" t="s">
        <v>66</v>
      </c>
      <c r="C45" s="1" t="s">
        <v>136</v>
      </c>
      <c r="D45" s="1" t="s">
        <v>137</v>
      </c>
      <c r="E45" s="1" t="s">
        <v>2254</v>
      </c>
      <c r="F45" s="1" t="s">
        <v>2254</v>
      </c>
      <c r="G45" s="1" t="s">
        <v>97</v>
      </c>
      <c r="H45" s="1" t="s">
        <v>110</v>
      </c>
    </row>
    <row r="46" spans="1:8">
      <c r="A46" s="1" t="s">
        <v>65</v>
      </c>
      <c r="B46" s="1" t="s">
        <v>66</v>
      </c>
      <c r="C46" s="1" t="s">
        <v>136</v>
      </c>
      <c r="D46" s="1" t="s">
        <v>137</v>
      </c>
      <c r="E46" s="1" t="s">
        <v>2255</v>
      </c>
      <c r="F46" s="1" t="s">
        <v>2255</v>
      </c>
      <c r="G46" s="1" t="s">
        <v>97</v>
      </c>
      <c r="H46" s="1" t="s">
        <v>110</v>
      </c>
    </row>
    <row r="47" spans="1:8">
      <c r="A47" s="1" t="s">
        <v>65</v>
      </c>
      <c r="B47" s="1" t="s">
        <v>66</v>
      </c>
      <c r="C47" s="1" t="s">
        <v>136</v>
      </c>
      <c r="D47" s="1" t="s">
        <v>137</v>
      </c>
      <c r="E47" s="1" t="s">
        <v>2256</v>
      </c>
      <c r="F47" s="1" t="s">
        <v>2256</v>
      </c>
      <c r="G47" s="1" t="s">
        <v>97</v>
      </c>
      <c r="H47" s="1" t="s">
        <v>110</v>
      </c>
    </row>
    <row r="48" spans="1:8">
      <c r="A48" s="1" t="s">
        <v>68</v>
      </c>
      <c r="B48" s="1" t="s">
        <v>69</v>
      </c>
      <c r="C48" s="1" t="s">
        <v>214</v>
      </c>
      <c r="D48" s="1" t="s">
        <v>155</v>
      </c>
      <c r="E48" s="1" t="s">
        <v>2186</v>
      </c>
      <c r="F48" s="1" t="s">
        <v>2187</v>
      </c>
      <c r="G48" s="1" t="s">
        <v>97</v>
      </c>
      <c r="H48" s="1" t="s">
        <v>110</v>
      </c>
    </row>
    <row r="49" spans="1:8">
      <c r="A49" s="1" t="s">
        <v>68</v>
      </c>
      <c r="B49" s="1" t="s">
        <v>69</v>
      </c>
      <c r="C49" s="1" t="s">
        <v>214</v>
      </c>
      <c r="D49" s="1" t="s">
        <v>155</v>
      </c>
      <c r="E49" s="1" t="s">
        <v>2188</v>
      </c>
      <c r="F49" s="1" t="s">
        <v>2189</v>
      </c>
      <c r="G49" s="1" t="s">
        <v>97</v>
      </c>
      <c r="H49" s="1" t="s">
        <v>97</v>
      </c>
    </row>
    <row r="50" spans="1:8">
      <c r="A50" s="1" t="s">
        <v>68</v>
      </c>
      <c r="B50" s="1" t="s">
        <v>69</v>
      </c>
      <c r="C50" s="1" t="s">
        <v>214</v>
      </c>
      <c r="D50" s="1" t="s">
        <v>155</v>
      </c>
      <c r="E50" s="1" t="s">
        <v>2190</v>
      </c>
      <c r="F50" s="1" t="s">
        <v>2191</v>
      </c>
      <c r="G50" s="1" t="s">
        <v>97</v>
      </c>
      <c r="H50" s="1" t="s">
        <v>110</v>
      </c>
    </row>
    <row r="51" spans="1:8">
      <c r="A51" s="1" t="s">
        <v>68</v>
      </c>
      <c r="B51" s="1" t="s">
        <v>69</v>
      </c>
      <c r="C51" s="1" t="s">
        <v>214</v>
      </c>
      <c r="D51" s="1" t="s">
        <v>155</v>
      </c>
      <c r="E51" s="1" t="s">
        <v>2192</v>
      </c>
      <c r="F51" s="1" t="s">
        <v>2193</v>
      </c>
      <c r="G51" s="1" t="s">
        <v>97</v>
      </c>
      <c r="H51" s="1" t="s">
        <v>110</v>
      </c>
    </row>
    <row r="52" spans="1:8">
      <c r="A52" s="1" t="s">
        <v>68</v>
      </c>
      <c r="B52" s="1" t="s">
        <v>69</v>
      </c>
      <c r="C52" s="1" t="s">
        <v>214</v>
      </c>
      <c r="D52" s="1" t="s">
        <v>155</v>
      </c>
      <c r="E52" s="1" t="s">
        <v>2194</v>
      </c>
      <c r="F52" s="1" t="s">
        <v>2195</v>
      </c>
      <c r="G52" s="1" t="s">
        <v>97</v>
      </c>
      <c r="H52" s="1" t="s">
        <v>110</v>
      </c>
    </row>
    <row r="53" spans="1:8">
      <c r="A53" s="1" t="s">
        <v>68</v>
      </c>
      <c r="B53" s="1" t="s">
        <v>69</v>
      </c>
      <c r="C53" s="1" t="s">
        <v>214</v>
      </c>
      <c r="D53" s="1" t="s">
        <v>155</v>
      </c>
      <c r="E53" s="1" t="s">
        <v>2196</v>
      </c>
      <c r="F53" s="1" t="s">
        <v>2197</v>
      </c>
      <c r="G53" s="1" t="s">
        <v>97</v>
      </c>
      <c r="H53" s="1" t="s">
        <v>110</v>
      </c>
    </row>
    <row r="54" spans="1:8">
      <c r="A54" s="1" t="s">
        <v>68</v>
      </c>
      <c r="B54" s="1" t="s">
        <v>69</v>
      </c>
      <c r="C54" s="1" t="s">
        <v>214</v>
      </c>
      <c r="D54" s="1" t="s">
        <v>155</v>
      </c>
      <c r="E54" s="1" t="s">
        <v>2198</v>
      </c>
      <c r="F54" s="1" t="s">
        <v>2199</v>
      </c>
      <c r="G54" s="1" t="s">
        <v>97</v>
      </c>
      <c r="H54" s="1" t="s">
        <v>110</v>
      </c>
    </row>
    <row r="55" spans="1:8">
      <c r="A55" s="1" t="s">
        <v>68</v>
      </c>
      <c r="B55" s="1" t="s">
        <v>69</v>
      </c>
      <c r="C55" s="1" t="s">
        <v>214</v>
      </c>
      <c r="D55" s="1" t="s">
        <v>155</v>
      </c>
      <c r="E55" s="1" t="s">
        <v>2200</v>
      </c>
      <c r="F55" s="1" t="s">
        <v>2201</v>
      </c>
      <c r="G55" s="1" t="s">
        <v>97</v>
      </c>
      <c r="H55" s="1" t="s">
        <v>110</v>
      </c>
    </row>
    <row r="56" spans="1:8">
      <c r="A56" s="1" t="s">
        <v>68</v>
      </c>
      <c r="B56" s="1" t="s">
        <v>69</v>
      </c>
      <c r="C56" s="1" t="s">
        <v>214</v>
      </c>
      <c r="D56" s="1" t="s">
        <v>155</v>
      </c>
      <c r="E56" s="1" t="s">
        <v>2202</v>
      </c>
      <c r="F56" s="1" t="s">
        <v>2203</v>
      </c>
      <c r="G56" s="1" t="s">
        <v>97</v>
      </c>
      <c r="H56" s="1" t="s">
        <v>110</v>
      </c>
    </row>
    <row r="57" spans="1:8">
      <c r="A57" s="1" t="s">
        <v>68</v>
      </c>
      <c r="B57" s="1" t="s">
        <v>69</v>
      </c>
      <c r="C57" s="1" t="s">
        <v>214</v>
      </c>
      <c r="D57" s="1" t="s">
        <v>155</v>
      </c>
      <c r="E57" s="1" t="s">
        <v>2204</v>
      </c>
      <c r="F57" s="1" t="s">
        <v>2205</v>
      </c>
      <c r="G57" s="1" t="s">
        <v>97</v>
      </c>
      <c r="H57" s="1" t="s">
        <v>110</v>
      </c>
    </row>
    <row r="58" spans="1:8">
      <c r="A58" s="1" t="s">
        <v>68</v>
      </c>
      <c r="B58" s="1" t="s">
        <v>69</v>
      </c>
      <c r="C58" s="1" t="s">
        <v>214</v>
      </c>
      <c r="D58" s="1" t="s">
        <v>155</v>
      </c>
      <c r="E58" s="1" t="s">
        <v>2206</v>
      </c>
      <c r="F58" s="1" t="s">
        <v>2207</v>
      </c>
      <c r="G58" s="1" t="s">
        <v>97</v>
      </c>
      <c r="H58" s="1" t="s">
        <v>110</v>
      </c>
    </row>
    <row r="59" spans="1:8">
      <c r="A59" s="1" t="s">
        <v>68</v>
      </c>
      <c r="B59" s="1" t="s">
        <v>69</v>
      </c>
      <c r="C59" s="1" t="s">
        <v>214</v>
      </c>
      <c r="D59" s="1" t="s">
        <v>155</v>
      </c>
      <c r="E59" s="1" t="s">
        <v>2208</v>
      </c>
      <c r="F59" s="1" t="s">
        <v>2209</v>
      </c>
      <c r="G59" s="1" t="s">
        <v>97</v>
      </c>
      <c r="H59" s="1" t="s">
        <v>110</v>
      </c>
    </row>
    <row r="60" spans="1:8">
      <c r="A60" s="1" t="s">
        <v>68</v>
      </c>
      <c r="B60" s="1" t="s">
        <v>69</v>
      </c>
      <c r="C60" s="1" t="s">
        <v>214</v>
      </c>
      <c r="D60" s="1" t="s">
        <v>155</v>
      </c>
      <c r="E60" s="1" t="s">
        <v>2210</v>
      </c>
      <c r="F60" s="1" t="s">
        <v>2211</v>
      </c>
      <c r="G60" s="1" t="s">
        <v>97</v>
      </c>
      <c r="H60" s="1" t="s">
        <v>110</v>
      </c>
    </row>
    <row r="61" spans="1:8">
      <c r="A61" s="1" t="s">
        <v>68</v>
      </c>
      <c r="B61" s="1" t="s">
        <v>69</v>
      </c>
      <c r="C61" s="1" t="s">
        <v>214</v>
      </c>
      <c r="D61" s="1" t="s">
        <v>155</v>
      </c>
      <c r="E61" s="1" t="s">
        <v>2212</v>
      </c>
      <c r="F61" s="1" t="s">
        <v>2213</v>
      </c>
      <c r="G61" s="1" t="s">
        <v>97</v>
      </c>
      <c r="H61" s="1" t="s">
        <v>110</v>
      </c>
    </row>
    <row r="62" spans="1:8">
      <c r="A62" s="1" t="s">
        <v>68</v>
      </c>
      <c r="B62" s="1" t="s">
        <v>69</v>
      </c>
      <c r="C62" s="1" t="s">
        <v>214</v>
      </c>
      <c r="D62" s="1" t="s">
        <v>155</v>
      </c>
      <c r="E62" s="1" t="s">
        <v>2214</v>
      </c>
      <c r="F62" s="1" t="s">
        <v>2215</v>
      </c>
      <c r="G62" s="1" t="s">
        <v>97</v>
      </c>
      <c r="H62" s="1" t="s">
        <v>110</v>
      </c>
    </row>
    <row r="63" spans="1:8">
      <c r="A63" s="1" t="s">
        <v>68</v>
      </c>
      <c r="B63" s="1" t="s">
        <v>69</v>
      </c>
      <c r="C63" s="1" t="s">
        <v>214</v>
      </c>
      <c r="D63" s="1" t="s">
        <v>155</v>
      </c>
      <c r="E63" s="1" t="s">
        <v>2216</v>
      </c>
      <c r="F63" s="1" t="s">
        <v>2217</v>
      </c>
      <c r="G63" s="1" t="s">
        <v>97</v>
      </c>
      <c r="H63" s="1" t="s">
        <v>110</v>
      </c>
    </row>
    <row r="64" spans="1:8">
      <c r="A64" s="1" t="s">
        <v>68</v>
      </c>
      <c r="B64" s="1" t="s">
        <v>69</v>
      </c>
      <c r="C64" s="1" t="s">
        <v>214</v>
      </c>
      <c r="D64" s="1" t="s">
        <v>155</v>
      </c>
      <c r="E64" s="1" t="s">
        <v>2218</v>
      </c>
      <c r="F64" s="1" t="s">
        <v>2219</v>
      </c>
      <c r="G64" s="1" t="s">
        <v>97</v>
      </c>
      <c r="H64" s="1" t="s">
        <v>110</v>
      </c>
    </row>
    <row r="65" spans="1:8">
      <c r="A65" s="1" t="s">
        <v>68</v>
      </c>
      <c r="B65" s="1" t="s">
        <v>69</v>
      </c>
      <c r="C65" s="1" t="s">
        <v>214</v>
      </c>
      <c r="D65" s="1" t="s">
        <v>155</v>
      </c>
      <c r="E65" s="1" t="s">
        <v>2220</v>
      </c>
      <c r="F65" s="1" t="s">
        <v>2221</v>
      </c>
      <c r="G65" s="1" t="s">
        <v>97</v>
      </c>
      <c r="H65" s="1" t="s">
        <v>110</v>
      </c>
    </row>
    <row r="66" spans="1:8">
      <c r="A66" s="1" t="s">
        <v>68</v>
      </c>
      <c r="B66" s="1" t="s">
        <v>69</v>
      </c>
      <c r="C66" s="1" t="s">
        <v>214</v>
      </c>
      <c r="D66" s="1" t="s">
        <v>155</v>
      </c>
      <c r="E66" s="1" t="s">
        <v>2222</v>
      </c>
      <c r="F66" s="1" t="s">
        <v>2223</v>
      </c>
      <c r="G66" s="1" t="s">
        <v>97</v>
      </c>
      <c r="H66" s="1" t="s">
        <v>110</v>
      </c>
    </row>
    <row r="67" spans="1:8">
      <c r="A67" s="1" t="s">
        <v>68</v>
      </c>
      <c r="B67" s="1" t="s">
        <v>69</v>
      </c>
      <c r="C67" s="1" t="s">
        <v>214</v>
      </c>
      <c r="D67" s="1" t="s">
        <v>155</v>
      </c>
      <c r="E67" s="1" t="s">
        <v>2224</v>
      </c>
      <c r="F67" s="1" t="s">
        <v>2225</v>
      </c>
      <c r="G67" s="1" t="s">
        <v>97</v>
      </c>
      <c r="H67" s="1" t="s">
        <v>110</v>
      </c>
    </row>
    <row r="68" spans="1:8">
      <c r="A68" s="1" t="s">
        <v>68</v>
      </c>
      <c r="B68" s="1" t="s">
        <v>69</v>
      </c>
      <c r="C68" s="1" t="s">
        <v>214</v>
      </c>
      <c r="D68" s="1" t="s">
        <v>155</v>
      </c>
      <c r="E68" s="1" t="s">
        <v>2226</v>
      </c>
      <c r="F68" s="1" t="s">
        <v>2227</v>
      </c>
      <c r="G68" s="1" t="s">
        <v>97</v>
      </c>
      <c r="H68" s="1" t="s">
        <v>110</v>
      </c>
    </row>
    <row r="69" spans="1:8">
      <c r="A69" s="1" t="s">
        <v>68</v>
      </c>
      <c r="B69" s="1" t="s">
        <v>69</v>
      </c>
      <c r="C69" s="1" t="s">
        <v>214</v>
      </c>
      <c r="D69" s="1" t="s">
        <v>155</v>
      </c>
      <c r="E69" s="1" t="s">
        <v>2228</v>
      </c>
      <c r="F69" s="1" t="s">
        <v>2229</v>
      </c>
      <c r="G69" s="1" t="s">
        <v>97</v>
      </c>
      <c r="H69" s="1" t="s">
        <v>110</v>
      </c>
    </row>
    <row r="70" spans="1:8">
      <c r="A70" s="1" t="s">
        <v>68</v>
      </c>
      <c r="B70" s="1" t="s">
        <v>69</v>
      </c>
      <c r="C70" s="1" t="s">
        <v>214</v>
      </c>
      <c r="D70" s="1" t="s">
        <v>155</v>
      </c>
      <c r="E70" s="1" t="s">
        <v>2230</v>
      </c>
      <c r="F70" s="1" t="s">
        <v>2231</v>
      </c>
      <c r="G70" s="1" t="s">
        <v>97</v>
      </c>
      <c r="H70" s="1" t="s">
        <v>110</v>
      </c>
    </row>
    <row r="71" spans="1:8">
      <c r="A71" s="1" t="s">
        <v>68</v>
      </c>
      <c r="B71" s="1" t="s">
        <v>69</v>
      </c>
      <c r="C71" s="1" t="s">
        <v>214</v>
      </c>
      <c r="D71" s="1" t="s">
        <v>155</v>
      </c>
      <c r="E71" s="1" t="s">
        <v>2232</v>
      </c>
      <c r="F71" s="1" t="s">
        <v>2233</v>
      </c>
      <c r="G71" s="1" t="s">
        <v>97</v>
      </c>
      <c r="H71" s="1" t="s">
        <v>110</v>
      </c>
    </row>
    <row r="72" spans="1:8">
      <c r="A72" s="1" t="s">
        <v>68</v>
      </c>
      <c r="B72" s="1" t="s">
        <v>69</v>
      </c>
      <c r="C72" s="1" t="s">
        <v>214</v>
      </c>
      <c r="D72" s="1" t="s">
        <v>155</v>
      </c>
      <c r="E72" s="1" t="s">
        <v>2234</v>
      </c>
      <c r="F72" s="1" t="s">
        <v>2235</v>
      </c>
      <c r="G72" s="1" t="s">
        <v>97</v>
      </c>
      <c r="H72" s="1" t="s">
        <v>110</v>
      </c>
    </row>
    <row r="73" spans="1:8">
      <c r="A73" s="1" t="s">
        <v>68</v>
      </c>
      <c r="B73" s="1" t="s">
        <v>69</v>
      </c>
      <c r="C73" s="1" t="s">
        <v>195</v>
      </c>
      <c r="D73" s="1" t="s">
        <v>196</v>
      </c>
      <c r="E73" s="1" t="s">
        <v>2236</v>
      </c>
      <c r="F73" s="1" t="s">
        <v>2236</v>
      </c>
      <c r="G73" s="1" t="s">
        <v>97</v>
      </c>
      <c r="H73" s="1" t="s">
        <v>110</v>
      </c>
    </row>
    <row r="74" spans="1:8">
      <c r="A74" s="1" t="s">
        <v>68</v>
      </c>
      <c r="B74" s="1" t="s">
        <v>69</v>
      </c>
      <c r="C74" s="1" t="s">
        <v>195</v>
      </c>
      <c r="D74" s="1" t="s">
        <v>196</v>
      </c>
      <c r="E74" s="1" t="s">
        <v>2237</v>
      </c>
      <c r="F74" s="1" t="s">
        <v>2237</v>
      </c>
      <c r="G74" s="1" t="s">
        <v>97</v>
      </c>
      <c r="H74" s="1" t="s">
        <v>110</v>
      </c>
    </row>
    <row r="75" spans="1:8">
      <c r="A75" s="1" t="s">
        <v>53</v>
      </c>
      <c r="B75" s="1" t="s">
        <v>54</v>
      </c>
      <c r="C75" s="1" t="s">
        <v>229</v>
      </c>
      <c r="D75" s="1" t="s">
        <v>155</v>
      </c>
      <c r="E75" s="1" t="s">
        <v>2186</v>
      </c>
      <c r="F75" s="1" t="s">
        <v>2187</v>
      </c>
      <c r="G75" s="1" t="s">
        <v>97</v>
      </c>
      <c r="H75" s="1" t="s">
        <v>110</v>
      </c>
    </row>
    <row r="76" spans="1:8">
      <c r="A76" s="1" t="s">
        <v>53</v>
      </c>
      <c r="B76" s="1" t="s">
        <v>54</v>
      </c>
      <c r="C76" s="1" t="s">
        <v>229</v>
      </c>
      <c r="D76" s="1" t="s">
        <v>155</v>
      </c>
      <c r="E76" s="1" t="s">
        <v>2188</v>
      </c>
      <c r="F76" s="1" t="s">
        <v>2189</v>
      </c>
      <c r="G76" s="1" t="s">
        <v>97</v>
      </c>
      <c r="H76" s="1" t="s">
        <v>97</v>
      </c>
    </row>
    <row r="77" spans="1:8">
      <c r="A77" s="1" t="s">
        <v>53</v>
      </c>
      <c r="B77" s="1" t="s">
        <v>54</v>
      </c>
      <c r="C77" s="1" t="s">
        <v>229</v>
      </c>
      <c r="D77" s="1" t="s">
        <v>155</v>
      </c>
      <c r="E77" s="1" t="s">
        <v>2190</v>
      </c>
      <c r="F77" s="1" t="s">
        <v>2191</v>
      </c>
      <c r="G77" s="1" t="s">
        <v>97</v>
      </c>
      <c r="H77" s="1" t="s">
        <v>110</v>
      </c>
    </row>
    <row r="78" spans="1:8">
      <c r="A78" s="1" t="s">
        <v>53</v>
      </c>
      <c r="B78" s="1" t="s">
        <v>54</v>
      </c>
      <c r="C78" s="1" t="s">
        <v>229</v>
      </c>
      <c r="D78" s="1" t="s">
        <v>155</v>
      </c>
      <c r="E78" s="1" t="s">
        <v>2192</v>
      </c>
      <c r="F78" s="1" t="s">
        <v>2193</v>
      </c>
      <c r="G78" s="1" t="s">
        <v>97</v>
      </c>
      <c r="H78" s="1" t="s">
        <v>110</v>
      </c>
    </row>
    <row r="79" spans="1:8">
      <c r="A79" s="1" t="s">
        <v>53</v>
      </c>
      <c r="B79" s="1" t="s">
        <v>54</v>
      </c>
      <c r="C79" s="1" t="s">
        <v>229</v>
      </c>
      <c r="D79" s="1" t="s">
        <v>155</v>
      </c>
      <c r="E79" s="1" t="s">
        <v>2194</v>
      </c>
      <c r="F79" s="1" t="s">
        <v>2195</v>
      </c>
      <c r="G79" s="1" t="s">
        <v>97</v>
      </c>
      <c r="H79" s="1" t="s">
        <v>110</v>
      </c>
    </row>
    <row r="80" spans="1:8">
      <c r="A80" s="1" t="s">
        <v>53</v>
      </c>
      <c r="B80" s="1" t="s">
        <v>54</v>
      </c>
      <c r="C80" s="1" t="s">
        <v>229</v>
      </c>
      <c r="D80" s="1" t="s">
        <v>155</v>
      </c>
      <c r="E80" s="1" t="s">
        <v>2196</v>
      </c>
      <c r="F80" s="1" t="s">
        <v>2197</v>
      </c>
      <c r="G80" s="1" t="s">
        <v>97</v>
      </c>
      <c r="H80" s="1" t="s">
        <v>110</v>
      </c>
    </row>
    <row r="81" spans="1:8">
      <c r="A81" s="1" t="s">
        <v>53</v>
      </c>
      <c r="B81" s="1" t="s">
        <v>54</v>
      </c>
      <c r="C81" s="1" t="s">
        <v>229</v>
      </c>
      <c r="D81" s="1" t="s">
        <v>155</v>
      </c>
      <c r="E81" s="1" t="s">
        <v>2198</v>
      </c>
      <c r="F81" s="1" t="s">
        <v>2199</v>
      </c>
      <c r="G81" s="1" t="s">
        <v>97</v>
      </c>
      <c r="H81" s="1" t="s">
        <v>110</v>
      </c>
    </row>
    <row r="82" spans="1:8">
      <c r="A82" s="1" t="s">
        <v>53</v>
      </c>
      <c r="B82" s="1" t="s">
        <v>54</v>
      </c>
      <c r="C82" s="1" t="s">
        <v>229</v>
      </c>
      <c r="D82" s="1" t="s">
        <v>155</v>
      </c>
      <c r="E82" s="1" t="s">
        <v>2200</v>
      </c>
      <c r="F82" s="1" t="s">
        <v>2201</v>
      </c>
      <c r="G82" s="1" t="s">
        <v>97</v>
      </c>
      <c r="H82" s="1" t="s">
        <v>110</v>
      </c>
    </row>
    <row r="83" spans="1:8">
      <c r="A83" s="1" t="s">
        <v>53</v>
      </c>
      <c r="B83" s="1" t="s">
        <v>54</v>
      </c>
      <c r="C83" s="1" t="s">
        <v>229</v>
      </c>
      <c r="D83" s="1" t="s">
        <v>155</v>
      </c>
      <c r="E83" s="1" t="s">
        <v>2202</v>
      </c>
      <c r="F83" s="1" t="s">
        <v>2203</v>
      </c>
      <c r="G83" s="1" t="s">
        <v>97</v>
      </c>
      <c r="H83" s="1" t="s">
        <v>110</v>
      </c>
    </row>
    <row r="84" spans="1:8">
      <c r="A84" s="1" t="s">
        <v>53</v>
      </c>
      <c r="B84" s="1" t="s">
        <v>54</v>
      </c>
      <c r="C84" s="1" t="s">
        <v>229</v>
      </c>
      <c r="D84" s="1" t="s">
        <v>155</v>
      </c>
      <c r="E84" s="1" t="s">
        <v>2204</v>
      </c>
      <c r="F84" s="1" t="s">
        <v>2205</v>
      </c>
      <c r="G84" s="1" t="s">
        <v>97</v>
      </c>
      <c r="H84" s="1" t="s">
        <v>110</v>
      </c>
    </row>
    <row r="85" spans="1:8">
      <c r="A85" s="1" t="s">
        <v>53</v>
      </c>
      <c r="B85" s="1" t="s">
        <v>54</v>
      </c>
      <c r="C85" s="1" t="s">
        <v>229</v>
      </c>
      <c r="D85" s="1" t="s">
        <v>155</v>
      </c>
      <c r="E85" s="1" t="s">
        <v>2206</v>
      </c>
      <c r="F85" s="1" t="s">
        <v>2207</v>
      </c>
      <c r="G85" s="1" t="s">
        <v>97</v>
      </c>
      <c r="H85" s="1" t="s">
        <v>110</v>
      </c>
    </row>
    <row r="86" spans="1:8">
      <c r="A86" s="1" t="s">
        <v>53</v>
      </c>
      <c r="B86" s="1" t="s">
        <v>54</v>
      </c>
      <c r="C86" s="1" t="s">
        <v>229</v>
      </c>
      <c r="D86" s="1" t="s">
        <v>155</v>
      </c>
      <c r="E86" s="1" t="s">
        <v>2208</v>
      </c>
      <c r="F86" s="1" t="s">
        <v>2209</v>
      </c>
      <c r="G86" s="1" t="s">
        <v>97</v>
      </c>
      <c r="H86" s="1" t="s">
        <v>110</v>
      </c>
    </row>
    <row r="87" spans="1:8">
      <c r="A87" s="1" t="s">
        <v>53</v>
      </c>
      <c r="B87" s="1" t="s">
        <v>54</v>
      </c>
      <c r="C87" s="1" t="s">
        <v>229</v>
      </c>
      <c r="D87" s="1" t="s">
        <v>155</v>
      </c>
      <c r="E87" s="1" t="s">
        <v>2210</v>
      </c>
      <c r="F87" s="1" t="s">
        <v>2211</v>
      </c>
      <c r="G87" s="1" t="s">
        <v>97</v>
      </c>
      <c r="H87" s="1" t="s">
        <v>110</v>
      </c>
    </row>
    <row r="88" spans="1:8">
      <c r="A88" s="1" t="s">
        <v>53</v>
      </c>
      <c r="B88" s="1" t="s">
        <v>54</v>
      </c>
      <c r="C88" s="1" t="s">
        <v>229</v>
      </c>
      <c r="D88" s="1" t="s">
        <v>155</v>
      </c>
      <c r="E88" s="1" t="s">
        <v>2212</v>
      </c>
      <c r="F88" s="1" t="s">
        <v>2213</v>
      </c>
      <c r="G88" s="1" t="s">
        <v>97</v>
      </c>
      <c r="H88" s="1" t="s">
        <v>110</v>
      </c>
    </row>
    <row r="89" spans="1:8">
      <c r="A89" s="1" t="s">
        <v>53</v>
      </c>
      <c r="B89" s="1" t="s">
        <v>54</v>
      </c>
      <c r="C89" s="1" t="s">
        <v>229</v>
      </c>
      <c r="D89" s="1" t="s">
        <v>155</v>
      </c>
      <c r="E89" s="1" t="s">
        <v>2214</v>
      </c>
      <c r="F89" s="1" t="s">
        <v>2215</v>
      </c>
      <c r="G89" s="1" t="s">
        <v>97</v>
      </c>
      <c r="H89" s="1" t="s">
        <v>110</v>
      </c>
    </row>
    <row r="90" spans="1:8">
      <c r="A90" s="1" t="s">
        <v>53</v>
      </c>
      <c r="B90" s="1" t="s">
        <v>54</v>
      </c>
      <c r="C90" s="1" t="s">
        <v>229</v>
      </c>
      <c r="D90" s="1" t="s">
        <v>155</v>
      </c>
      <c r="E90" s="1" t="s">
        <v>2216</v>
      </c>
      <c r="F90" s="1" t="s">
        <v>2217</v>
      </c>
      <c r="G90" s="1" t="s">
        <v>97</v>
      </c>
      <c r="H90" s="1" t="s">
        <v>110</v>
      </c>
    </row>
    <row r="91" spans="1:8">
      <c r="A91" s="1" t="s">
        <v>53</v>
      </c>
      <c r="B91" s="1" t="s">
        <v>54</v>
      </c>
      <c r="C91" s="1" t="s">
        <v>229</v>
      </c>
      <c r="D91" s="1" t="s">
        <v>155</v>
      </c>
      <c r="E91" s="1" t="s">
        <v>2218</v>
      </c>
      <c r="F91" s="1" t="s">
        <v>2219</v>
      </c>
      <c r="G91" s="1" t="s">
        <v>97</v>
      </c>
      <c r="H91" s="1" t="s">
        <v>110</v>
      </c>
    </row>
    <row r="92" spans="1:8">
      <c r="A92" s="1" t="s">
        <v>53</v>
      </c>
      <c r="B92" s="1" t="s">
        <v>54</v>
      </c>
      <c r="C92" s="1" t="s">
        <v>229</v>
      </c>
      <c r="D92" s="1" t="s">
        <v>155</v>
      </c>
      <c r="E92" s="1" t="s">
        <v>2220</v>
      </c>
      <c r="F92" s="1" t="s">
        <v>2221</v>
      </c>
      <c r="G92" s="1" t="s">
        <v>97</v>
      </c>
      <c r="H92" s="1" t="s">
        <v>110</v>
      </c>
    </row>
    <row r="93" spans="1:8">
      <c r="A93" s="1" t="s">
        <v>53</v>
      </c>
      <c r="B93" s="1" t="s">
        <v>54</v>
      </c>
      <c r="C93" s="1" t="s">
        <v>229</v>
      </c>
      <c r="D93" s="1" t="s">
        <v>155</v>
      </c>
      <c r="E93" s="1" t="s">
        <v>2222</v>
      </c>
      <c r="F93" s="1" t="s">
        <v>2223</v>
      </c>
      <c r="G93" s="1" t="s">
        <v>97</v>
      </c>
      <c r="H93" s="1" t="s">
        <v>110</v>
      </c>
    </row>
    <row r="94" spans="1:8">
      <c r="A94" s="1" t="s">
        <v>53</v>
      </c>
      <c r="B94" s="1" t="s">
        <v>54</v>
      </c>
      <c r="C94" s="1" t="s">
        <v>229</v>
      </c>
      <c r="D94" s="1" t="s">
        <v>155</v>
      </c>
      <c r="E94" s="1" t="s">
        <v>2224</v>
      </c>
      <c r="F94" s="1" t="s">
        <v>2225</v>
      </c>
      <c r="G94" s="1" t="s">
        <v>97</v>
      </c>
      <c r="H94" s="1" t="s">
        <v>110</v>
      </c>
    </row>
    <row r="95" spans="1:8">
      <c r="A95" s="1" t="s">
        <v>53</v>
      </c>
      <c r="B95" s="1" t="s">
        <v>54</v>
      </c>
      <c r="C95" s="1" t="s">
        <v>229</v>
      </c>
      <c r="D95" s="1" t="s">
        <v>155</v>
      </c>
      <c r="E95" s="1" t="s">
        <v>2226</v>
      </c>
      <c r="F95" s="1" t="s">
        <v>2227</v>
      </c>
      <c r="G95" s="1" t="s">
        <v>97</v>
      </c>
      <c r="H95" s="1" t="s">
        <v>110</v>
      </c>
    </row>
    <row r="96" spans="1:8">
      <c r="A96" s="1" t="s">
        <v>53</v>
      </c>
      <c r="B96" s="1" t="s">
        <v>54</v>
      </c>
      <c r="C96" s="1" t="s">
        <v>229</v>
      </c>
      <c r="D96" s="1" t="s">
        <v>155</v>
      </c>
      <c r="E96" s="1" t="s">
        <v>2228</v>
      </c>
      <c r="F96" s="1" t="s">
        <v>2229</v>
      </c>
      <c r="G96" s="1" t="s">
        <v>97</v>
      </c>
      <c r="H96" s="1" t="s">
        <v>110</v>
      </c>
    </row>
    <row r="97" spans="1:8">
      <c r="A97" s="1" t="s">
        <v>53</v>
      </c>
      <c r="B97" s="1" t="s">
        <v>54</v>
      </c>
      <c r="C97" s="1" t="s">
        <v>229</v>
      </c>
      <c r="D97" s="1" t="s">
        <v>155</v>
      </c>
      <c r="E97" s="1" t="s">
        <v>2230</v>
      </c>
      <c r="F97" s="1" t="s">
        <v>2231</v>
      </c>
      <c r="G97" s="1" t="s">
        <v>97</v>
      </c>
      <c r="H97" s="1" t="s">
        <v>110</v>
      </c>
    </row>
    <row r="98" spans="1:8">
      <c r="A98" s="1" t="s">
        <v>53</v>
      </c>
      <c r="B98" s="1" t="s">
        <v>54</v>
      </c>
      <c r="C98" s="1" t="s">
        <v>229</v>
      </c>
      <c r="D98" s="1" t="s">
        <v>155</v>
      </c>
      <c r="E98" s="1" t="s">
        <v>2232</v>
      </c>
      <c r="F98" s="1" t="s">
        <v>2233</v>
      </c>
      <c r="G98" s="1" t="s">
        <v>97</v>
      </c>
      <c r="H98" s="1" t="s">
        <v>110</v>
      </c>
    </row>
    <row r="99" spans="1:8">
      <c r="A99" s="1" t="s">
        <v>53</v>
      </c>
      <c r="B99" s="1" t="s">
        <v>54</v>
      </c>
      <c r="C99" s="1" t="s">
        <v>229</v>
      </c>
      <c r="D99" s="1" t="s">
        <v>155</v>
      </c>
      <c r="E99" s="1" t="s">
        <v>2234</v>
      </c>
      <c r="F99" s="1" t="s">
        <v>2235</v>
      </c>
      <c r="G99" s="1" t="s">
        <v>97</v>
      </c>
      <c r="H99" s="1" t="s">
        <v>110</v>
      </c>
    </row>
    <row r="100" spans="1:8">
      <c r="A100" s="1" t="s">
        <v>53</v>
      </c>
      <c r="B100" s="1" t="s">
        <v>54</v>
      </c>
      <c r="C100" s="1" t="s">
        <v>244</v>
      </c>
      <c r="D100" s="1" t="s">
        <v>245</v>
      </c>
      <c r="E100" s="1" t="s">
        <v>2257</v>
      </c>
      <c r="F100" s="1" t="s">
        <v>2257</v>
      </c>
      <c r="G100" s="1" t="s">
        <v>97</v>
      </c>
      <c r="H100" s="1" t="s">
        <v>110</v>
      </c>
    </row>
    <row r="101" spans="1:8">
      <c r="A101" s="1" t="s">
        <v>53</v>
      </c>
      <c r="B101" s="1" t="s">
        <v>54</v>
      </c>
      <c r="C101" s="1" t="s">
        <v>250</v>
      </c>
      <c r="D101" s="1" t="s">
        <v>251</v>
      </c>
      <c r="E101" s="1" t="s">
        <v>2258</v>
      </c>
      <c r="F101" s="1" t="s">
        <v>2258</v>
      </c>
      <c r="G101" s="1" t="s">
        <v>97</v>
      </c>
      <c r="H101" s="1" t="s">
        <v>97</v>
      </c>
    </row>
    <row r="102" spans="1:8">
      <c r="A102" s="1" t="s">
        <v>53</v>
      </c>
      <c r="B102" s="1" t="s">
        <v>54</v>
      </c>
      <c r="C102" s="1" t="s">
        <v>250</v>
      </c>
      <c r="D102" s="1" t="s">
        <v>251</v>
      </c>
      <c r="E102" s="1" t="s">
        <v>2259</v>
      </c>
      <c r="F102" s="1" t="s">
        <v>2259</v>
      </c>
      <c r="G102" s="1" t="s">
        <v>97</v>
      </c>
      <c r="H102" s="1" t="s">
        <v>110</v>
      </c>
    </row>
    <row r="103" spans="1:8">
      <c r="A103" s="1" t="s">
        <v>53</v>
      </c>
      <c r="B103" s="1" t="s">
        <v>54</v>
      </c>
      <c r="C103" s="1" t="s">
        <v>250</v>
      </c>
      <c r="D103" s="1" t="s">
        <v>251</v>
      </c>
      <c r="E103" s="1" t="s">
        <v>2260</v>
      </c>
      <c r="F103" s="1" t="s">
        <v>2260</v>
      </c>
      <c r="G103" s="1" t="s">
        <v>97</v>
      </c>
      <c r="H103" s="1" t="s">
        <v>110</v>
      </c>
    </row>
    <row r="104" spans="1:8">
      <c r="A104" s="1" t="s">
        <v>53</v>
      </c>
      <c r="B104" s="1" t="s">
        <v>54</v>
      </c>
      <c r="C104" s="1" t="s">
        <v>260</v>
      </c>
      <c r="D104" s="1" t="s">
        <v>261</v>
      </c>
      <c r="E104" s="1" t="s">
        <v>2261</v>
      </c>
      <c r="F104" s="1" t="s">
        <v>2261</v>
      </c>
      <c r="G104" s="1" t="s">
        <v>97</v>
      </c>
      <c r="H104" s="1" t="s">
        <v>110</v>
      </c>
    </row>
    <row r="105" spans="1:8">
      <c r="A105" s="1" t="s">
        <v>53</v>
      </c>
      <c r="B105" s="1" t="s">
        <v>54</v>
      </c>
      <c r="C105" s="1" t="s">
        <v>260</v>
      </c>
      <c r="D105" s="1" t="s">
        <v>261</v>
      </c>
      <c r="E105" s="1" t="s">
        <v>2262</v>
      </c>
      <c r="F105" s="1" t="s">
        <v>2262</v>
      </c>
      <c r="G105" s="1" t="s">
        <v>97</v>
      </c>
      <c r="H105" s="1" t="s">
        <v>110</v>
      </c>
    </row>
    <row r="106" spans="1:8">
      <c r="A106" s="1" t="s">
        <v>53</v>
      </c>
      <c r="B106" s="1" t="s">
        <v>54</v>
      </c>
      <c r="C106" s="1" t="s">
        <v>260</v>
      </c>
      <c r="D106" s="1" t="s">
        <v>261</v>
      </c>
      <c r="E106" s="1" t="s">
        <v>2263</v>
      </c>
      <c r="F106" s="1" t="s">
        <v>2263</v>
      </c>
      <c r="G106" s="1" t="s">
        <v>97</v>
      </c>
      <c r="H106" s="1" t="s">
        <v>110</v>
      </c>
    </row>
    <row r="107" spans="1:8">
      <c r="A107" s="1" t="s">
        <v>53</v>
      </c>
      <c r="B107" s="1" t="s">
        <v>54</v>
      </c>
      <c r="C107" s="1" t="s">
        <v>260</v>
      </c>
      <c r="D107" s="1" t="s">
        <v>261</v>
      </c>
      <c r="E107" s="1" t="s">
        <v>2264</v>
      </c>
      <c r="F107" s="1" t="s">
        <v>2264</v>
      </c>
      <c r="G107" s="1" t="s">
        <v>97</v>
      </c>
      <c r="H107" s="1" t="s">
        <v>110</v>
      </c>
    </row>
    <row r="108" spans="1:8">
      <c r="A108" s="1" t="s">
        <v>53</v>
      </c>
      <c r="B108" s="1" t="s">
        <v>54</v>
      </c>
      <c r="C108" s="1" t="s">
        <v>350</v>
      </c>
      <c r="D108" s="1" t="s">
        <v>351</v>
      </c>
      <c r="E108" s="1" t="s">
        <v>2265</v>
      </c>
      <c r="F108" s="1" t="s">
        <v>2265</v>
      </c>
      <c r="G108" s="1" t="s">
        <v>97</v>
      </c>
      <c r="H108" s="1" t="s">
        <v>110</v>
      </c>
    </row>
    <row r="109" spans="1:8">
      <c r="A109" s="1" t="s">
        <v>53</v>
      </c>
      <c r="B109" s="1" t="s">
        <v>54</v>
      </c>
      <c r="C109" s="1" t="s">
        <v>350</v>
      </c>
      <c r="D109" s="1" t="s">
        <v>351</v>
      </c>
      <c r="E109" s="1" t="s">
        <v>2266</v>
      </c>
      <c r="F109" s="1" t="s">
        <v>2266</v>
      </c>
      <c r="G109" s="1" t="s">
        <v>97</v>
      </c>
      <c r="H109" s="1" t="s">
        <v>110</v>
      </c>
    </row>
    <row r="110" spans="1:8">
      <c r="A110" s="1" t="s">
        <v>53</v>
      </c>
      <c r="B110" s="1" t="s">
        <v>54</v>
      </c>
      <c r="C110" s="1" t="s">
        <v>350</v>
      </c>
      <c r="D110" s="1" t="s">
        <v>351</v>
      </c>
      <c r="E110" s="1" t="s">
        <v>2267</v>
      </c>
      <c r="F110" s="1" t="s">
        <v>2267</v>
      </c>
      <c r="G110" s="1" t="s">
        <v>97</v>
      </c>
      <c r="H110" s="1" t="s">
        <v>110</v>
      </c>
    </row>
    <row r="111" spans="1:8">
      <c r="A111" s="1" t="s">
        <v>53</v>
      </c>
      <c r="B111" s="1" t="s">
        <v>54</v>
      </c>
      <c r="C111" s="1" t="s">
        <v>278</v>
      </c>
      <c r="D111" s="1" t="s">
        <v>279</v>
      </c>
      <c r="E111" s="1" t="s">
        <v>2268</v>
      </c>
      <c r="F111" s="1" t="s">
        <v>2268</v>
      </c>
      <c r="G111" s="1" t="s">
        <v>97</v>
      </c>
      <c r="H111" s="1" t="s">
        <v>110</v>
      </c>
    </row>
    <row r="112" spans="1:8">
      <c r="A112" s="1" t="s">
        <v>53</v>
      </c>
      <c r="B112" s="1" t="s">
        <v>54</v>
      </c>
      <c r="C112" s="1" t="s">
        <v>278</v>
      </c>
      <c r="D112" s="1" t="s">
        <v>279</v>
      </c>
      <c r="E112" s="1" t="s">
        <v>2269</v>
      </c>
      <c r="F112" s="1" t="s">
        <v>2269</v>
      </c>
      <c r="G112" s="1" t="s">
        <v>97</v>
      </c>
      <c r="H112" s="1" t="s">
        <v>110</v>
      </c>
    </row>
    <row r="113" spans="1:8">
      <c r="A113" s="1" t="s">
        <v>53</v>
      </c>
      <c r="B113" s="1" t="s">
        <v>54</v>
      </c>
      <c r="C113" s="1" t="s">
        <v>278</v>
      </c>
      <c r="D113" s="1" t="s">
        <v>279</v>
      </c>
      <c r="E113" s="1" t="s">
        <v>2270</v>
      </c>
      <c r="F113" s="1" t="s">
        <v>2270</v>
      </c>
      <c r="G113" s="1" t="s">
        <v>97</v>
      </c>
      <c r="H113" s="1" t="s">
        <v>110</v>
      </c>
    </row>
    <row r="114" spans="1:8">
      <c r="A114" s="1" t="s">
        <v>53</v>
      </c>
      <c r="B114" s="1" t="s">
        <v>54</v>
      </c>
      <c r="C114" s="1" t="s">
        <v>281</v>
      </c>
      <c r="D114" s="1" t="s">
        <v>282</v>
      </c>
      <c r="E114" s="1" t="s">
        <v>2271</v>
      </c>
      <c r="F114" s="1" t="s">
        <v>2271</v>
      </c>
      <c r="G114" s="1" t="s">
        <v>97</v>
      </c>
      <c r="H114" s="1" t="s">
        <v>110</v>
      </c>
    </row>
    <row r="115" spans="1:8">
      <c r="A115" s="1" t="s">
        <v>53</v>
      </c>
      <c r="B115" s="1" t="s">
        <v>54</v>
      </c>
      <c r="C115" s="1" t="s">
        <v>281</v>
      </c>
      <c r="D115" s="1" t="s">
        <v>282</v>
      </c>
      <c r="E115" s="1" t="s">
        <v>2272</v>
      </c>
      <c r="F115" s="1" t="s">
        <v>2272</v>
      </c>
      <c r="G115" s="1" t="s">
        <v>97</v>
      </c>
      <c r="H115" s="1" t="s">
        <v>110</v>
      </c>
    </row>
    <row r="116" spans="1:8">
      <c r="A116" s="1" t="s">
        <v>53</v>
      </c>
      <c r="B116" s="1" t="s">
        <v>54</v>
      </c>
      <c r="C116" s="1" t="s">
        <v>284</v>
      </c>
      <c r="D116" s="1" t="s">
        <v>285</v>
      </c>
      <c r="E116" s="1" t="s">
        <v>2273</v>
      </c>
      <c r="F116" s="1" t="s">
        <v>2273</v>
      </c>
      <c r="G116" s="1" t="s">
        <v>97</v>
      </c>
      <c r="H116" s="1" t="s">
        <v>110</v>
      </c>
    </row>
    <row r="117" spans="1:8">
      <c r="A117" s="1" t="s">
        <v>53</v>
      </c>
      <c r="B117" s="1" t="s">
        <v>54</v>
      </c>
      <c r="C117" s="1" t="s">
        <v>284</v>
      </c>
      <c r="D117" s="1" t="s">
        <v>285</v>
      </c>
      <c r="E117" s="1" t="s">
        <v>2274</v>
      </c>
      <c r="F117" s="1" t="s">
        <v>2274</v>
      </c>
      <c r="G117" s="1" t="s">
        <v>97</v>
      </c>
      <c r="H117" s="1" t="s">
        <v>110</v>
      </c>
    </row>
    <row r="118" spans="1:8">
      <c r="A118" s="1" t="s">
        <v>53</v>
      </c>
      <c r="B118" s="1" t="s">
        <v>54</v>
      </c>
      <c r="C118" s="1" t="s">
        <v>284</v>
      </c>
      <c r="D118" s="1" t="s">
        <v>285</v>
      </c>
      <c r="E118" s="1" t="s">
        <v>2275</v>
      </c>
      <c r="F118" s="1" t="s">
        <v>2275</v>
      </c>
      <c r="G118" s="1" t="s">
        <v>97</v>
      </c>
      <c r="H118" s="1" t="s">
        <v>110</v>
      </c>
    </row>
    <row r="119" spans="1:8">
      <c r="A119" s="1" t="s">
        <v>53</v>
      </c>
      <c r="B119" s="1" t="s">
        <v>54</v>
      </c>
      <c r="C119" s="1" t="s">
        <v>284</v>
      </c>
      <c r="D119" s="1" t="s">
        <v>285</v>
      </c>
      <c r="E119" s="1" t="s">
        <v>2276</v>
      </c>
      <c r="F119" s="1" t="s">
        <v>2276</v>
      </c>
      <c r="G119" s="1" t="s">
        <v>97</v>
      </c>
      <c r="H119" s="1" t="s">
        <v>110</v>
      </c>
    </row>
    <row r="120" spans="1:8">
      <c r="A120" s="1" t="s">
        <v>53</v>
      </c>
      <c r="B120" s="1" t="s">
        <v>54</v>
      </c>
      <c r="C120" s="1" t="s">
        <v>284</v>
      </c>
      <c r="D120" s="1" t="s">
        <v>285</v>
      </c>
      <c r="E120" s="1" t="s">
        <v>2277</v>
      </c>
      <c r="F120" s="1" t="s">
        <v>2277</v>
      </c>
      <c r="G120" s="1" t="s">
        <v>97</v>
      </c>
      <c r="H120" s="1" t="s">
        <v>110</v>
      </c>
    </row>
    <row r="121" spans="1:8">
      <c r="A121" s="1" t="s">
        <v>53</v>
      </c>
      <c r="B121" s="1" t="s">
        <v>54</v>
      </c>
      <c r="C121" s="1" t="s">
        <v>293</v>
      </c>
      <c r="D121" s="1" t="s">
        <v>294</v>
      </c>
      <c r="E121" s="1" t="s">
        <v>2278</v>
      </c>
      <c r="F121" s="1" t="s">
        <v>2278</v>
      </c>
      <c r="G121" s="1" t="s">
        <v>97</v>
      </c>
      <c r="H121" s="1" t="s">
        <v>110</v>
      </c>
    </row>
    <row r="122" spans="1:8">
      <c r="A122" s="1" t="s">
        <v>53</v>
      </c>
      <c r="B122" s="1" t="s">
        <v>54</v>
      </c>
      <c r="C122" s="1" t="s">
        <v>293</v>
      </c>
      <c r="D122" s="1" t="s">
        <v>294</v>
      </c>
      <c r="E122" s="1" t="s">
        <v>2279</v>
      </c>
      <c r="F122" s="1" t="s">
        <v>2279</v>
      </c>
      <c r="G122" s="1" t="s">
        <v>97</v>
      </c>
      <c r="H122" s="1" t="s">
        <v>110</v>
      </c>
    </row>
    <row r="123" spans="1:8">
      <c r="A123" s="1" t="s">
        <v>53</v>
      </c>
      <c r="B123" s="1" t="s">
        <v>54</v>
      </c>
      <c r="C123" s="1" t="s">
        <v>293</v>
      </c>
      <c r="D123" s="1" t="s">
        <v>294</v>
      </c>
      <c r="E123" s="1" t="s">
        <v>2280</v>
      </c>
      <c r="F123" s="1" t="s">
        <v>2280</v>
      </c>
      <c r="G123" s="1" t="s">
        <v>97</v>
      </c>
      <c r="H123" s="1" t="s">
        <v>110</v>
      </c>
    </row>
    <row r="124" spans="1:8">
      <c r="A124" s="1" t="s">
        <v>53</v>
      </c>
      <c r="B124" s="1" t="s">
        <v>54</v>
      </c>
      <c r="C124" s="1" t="s">
        <v>293</v>
      </c>
      <c r="D124" s="1" t="s">
        <v>294</v>
      </c>
      <c r="E124" s="1" t="s">
        <v>2281</v>
      </c>
      <c r="F124" s="1" t="s">
        <v>2281</v>
      </c>
      <c r="G124" s="1" t="s">
        <v>97</v>
      </c>
      <c r="H124" s="1" t="s">
        <v>110</v>
      </c>
    </row>
    <row r="125" spans="1:8">
      <c r="A125" s="1" t="s">
        <v>53</v>
      </c>
      <c r="B125" s="1" t="s">
        <v>54</v>
      </c>
      <c r="C125" s="1" t="s">
        <v>293</v>
      </c>
      <c r="D125" s="1" t="s">
        <v>294</v>
      </c>
      <c r="E125" s="1" t="s">
        <v>2282</v>
      </c>
      <c r="F125" s="1" t="s">
        <v>2282</v>
      </c>
      <c r="G125" s="1" t="s">
        <v>97</v>
      </c>
      <c r="H125" s="1" t="s">
        <v>110</v>
      </c>
    </row>
    <row r="126" spans="1:8">
      <c r="A126" s="1" t="s">
        <v>53</v>
      </c>
      <c r="B126" s="1" t="s">
        <v>54</v>
      </c>
      <c r="C126" s="1" t="s">
        <v>293</v>
      </c>
      <c r="D126" s="1" t="s">
        <v>294</v>
      </c>
      <c r="E126" s="1" t="s">
        <v>2283</v>
      </c>
      <c r="F126" s="1" t="s">
        <v>2283</v>
      </c>
      <c r="G126" s="1" t="s">
        <v>97</v>
      </c>
      <c r="H126" s="1" t="s">
        <v>110</v>
      </c>
    </row>
    <row r="127" spans="1:8">
      <c r="A127" s="1" t="s">
        <v>53</v>
      </c>
      <c r="B127" s="1" t="s">
        <v>54</v>
      </c>
      <c r="C127" s="1" t="s">
        <v>293</v>
      </c>
      <c r="D127" s="1" t="s">
        <v>294</v>
      </c>
      <c r="E127" s="1" t="s">
        <v>2284</v>
      </c>
      <c r="F127" s="1" t="s">
        <v>2284</v>
      </c>
      <c r="G127" s="1" t="s">
        <v>97</v>
      </c>
      <c r="H127" s="1" t="s">
        <v>110</v>
      </c>
    </row>
    <row r="128" spans="1:8">
      <c r="A128" s="1" t="s">
        <v>53</v>
      </c>
      <c r="B128" s="1" t="s">
        <v>54</v>
      </c>
      <c r="C128" s="1" t="s">
        <v>293</v>
      </c>
      <c r="D128" s="1" t="s">
        <v>294</v>
      </c>
      <c r="E128" s="1" t="s">
        <v>2285</v>
      </c>
      <c r="F128" s="1" t="s">
        <v>2285</v>
      </c>
      <c r="G128" s="1" t="s">
        <v>97</v>
      </c>
      <c r="H128" s="1" t="s">
        <v>110</v>
      </c>
    </row>
    <row r="129" spans="1:8">
      <c r="A129" s="1" t="s">
        <v>53</v>
      </c>
      <c r="B129" s="1" t="s">
        <v>54</v>
      </c>
      <c r="C129" s="1" t="s">
        <v>297</v>
      </c>
      <c r="D129" s="1" t="s">
        <v>298</v>
      </c>
      <c r="E129" s="1" t="s">
        <v>2286</v>
      </c>
      <c r="F129" s="1" t="s">
        <v>2286</v>
      </c>
      <c r="G129" s="1" t="s">
        <v>97</v>
      </c>
      <c r="H129" s="1" t="s">
        <v>110</v>
      </c>
    </row>
    <row r="130" spans="1:8">
      <c r="A130" s="1" t="s">
        <v>53</v>
      </c>
      <c r="B130" s="1" t="s">
        <v>54</v>
      </c>
      <c r="C130" s="1" t="s">
        <v>297</v>
      </c>
      <c r="D130" s="1" t="s">
        <v>298</v>
      </c>
      <c r="E130" s="1" t="s">
        <v>2287</v>
      </c>
      <c r="F130" s="1" t="s">
        <v>2287</v>
      </c>
      <c r="G130" s="1" t="s">
        <v>97</v>
      </c>
      <c r="H130" s="1" t="s">
        <v>110</v>
      </c>
    </row>
    <row r="131" spans="1:8">
      <c r="A131" s="1" t="s">
        <v>53</v>
      </c>
      <c r="B131" s="1" t="s">
        <v>54</v>
      </c>
      <c r="C131" s="1" t="s">
        <v>297</v>
      </c>
      <c r="D131" s="1" t="s">
        <v>298</v>
      </c>
      <c r="E131" s="1" t="s">
        <v>2275</v>
      </c>
      <c r="F131" s="1" t="s">
        <v>2275</v>
      </c>
      <c r="G131" s="1" t="s">
        <v>97</v>
      </c>
      <c r="H131" s="1" t="s">
        <v>110</v>
      </c>
    </row>
    <row r="132" spans="1:8">
      <c r="A132" s="1" t="s">
        <v>53</v>
      </c>
      <c r="B132" s="1" t="s">
        <v>54</v>
      </c>
      <c r="C132" s="1" t="s">
        <v>297</v>
      </c>
      <c r="D132" s="1" t="s">
        <v>298</v>
      </c>
      <c r="E132" s="1" t="s">
        <v>2276</v>
      </c>
      <c r="F132" s="1" t="s">
        <v>2276</v>
      </c>
      <c r="G132" s="1" t="s">
        <v>97</v>
      </c>
      <c r="H132" s="1" t="s">
        <v>110</v>
      </c>
    </row>
    <row r="133" spans="1:8">
      <c r="A133" s="1" t="s">
        <v>53</v>
      </c>
      <c r="B133" s="1" t="s">
        <v>54</v>
      </c>
      <c r="C133" s="1" t="s">
        <v>297</v>
      </c>
      <c r="D133" s="1" t="s">
        <v>298</v>
      </c>
      <c r="E133" s="1" t="s">
        <v>2288</v>
      </c>
      <c r="F133" s="1" t="s">
        <v>2288</v>
      </c>
      <c r="G133" s="1" t="s">
        <v>97</v>
      </c>
      <c r="H133" s="1" t="s">
        <v>110</v>
      </c>
    </row>
    <row r="134" spans="1:8">
      <c r="A134" s="1" t="s">
        <v>49</v>
      </c>
      <c r="B134" s="1" t="s">
        <v>374</v>
      </c>
      <c r="C134" s="1" t="s">
        <v>931</v>
      </c>
      <c r="D134" s="1" t="s">
        <v>155</v>
      </c>
      <c r="E134" s="1" t="s">
        <v>2186</v>
      </c>
      <c r="F134" s="1" t="s">
        <v>2187</v>
      </c>
      <c r="G134" s="1" t="s">
        <v>97</v>
      </c>
      <c r="H134" s="1" t="s">
        <v>110</v>
      </c>
    </row>
    <row r="135" spans="1:8">
      <c r="A135" s="1" t="s">
        <v>49</v>
      </c>
      <c r="B135" s="1" t="s">
        <v>374</v>
      </c>
      <c r="C135" s="1" t="s">
        <v>931</v>
      </c>
      <c r="D135" s="1" t="s">
        <v>155</v>
      </c>
      <c r="E135" s="1" t="s">
        <v>2188</v>
      </c>
      <c r="F135" s="1" t="s">
        <v>2189</v>
      </c>
      <c r="G135" s="1" t="s">
        <v>97</v>
      </c>
      <c r="H135" s="1" t="s">
        <v>97</v>
      </c>
    </row>
    <row r="136" spans="1:8">
      <c r="A136" s="1" t="s">
        <v>49</v>
      </c>
      <c r="B136" s="1" t="s">
        <v>374</v>
      </c>
      <c r="C136" s="1" t="s">
        <v>931</v>
      </c>
      <c r="D136" s="1" t="s">
        <v>155</v>
      </c>
      <c r="E136" s="1" t="s">
        <v>2190</v>
      </c>
      <c r="F136" s="1" t="s">
        <v>2191</v>
      </c>
      <c r="G136" s="1" t="s">
        <v>97</v>
      </c>
      <c r="H136" s="1" t="s">
        <v>110</v>
      </c>
    </row>
    <row r="137" spans="1:8">
      <c r="A137" s="1" t="s">
        <v>49</v>
      </c>
      <c r="B137" s="1" t="s">
        <v>374</v>
      </c>
      <c r="C137" s="1" t="s">
        <v>931</v>
      </c>
      <c r="D137" s="1" t="s">
        <v>155</v>
      </c>
      <c r="E137" s="1" t="s">
        <v>2192</v>
      </c>
      <c r="F137" s="1" t="s">
        <v>2193</v>
      </c>
      <c r="G137" s="1" t="s">
        <v>97</v>
      </c>
      <c r="H137" s="1" t="s">
        <v>110</v>
      </c>
    </row>
    <row r="138" spans="1:8">
      <c r="A138" s="1" t="s">
        <v>49</v>
      </c>
      <c r="B138" s="1" t="s">
        <v>374</v>
      </c>
      <c r="C138" s="1" t="s">
        <v>931</v>
      </c>
      <c r="D138" s="1" t="s">
        <v>155</v>
      </c>
      <c r="E138" s="1" t="s">
        <v>2194</v>
      </c>
      <c r="F138" s="1" t="s">
        <v>2195</v>
      </c>
      <c r="G138" s="1" t="s">
        <v>97</v>
      </c>
      <c r="H138" s="1" t="s">
        <v>110</v>
      </c>
    </row>
    <row r="139" spans="1:8">
      <c r="A139" s="1" t="s">
        <v>49</v>
      </c>
      <c r="B139" s="1" t="s">
        <v>374</v>
      </c>
      <c r="C139" s="1" t="s">
        <v>931</v>
      </c>
      <c r="D139" s="1" t="s">
        <v>155</v>
      </c>
      <c r="E139" s="1" t="s">
        <v>2196</v>
      </c>
      <c r="F139" s="1" t="s">
        <v>2197</v>
      </c>
      <c r="G139" s="1" t="s">
        <v>97</v>
      </c>
      <c r="H139" s="1" t="s">
        <v>110</v>
      </c>
    </row>
    <row r="140" spans="1:8">
      <c r="A140" s="1" t="s">
        <v>49</v>
      </c>
      <c r="B140" s="1" t="s">
        <v>374</v>
      </c>
      <c r="C140" s="1" t="s">
        <v>931</v>
      </c>
      <c r="D140" s="1" t="s">
        <v>155</v>
      </c>
      <c r="E140" s="1" t="s">
        <v>2198</v>
      </c>
      <c r="F140" s="1" t="s">
        <v>2199</v>
      </c>
      <c r="G140" s="1" t="s">
        <v>97</v>
      </c>
      <c r="H140" s="1" t="s">
        <v>110</v>
      </c>
    </row>
    <row r="141" spans="1:8">
      <c r="A141" s="1" t="s">
        <v>49</v>
      </c>
      <c r="B141" s="1" t="s">
        <v>374</v>
      </c>
      <c r="C141" s="1" t="s">
        <v>931</v>
      </c>
      <c r="D141" s="1" t="s">
        <v>155</v>
      </c>
      <c r="E141" s="1" t="s">
        <v>2200</v>
      </c>
      <c r="F141" s="1" t="s">
        <v>2201</v>
      </c>
      <c r="G141" s="1" t="s">
        <v>97</v>
      </c>
      <c r="H141" s="1" t="s">
        <v>110</v>
      </c>
    </row>
    <row r="142" spans="1:8">
      <c r="A142" s="1" t="s">
        <v>49</v>
      </c>
      <c r="B142" s="1" t="s">
        <v>374</v>
      </c>
      <c r="C142" s="1" t="s">
        <v>931</v>
      </c>
      <c r="D142" s="1" t="s">
        <v>155</v>
      </c>
      <c r="E142" s="1" t="s">
        <v>2202</v>
      </c>
      <c r="F142" s="1" t="s">
        <v>2203</v>
      </c>
      <c r="G142" s="1" t="s">
        <v>97</v>
      </c>
      <c r="H142" s="1" t="s">
        <v>110</v>
      </c>
    </row>
    <row r="143" spans="1:8">
      <c r="A143" s="1" t="s">
        <v>49</v>
      </c>
      <c r="B143" s="1" t="s">
        <v>374</v>
      </c>
      <c r="C143" s="1" t="s">
        <v>931</v>
      </c>
      <c r="D143" s="1" t="s">
        <v>155</v>
      </c>
      <c r="E143" s="1" t="s">
        <v>2204</v>
      </c>
      <c r="F143" s="1" t="s">
        <v>2205</v>
      </c>
      <c r="G143" s="1" t="s">
        <v>97</v>
      </c>
      <c r="H143" s="1" t="s">
        <v>110</v>
      </c>
    </row>
    <row r="144" spans="1:8">
      <c r="A144" s="1" t="s">
        <v>49</v>
      </c>
      <c r="B144" s="1" t="s">
        <v>374</v>
      </c>
      <c r="C144" s="1" t="s">
        <v>931</v>
      </c>
      <c r="D144" s="1" t="s">
        <v>155</v>
      </c>
      <c r="E144" s="1" t="s">
        <v>2206</v>
      </c>
      <c r="F144" s="1" t="s">
        <v>2207</v>
      </c>
      <c r="G144" s="1" t="s">
        <v>97</v>
      </c>
      <c r="H144" s="1" t="s">
        <v>110</v>
      </c>
    </row>
    <row r="145" spans="1:8">
      <c r="A145" s="1" t="s">
        <v>49</v>
      </c>
      <c r="B145" s="1" t="s">
        <v>374</v>
      </c>
      <c r="C145" s="1" t="s">
        <v>931</v>
      </c>
      <c r="D145" s="1" t="s">
        <v>155</v>
      </c>
      <c r="E145" s="1" t="s">
        <v>2208</v>
      </c>
      <c r="F145" s="1" t="s">
        <v>2209</v>
      </c>
      <c r="G145" s="1" t="s">
        <v>97</v>
      </c>
      <c r="H145" s="1" t="s">
        <v>110</v>
      </c>
    </row>
    <row r="146" spans="1:8">
      <c r="A146" s="1" t="s">
        <v>49</v>
      </c>
      <c r="B146" s="1" t="s">
        <v>374</v>
      </c>
      <c r="C146" s="1" t="s">
        <v>931</v>
      </c>
      <c r="D146" s="1" t="s">
        <v>155</v>
      </c>
      <c r="E146" s="1" t="s">
        <v>2210</v>
      </c>
      <c r="F146" s="1" t="s">
        <v>2211</v>
      </c>
      <c r="G146" s="1" t="s">
        <v>97</v>
      </c>
      <c r="H146" s="1" t="s">
        <v>110</v>
      </c>
    </row>
    <row r="147" spans="1:8">
      <c r="A147" s="1" t="s">
        <v>49</v>
      </c>
      <c r="B147" s="1" t="s">
        <v>374</v>
      </c>
      <c r="C147" s="1" t="s">
        <v>931</v>
      </c>
      <c r="D147" s="1" t="s">
        <v>155</v>
      </c>
      <c r="E147" s="1" t="s">
        <v>2212</v>
      </c>
      <c r="F147" s="1" t="s">
        <v>2213</v>
      </c>
      <c r="G147" s="1" t="s">
        <v>97</v>
      </c>
      <c r="H147" s="1" t="s">
        <v>110</v>
      </c>
    </row>
    <row r="148" spans="1:8">
      <c r="A148" s="1" t="s">
        <v>49</v>
      </c>
      <c r="B148" s="1" t="s">
        <v>374</v>
      </c>
      <c r="C148" s="1" t="s">
        <v>931</v>
      </c>
      <c r="D148" s="1" t="s">
        <v>155</v>
      </c>
      <c r="E148" s="1" t="s">
        <v>2214</v>
      </c>
      <c r="F148" s="1" t="s">
        <v>2215</v>
      </c>
      <c r="G148" s="1" t="s">
        <v>97</v>
      </c>
      <c r="H148" s="1" t="s">
        <v>110</v>
      </c>
    </row>
    <row r="149" spans="1:8">
      <c r="A149" s="1" t="s">
        <v>49</v>
      </c>
      <c r="B149" s="1" t="s">
        <v>374</v>
      </c>
      <c r="C149" s="1" t="s">
        <v>931</v>
      </c>
      <c r="D149" s="1" t="s">
        <v>155</v>
      </c>
      <c r="E149" s="1" t="s">
        <v>2216</v>
      </c>
      <c r="F149" s="1" t="s">
        <v>2217</v>
      </c>
      <c r="G149" s="1" t="s">
        <v>97</v>
      </c>
      <c r="H149" s="1" t="s">
        <v>110</v>
      </c>
    </row>
    <row r="150" spans="1:8">
      <c r="A150" s="1" t="s">
        <v>49</v>
      </c>
      <c r="B150" s="1" t="s">
        <v>374</v>
      </c>
      <c r="C150" s="1" t="s">
        <v>931</v>
      </c>
      <c r="D150" s="1" t="s">
        <v>155</v>
      </c>
      <c r="E150" s="1" t="s">
        <v>2218</v>
      </c>
      <c r="F150" s="1" t="s">
        <v>2219</v>
      </c>
      <c r="G150" s="1" t="s">
        <v>97</v>
      </c>
      <c r="H150" s="1" t="s">
        <v>110</v>
      </c>
    </row>
    <row r="151" spans="1:8">
      <c r="A151" s="1" t="s">
        <v>49</v>
      </c>
      <c r="B151" s="1" t="s">
        <v>374</v>
      </c>
      <c r="C151" s="1" t="s">
        <v>931</v>
      </c>
      <c r="D151" s="1" t="s">
        <v>155</v>
      </c>
      <c r="E151" s="1" t="s">
        <v>2220</v>
      </c>
      <c r="F151" s="1" t="s">
        <v>2221</v>
      </c>
      <c r="G151" s="1" t="s">
        <v>97</v>
      </c>
      <c r="H151" s="1" t="s">
        <v>110</v>
      </c>
    </row>
    <row r="152" spans="1:8">
      <c r="A152" s="1" t="s">
        <v>49</v>
      </c>
      <c r="B152" s="1" t="s">
        <v>374</v>
      </c>
      <c r="C152" s="1" t="s">
        <v>931</v>
      </c>
      <c r="D152" s="1" t="s">
        <v>155</v>
      </c>
      <c r="E152" s="1" t="s">
        <v>2222</v>
      </c>
      <c r="F152" s="1" t="s">
        <v>2223</v>
      </c>
      <c r="G152" s="1" t="s">
        <v>97</v>
      </c>
      <c r="H152" s="1" t="s">
        <v>110</v>
      </c>
    </row>
    <row r="153" spans="1:8">
      <c r="A153" s="1" t="s">
        <v>49</v>
      </c>
      <c r="B153" s="1" t="s">
        <v>374</v>
      </c>
      <c r="C153" s="1" t="s">
        <v>931</v>
      </c>
      <c r="D153" s="1" t="s">
        <v>155</v>
      </c>
      <c r="E153" s="1" t="s">
        <v>2224</v>
      </c>
      <c r="F153" s="1" t="s">
        <v>2225</v>
      </c>
      <c r="G153" s="1" t="s">
        <v>97</v>
      </c>
      <c r="H153" s="1" t="s">
        <v>110</v>
      </c>
    </row>
    <row r="154" spans="1:8">
      <c r="A154" s="1" t="s">
        <v>49</v>
      </c>
      <c r="B154" s="1" t="s">
        <v>374</v>
      </c>
      <c r="C154" s="1" t="s">
        <v>931</v>
      </c>
      <c r="D154" s="1" t="s">
        <v>155</v>
      </c>
      <c r="E154" s="1" t="s">
        <v>2226</v>
      </c>
      <c r="F154" s="1" t="s">
        <v>2227</v>
      </c>
      <c r="G154" s="1" t="s">
        <v>97</v>
      </c>
      <c r="H154" s="1" t="s">
        <v>110</v>
      </c>
    </row>
    <row r="155" spans="1:8">
      <c r="A155" s="1" t="s">
        <v>49</v>
      </c>
      <c r="B155" s="1" t="s">
        <v>374</v>
      </c>
      <c r="C155" s="1" t="s">
        <v>931</v>
      </c>
      <c r="D155" s="1" t="s">
        <v>155</v>
      </c>
      <c r="E155" s="1" t="s">
        <v>2228</v>
      </c>
      <c r="F155" s="1" t="s">
        <v>2229</v>
      </c>
      <c r="G155" s="1" t="s">
        <v>97</v>
      </c>
      <c r="H155" s="1" t="s">
        <v>110</v>
      </c>
    </row>
    <row r="156" spans="1:8">
      <c r="A156" s="1" t="s">
        <v>49</v>
      </c>
      <c r="B156" s="1" t="s">
        <v>374</v>
      </c>
      <c r="C156" s="1" t="s">
        <v>931</v>
      </c>
      <c r="D156" s="1" t="s">
        <v>155</v>
      </c>
      <c r="E156" s="1" t="s">
        <v>2230</v>
      </c>
      <c r="F156" s="1" t="s">
        <v>2231</v>
      </c>
      <c r="G156" s="1" t="s">
        <v>97</v>
      </c>
      <c r="H156" s="1" t="s">
        <v>110</v>
      </c>
    </row>
    <row r="157" spans="1:8">
      <c r="A157" s="1" t="s">
        <v>49</v>
      </c>
      <c r="B157" s="1" t="s">
        <v>374</v>
      </c>
      <c r="C157" s="1" t="s">
        <v>931</v>
      </c>
      <c r="D157" s="1" t="s">
        <v>155</v>
      </c>
      <c r="E157" s="1" t="s">
        <v>2232</v>
      </c>
      <c r="F157" s="1" t="s">
        <v>2233</v>
      </c>
      <c r="G157" s="1" t="s">
        <v>97</v>
      </c>
      <c r="H157" s="1" t="s">
        <v>110</v>
      </c>
    </row>
    <row r="158" spans="1:8">
      <c r="A158" s="1" t="s">
        <v>49</v>
      </c>
      <c r="B158" s="1" t="s">
        <v>374</v>
      </c>
      <c r="C158" s="1" t="s">
        <v>931</v>
      </c>
      <c r="D158" s="1" t="s">
        <v>155</v>
      </c>
      <c r="E158" s="1" t="s">
        <v>2234</v>
      </c>
      <c r="F158" s="1" t="s">
        <v>2235</v>
      </c>
      <c r="G158" s="1" t="s">
        <v>97</v>
      </c>
      <c r="H158" s="1" t="s">
        <v>110</v>
      </c>
    </row>
    <row r="159" spans="1:8">
      <c r="A159" s="1" t="s">
        <v>49</v>
      </c>
      <c r="B159" s="1" t="s">
        <v>374</v>
      </c>
      <c r="C159" s="1" t="s">
        <v>1054</v>
      </c>
      <c r="D159" s="1" t="s">
        <v>1055</v>
      </c>
      <c r="E159" s="1" t="s">
        <v>2289</v>
      </c>
      <c r="F159" s="1" t="s">
        <v>2289</v>
      </c>
      <c r="G159" s="1" t="s">
        <v>97</v>
      </c>
      <c r="H159" s="1" t="s">
        <v>110</v>
      </c>
    </row>
    <row r="160" spans="1:8">
      <c r="A160" s="1" t="s">
        <v>49</v>
      </c>
      <c r="B160" s="1" t="s">
        <v>374</v>
      </c>
      <c r="C160" s="1" t="s">
        <v>1054</v>
      </c>
      <c r="D160" s="1" t="s">
        <v>1055</v>
      </c>
      <c r="E160" s="1" t="s">
        <v>2290</v>
      </c>
      <c r="F160" s="1" t="s">
        <v>2290</v>
      </c>
      <c r="G160" s="1" t="s">
        <v>97</v>
      </c>
      <c r="H160" s="1" t="s">
        <v>110</v>
      </c>
    </row>
    <row r="161" spans="1:8">
      <c r="A161" s="1" t="s">
        <v>49</v>
      </c>
      <c r="B161" s="1" t="s">
        <v>374</v>
      </c>
      <c r="C161" s="1" t="s">
        <v>1054</v>
      </c>
      <c r="D161" s="1" t="s">
        <v>1055</v>
      </c>
      <c r="E161" s="1" t="s">
        <v>2291</v>
      </c>
      <c r="F161" s="1" t="s">
        <v>2291</v>
      </c>
      <c r="G161" s="1" t="s">
        <v>97</v>
      </c>
      <c r="H161" s="1" t="s">
        <v>110</v>
      </c>
    </row>
    <row r="162" spans="1:8">
      <c r="A162" s="1" t="s">
        <v>49</v>
      </c>
      <c r="B162" s="1" t="s">
        <v>374</v>
      </c>
      <c r="C162" s="1" t="s">
        <v>1054</v>
      </c>
      <c r="D162" s="1" t="s">
        <v>1055</v>
      </c>
      <c r="E162" s="1" t="s">
        <v>2292</v>
      </c>
      <c r="F162" s="1" t="s">
        <v>2292</v>
      </c>
      <c r="G162" s="1" t="s">
        <v>97</v>
      </c>
      <c r="H162" s="1" t="s">
        <v>110</v>
      </c>
    </row>
    <row r="163" spans="1:8">
      <c r="A163" s="1" t="s">
        <v>49</v>
      </c>
      <c r="B163" s="1" t="s">
        <v>374</v>
      </c>
      <c r="C163" s="1" t="s">
        <v>1054</v>
      </c>
      <c r="D163" s="1" t="s">
        <v>1055</v>
      </c>
      <c r="E163" s="1" t="s">
        <v>2293</v>
      </c>
      <c r="F163" s="1" t="s">
        <v>2293</v>
      </c>
      <c r="G163" s="1" t="s">
        <v>97</v>
      </c>
      <c r="H163" s="1" t="s">
        <v>110</v>
      </c>
    </row>
    <row r="164" spans="1:8">
      <c r="A164" s="1" t="s">
        <v>49</v>
      </c>
      <c r="B164" s="1" t="s">
        <v>374</v>
      </c>
      <c r="C164" s="1" t="s">
        <v>1054</v>
      </c>
      <c r="D164" s="1" t="s">
        <v>1055</v>
      </c>
      <c r="E164" s="1" t="s">
        <v>2294</v>
      </c>
      <c r="F164" s="1" t="s">
        <v>2294</v>
      </c>
      <c r="G164" s="1" t="s">
        <v>97</v>
      </c>
      <c r="H164" s="1" t="s">
        <v>110</v>
      </c>
    </row>
    <row r="165" spans="1:8">
      <c r="A165" s="1" t="s">
        <v>49</v>
      </c>
      <c r="B165" s="1" t="s">
        <v>374</v>
      </c>
      <c r="C165" s="1" t="s">
        <v>1054</v>
      </c>
      <c r="D165" s="1" t="s">
        <v>1055</v>
      </c>
      <c r="E165" s="1" t="s">
        <v>2295</v>
      </c>
      <c r="F165" s="1" t="s">
        <v>2295</v>
      </c>
      <c r="G165" s="1" t="s">
        <v>97</v>
      </c>
      <c r="H165" s="1" t="s">
        <v>110</v>
      </c>
    </row>
    <row r="166" spans="1:8">
      <c r="A166" s="1" t="s">
        <v>49</v>
      </c>
      <c r="B166" s="1" t="s">
        <v>374</v>
      </c>
      <c r="C166" s="1" t="s">
        <v>1054</v>
      </c>
      <c r="D166" s="1" t="s">
        <v>1055</v>
      </c>
      <c r="E166" s="1" t="s">
        <v>2296</v>
      </c>
      <c r="F166" s="1" t="s">
        <v>2296</v>
      </c>
      <c r="G166" s="1" t="s">
        <v>97</v>
      </c>
      <c r="H166" s="1" t="s">
        <v>110</v>
      </c>
    </row>
    <row r="167" spans="1:8">
      <c r="A167" s="1" t="s">
        <v>49</v>
      </c>
      <c r="B167" s="1" t="s">
        <v>374</v>
      </c>
      <c r="C167" s="1" t="s">
        <v>1054</v>
      </c>
      <c r="D167" s="1" t="s">
        <v>1055</v>
      </c>
      <c r="E167" s="1" t="s">
        <v>2297</v>
      </c>
      <c r="F167" s="1" t="s">
        <v>2297</v>
      </c>
      <c r="G167" s="1" t="s">
        <v>97</v>
      </c>
      <c r="H167" s="1" t="s">
        <v>110</v>
      </c>
    </row>
    <row r="168" spans="1:8">
      <c r="A168" s="1" t="s">
        <v>49</v>
      </c>
      <c r="B168" s="1" t="s">
        <v>374</v>
      </c>
      <c r="C168" s="1" t="s">
        <v>1054</v>
      </c>
      <c r="D168" s="1" t="s">
        <v>1055</v>
      </c>
      <c r="E168" s="1" t="s">
        <v>2298</v>
      </c>
      <c r="F168" s="1" t="s">
        <v>2298</v>
      </c>
      <c r="G168" s="1" t="s">
        <v>97</v>
      </c>
      <c r="H168" s="1" t="s">
        <v>110</v>
      </c>
    </row>
    <row r="169" spans="1:8">
      <c r="A169" s="1" t="s">
        <v>49</v>
      </c>
      <c r="B169" s="1" t="s">
        <v>374</v>
      </c>
      <c r="C169" s="1" t="s">
        <v>1054</v>
      </c>
      <c r="D169" s="1" t="s">
        <v>1055</v>
      </c>
      <c r="E169" s="1" t="s">
        <v>2299</v>
      </c>
      <c r="F169" s="1" t="s">
        <v>2299</v>
      </c>
      <c r="G169" s="1" t="s">
        <v>97</v>
      </c>
      <c r="H169" s="1" t="s">
        <v>110</v>
      </c>
    </row>
    <row r="170" spans="1:8">
      <c r="A170" s="1" t="s">
        <v>49</v>
      </c>
      <c r="B170" s="1" t="s">
        <v>374</v>
      </c>
      <c r="C170" s="1" t="s">
        <v>1054</v>
      </c>
      <c r="D170" s="1" t="s">
        <v>1055</v>
      </c>
      <c r="E170" s="1" t="s">
        <v>2300</v>
      </c>
      <c r="F170" s="1" t="s">
        <v>2300</v>
      </c>
      <c r="G170" s="1" t="s">
        <v>97</v>
      </c>
      <c r="H170" s="1" t="s">
        <v>110</v>
      </c>
    </row>
    <row r="171" spans="1:8">
      <c r="A171" s="1" t="s">
        <v>49</v>
      </c>
      <c r="B171" s="1" t="s">
        <v>374</v>
      </c>
      <c r="C171" s="1" t="s">
        <v>1054</v>
      </c>
      <c r="D171" s="1" t="s">
        <v>1055</v>
      </c>
      <c r="E171" s="1" t="s">
        <v>2301</v>
      </c>
      <c r="F171" s="1" t="s">
        <v>2301</v>
      </c>
      <c r="G171" s="1" t="s">
        <v>97</v>
      </c>
      <c r="H171" s="1" t="s">
        <v>110</v>
      </c>
    </row>
    <row r="172" spans="1:8">
      <c r="A172" s="1" t="s">
        <v>49</v>
      </c>
      <c r="B172" s="1" t="s">
        <v>374</v>
      </c>
      <c r="C172" s="1" t="s">
        <v>1054</v>
      </c>
      <c r="D172" s="1" t="s">
        <v>1055</v>
      </c>
      <c r="E172" s="1" t="s">
        <v>2302</v>
      </c>
      <c r="F172" s="1" t="s">
        <v>2302</v>
      </c>
      <c r="G172" s="1" t="s">
        <v>97</v>
      </c>
      <c r="H172" s="1" t="s">
        <v>110</v>
      </c>
    </row>
    <row r="173" spans="1:8">
      <c r="A173" s="1" t="s">
        <v>49</v>
      </c>
      <c r="B173" s="1" t="s">
        <v>374</v>
      </c>
      <c r="C173" s="1" t="s">
        <v>1054</v>
      </c>
      <c r="D173" s="1" t="s">
        <v>1055</v>
      </c>
      <c r="E173" s="1" t="s">
        <v>2303</v>
      </c>
      <c r="F173" s="1" t="s">
        <v>2303</v>
      </c>
      <c r="G173" s="1" t="s">
        <v>97</v>
      </c>
      <c r="H173" s="1" t="s">
        <v>110</v>
      </c>
    </row>
    <row r="174" spans="1:8">
      <c r="A174" s="1" t="s">
        <v>49</v>
      </c>
      <c r="B174" s="1" t="s">
        <v>374</v>
      </c>
      <c r="C174" s="1" t="s">
        <v>1054</v>
      </c>
      <c r="D174" s="1" t="s">
        <v>1055</v>
      </c>
      <c r="E174" s="1" t="s">
        <v>2304</v>
      </c>
      <c r="F174" s="1" t="s">
        <v>2304</v>
      </c>
      <c r="G174" s="1" t="s">
        <v>97</v>
      </c>
      <c r="H174" s="1" t="s">
        <v>110</v>
      </c>
    </row>
    <row r="175" spans="1:8">
      <c r="A175" s="1" t="s">
        <v>49</v>
      </c>
      <c r="B175" s="1" t="s">
        <v>374</v>
      </c>
      <c r="C175" s="1" t="s">
        <v>1054</v>
      </c>
      <c r="D175" s="1" t="s">
        <v>1055</v>
      </c>
      <c r="E175" s="1" t="s">
        <v>2305</v>
      </c>
      <c r="F175" s="1" t="s">
        <v>2305</v>
      </c>
      <c r="G175" s="1" t="s">
        <v>97</v>
      </c>
      <c r="H175" s="1" t="s">
        <v>110</v>
      </c>
    </row>
    <row r="176" spans="1:8">
      <c r="A176" s="1" t="s">
        <v>49</v>
      </c>
      <c r="B176" s="1" t="s">
        <v>374</v>
      </c>
      <c r="C176" s="1" t="s">
        <v>1054</v>
      </c>
      <c r="D176" s="1" t="s">
        <v>1055</v>
      </c>
      <c r="E176" s="1" t="s">
        <v>2306</v>
      </c>
      <c r="F176" s="1" t="s">
        <v>2306</v>
      </c>
      <c r="G176" s="1" t="s">
        <v>97</v>
      </c>
      <c r="H176" s="1" t="s">
        <v>110</v>
      </c>
    </row>
    <row r="177" spans="1:8">
      <c r="A177" s="1" t="s">
        <v>49</v>
      </c>
      <c r="B177" s="1" t="s">
        <v>374</v>
      </c>
      <c r="C177" s="1" t="s">
        <v>1054</v>
      </c>
      <c r="D177" s="1" t="s">
        <v>1055</v>
      </c>
      <c r="E177" s="1" t="s">
        <v>2307</v>
      </c>
      <c r="F177" s="1" t="s">
        <v>2307</v>
      </c>
      <c r="G177" s="1" t="s">
        <v>97</v>
      </c>
      <c r="H177" s="1" t="s">
        <v>110</v>
      </c>
    </row>
    <row r="178" spans="1:8">
      <c r="A178" s="1" t="s">
        <v>49</v>
      </c>
      <c r="B178" s="1" t="s">
        <v>374</v>
      </c>
      <c r="C178" s="1" t="s">
        <v>1054</v>
      </c>
      <c r="D178" s="1" t="s">
        <v>1055</v>
      </c>
      <c r="E178" s="1" t="s">
        <v>2308</v>
      </c>
      <c r="F178" s="1" t="s">
        <v>2308</v>
      </c>
      <c r="G178" s="1" t="s">
        <v>97</v>
      </c>
      <c r="H178" s="1" t="s">
        <v>110</v>
      </c>
    </row>
    <row r="179" spans="1:8">
      <c r="A179" s="1" t="s">
        <v>49</v>
      </c>
      <c r="B179" s="1" t="s">
        <v>374</v>
      </c>
      <c r="C179" s="1" t="s">
        <v>1054</v>
      </c>
      <c r="D179" s="1" t="s">
        <v>1055</v>
      </c>
      <c r="E179" s="1" t="s">
        <v>2309</v>
      </c>
      <c r="F179" s="1" t="s">
        <v>2309</v>
      </c>
      <c r="G179" s="1" t="s">
        <v>97</v>
      </c>
      <c r="H179" s="1" t="s">
        <v>110</v>
      </c>
    </row>
    <row r="180" spans="1:8">
      <c r="A180" s="1" t="s">
        <v>49</v>
      </c>
      <c r="B180" s="1" t="s">
        <v>374</v>
      </c>
      <c r="C180" s="1" t="s">
        <v>1054</v>
      </c>
      <c r="D180" s="1" t="s">
        <v>1055</v>
      </c>
      <c r="E180" s="1" t="s">
        <v>2310</v>
      </c>
      <c r="F180" s="1" t="s">
        <v>2310</v>
      </c>
      <c r="G180" s="1" t="s">
        <v>97</v>
      </c>
      <c r="H180" s="1" t="s">
        <v>110</v>
      </c>
    </row>
    <row r="181" spans="1:8">
      <c r="A181" s="1" t="s">
        <v>49</v>
      </c>
      <c r="B181" s="1" t="s">
        <v>374</v>
      </c>
      <c r="C181" s="1" t="s">
        <v>1054</v>
      </c>
      <c r="D181" s="1" t="s">
        <v>1055</v>
      </c>
      <c r="E181" s="1" t="s">
        <v>2311</v>
      </c>
      <c r="F181" s="1" t="s">
        <v>2311</v>
      </c>
      <c r="G181" s="1" t="s">
        <v>97</v>
      </c>
      <c r="H181" s="1" t="s">
        <v>110</v>
      </c>
    </row>
    <row r="182" spans="1:8">
      <c r="A182" s="1" t="s">
        <v>49</v>
      </c>
      <c r="B182" s="1" t="s">
        <v>374</v>
      </c>
      <c r="C182" s="1" t="s">
        <v>1054</v>
      </c>
      <c r="D182" s="1" t="s">
        <v>1055</v>
      </c>
      <c r="E182" s="1" t="s">
        <v>2312</v>
      </c>
      <c r="F182" s="1" t="s">
        <v>2312</v>
      </c>
      <c r="G182" s="1" t="s">
        <v>97</v>
      </c>
      <c r="H182" s="1" t="s">
        <v>110</v>
      </c>
    </row>
    <row r="183" spans="1:8">
      <c r="A183" s="1" t="s">
        <v>49</v>
      </c>
      <c r="B183" s="1" t="s">
        <v>374</v>
      </c>
      <c r="C183" s="1" t="s">
        <v>1054</v>
      </c>
      <c r="D183" s="1" t="s">
        <v>1055</v>
      </c>
      <c r="E183" s="1" t="s">
        <v>2313</v>
      </c>
      <c r="F183" s="1" t="s">
        <v>2313</v>
      </c>
      <c r="G183" s="1" t="s">
        <v>97</v>
      </c>
      <c r="H183" s="1" t="s">
        <v>110</v>
      </c>
    </row>
    <row r="184" spans="1:8">
      <c r="A184" s="1" t="s">
        <v>49</v>
      </c>
      <c r="B184" s="1" t="s">
        <v>374</v>
      </c>
      <c r="C184" s="1" t="s">
        <v>1054</v>
      </c>
      <c r="D184" s="1" t="s">
        <v>1055</v>
      </c>
      <c r="E184" s="1" t="s">
        <v>2314</v>
      </c>
      <c r="F184" s="1" t="s">
        <v>2314</v>
      </c>
      <c r="G184" s="1" t="s">
        <v>97</v>
      </c>
      <c r="H184" s="1" t="s">
        <v>110</v>
      </c>
    </row>
    <row r="185" spans="1:8">
      <c r="A185" s="1" t="s">
        <v>49</v>
      </c>
      <c r="B185" s="1" t="s">
        <v>374</v>
      </c>
      <c r="C185" s="1" t="s">
        <v>1054</v>
      </c>
      <c r="D185" s="1" t="s">
        <v>1055</v>
      </c>
      <c r="E185" s="1" t="s">
        <v>2315</v>
      </c>
      <c r="F185" s="1" t="s">
        <v>2315</v>
      </c>
      <c r="G185" s="1" t="s">
        <v>97</v>
      </c>
      <c r="H185" s="1" t="s">
        <v>110</v>
      </c>
    </row>
    <row r="186" spans="1:8">
      <c r="A186" s="1" t="s">
        <v>49</v>
      </c>
      <c r="B186" s="1" t="s">
        <v>374</v>
      </c>
      <c r="C186" s="1" t="s">
        <v>1054</v>
      </c>
      <c r="D186" s="1" t="s">
        <v>1055</v>
      </c>
      <c r="E186" s="1" t="s">
        <v>2316</v>
      </c>
      <c r="F186" s="1" t="s">
        <v>2316</v>
      </c>
      <c r="G186" s="1" t="s">
        <v>97</v>
      </c>
      <c r="H186" s="1" t="s">
        <v>110</v>
      </c>
    </row>
    <row r="187" spans="1:8">
      <c r="A187" s="1" t="s">
        <v>49</v>
      </c>
      <c r="B187" s="1" t="s">
        <v>374</v>
      </c>
      <c r="C187" s="1" t="s">
        <v>1054</v>
      </c>
      <c r="D187" s="1" t="s">
        <v>1055</v>
      </c>
      <c r="E187" s="1" t="s">
        <v>2317</v>
      </c>
      <c r="F187" s="1" t="s">
        <v>2317</v>
      </c>
      <c r="G187" s="1" t="s">
        <v>97</v>
      </c>
      <c r="H187" s="1" t="s">
        <v>110</v>
      </c>
    </row>
    <row r="188" spans="1:8">
      <c r="A188" s="1" t="s">
        <v>49</v>
      </c>
      <c r="B188" s="1" t="s">
        <v>374</v>
      </c>
      <c r="C188" s="1" t="s">
        <v>1054</v>
      </c>
      <c r="D188" s="1" t="s">
        <v>1055</v>
      </c>
      <c r="E188" s="1" t="s">
        <v>2318</v>
      </c>
      <c r="F188" s="1" t="s">
        <v>2318</v>
      </c>
      <c r="G188" s="1" t="s">
        <v>97</v>
      </c>
      <c r="H188" s="1" t="s">
        <v>110</v>
      </c>
    </row>
    <row r="189" spans="1:8">
      <c r="A189" s="1" t="s">
        <v>49</v>
      </c>
      <c r="B189" s="1" t="s">
        <v>374</v>
      </c>
      <c r="C189" s="1" t="s">
        <v>1054</v>
      </c>
      <c r="D189" s="1" t="s">
        <v>1055</v>
      </c>
      <c r="E189" s="1" t="s">
        <v>2319</v>
      </c>
      <c r="F189" s="1" t="s">
        <v>2319</v>
      </c>
      <c r="G189" s="1" t="s">
        <v>97</v>
      </c>
      <c r="H189" s="1" t="s">
        <v>110</v>
      </c>
    </row>
    <row r="190" spans="1:8">
      <c r="A190" s="1" t="s">
        <v>49</v>
      </c>
      <c r="B190" s="1" t="s">
        <v>374</v>
      </c>
      <c r="C190" s="1" t="s">
        <v>1054</v>
      </c>
      <c r="D190" s="1" t="s">
        <v>1055</v>
      </c>
      <c r="E190" s="1" t="s">
        <v>2320</v>
      </c>
      <c r="F190" s="1" t="s">
        <v>2320</v>
      </c>
      <c r="G190" s="1" t="s">
        <v>97</v>
      </c>
      <c r="H190" s="1" t="s">
        <v>110</v>
      </c>
    </row>
    <row r="191" spans="1:8">
      <c r="A191" s="1" t="s">
        <v>49</v>
      </c>
      <c r="B191" s="1" t="s">
        <v>374</v>
      </c>
      <c r="C191" s="1" t="s">
        <v>1054</v>
      </c>
      <c r="D191" s="1" t="s">
        <v>1055</v>
      </c>
      <c r="E191" s="1" t="s">
        <v>2321</v>
      </c>
      <c r="F191" s="1" t="s">
        <v>2321</v>
      </c>
      <c r="G191" s="1" t="s">
        <v>97</v>
      </c>
      <c r="H191" s="1" t="s">
        <v>110</v>
      </c>
    </row>
    <row r="192" spans="1:8">
      <c r="A192" s="1" t="s">
        <v>49</v>
      </c>
      <c r="B192" s="1" t="s">
        <v>374</v>
      </c>
      <c r="C192" s="1" t="s">
        <v>1054</v>
      </c>
      <c r="D192" s="1" t="s">
        <v>1055</v>
      </c>
      <c r="E192" s="1" t="s">
        <v>2322</v>
      </c>
      <c r="F192" s="1" t="s">
        <v>2322</v>
      </c>
      <c r="G192" s="1" t="s">
        <v>97</v>
      </c>
      <c r="H192" s="1" t="s">
        <v>110</v>
      </c>
    </row>
    <row r="193" spans="1:8">
      <c r="A193" s="1" t="s">
        <v>49</v>
      </c>
      <c r="B193" s="1" t="s">
        <v>374</v>
      </c>
      <c r="C193" s="1" t="s">
        <v>1054</v>
      </c>
      <c r="D193" s="1" t="s">
        <v>1055</v>
      </c>
      <c r="E193" s="1" t="s">
        <v>2323</v>
      </c>
      <c r="F193" s="1" t="s">
        <v>2323</v>
      </c>
      <c r="G193" s="1" t="s">
        <v>97</v>
      </c>
      <c r="H193" s="1" t="s">
        <v>110</v>
      </c>
    </row>
    <row r="194" spans="1:8">
      <c r="A194" s="1" t="s">
        <v>49</v>
      </c>
      <c r="B194" s="1" t="s">
        <v>374</v>
      </c>
      <c r="C194" s="1" t="s">
        <v>1054</v>
      </c>
      <c r="D194" s="1" t="s">
        <v>1055</v>
      </c>
      <c r="E194" s="1" t="s">
        <v>2324</v>
      </c>
      <c r="F194" s="1" t="s">
        <v>2324</v>
      </c>
      <c r="G194" s="1" t="s">
        <v>97</v>
      </c>
      <c r="H194" s="1" t="s">
        <v>110</v>
      </c>
    </row>
    <row r="195" spans="1:8">
      <c r="A195" s="1" t="s">
        <v>49</v>
      </c>
      <c r="B195" s="1" t="s">
        <v>374</v>
      </c>
      <c r="C195" s="1" t="s">
        <v>1054</v>
      </c>
      <c r="D195" s="1" t="s">
        <v>1055</v>
      </c>
      <c r="E195" s="1" t="s">
        <v>2325</v>
      </c>
      <c r="F195" s="1" t="s">
        <v>2325</v>
      </c>
      <c r="G195" s="1" t="s">
        <v>97</v>
      </c>
      <c r="H195" s="1" t="s">
        <v>110</v>
      </c>
    </row>
    <row r="196" spans="1:8">
      <c r="A196" s="1" t="s">
        <v>49</v>
      </c>
      <c r="B196" s="1" t="s">
        <v>374</v>
      </c>
      <c r="C196" s="1" t="s">
        <v>1054</v>
      </c>
      <c r="D196" s="1" t="s">
        <v>1055</v>
      </c>
      <c r="E196" s="1" t="s">
        <v>2326</v>
      </c>
      <c r="F196" s="1" t="s">
        <v>2326</v>
      </c>
      <c r="G196" s="1" t="s">
        <v>97</v>
      </c>
      <c r="H196" s="1" t="s">
        <v>110</v>
      </c>
    </row>
    <row r="197" spans="1:8">
      <c r="A197" s="1" t="s">
        <v>49</v>
      </c>
      <c r="B197" s="1" t="s">
        <v>374</v>
      </c>
      <c r="C197" s="1" t="s">
        <v>1054</v>
      </c>
      <c r="D197" s="1" t="s">
        <v>1055</v>
      </c>
      <c r="E197" s="1" t="s">
        <v>2327</v>
      </c>
      <c r="F197" s="1" t="s">
        <v>2327</v>
      </c>
      <c r="G197" s="1" t="s">
        <v>97</v>
      </c>
      <c r="H197" s="1" t="s">
        <v>110</v>
      </c>
    </row>
    <row r="198" spans="1:8">
      <c r="A198" s="1" t="s">
        <v>49</v>
      </c>
      <c r="B198" s="1" t="s">
        <v>374</v>
      </c>
      <c r="C198" s="1" t="s">
        <v>1054</v>
      </c>
      <c r="D198" s="1" t="s">
        <v>1055</v>
      </c>
      <c r="E198" s="1" t="s">
        <v>2328</v>
      </c>
      <c r="F198" s="1" t="s">
        <v>2328</v>
      </c>
      <c r="G198" s="1" t="s">
        <v>97</v>
      </c>
      <c r="H198" s="1" t="s">
        <v>110</v>
      </c>
    </row>
    <row r="199" spans="1:8">
      <c r="A199" s="1" t="s">
        <v>49</v>
      </c>
      <c r="B199" s="1" t="s">
        <v>374</v>
      </c>
      <c r="C199" s="1" t="s">
        <v>1054</v>
      </c>
      <c r="D199" s="1" t="s">
        <v>1055</v>
      </c>
      <c r="E199" s="1" t="s">
        <v>2329</v>
      </c>
      <c r="F199" s="1" t="s">
        <v>2329</v>
      </c>
      <c r="G199" s="1" t="s">
        <v>97</v>
      </c>
      <c r="H199" s="1" t="s">
        <v>110</v>
      </c>
    </row>
    <row r="200" spans="1:8">
      <c r="A200" s="1" t="s">
        <v>49</v>
      </c>
      <c r="B200" s="1" t="s">
        <v>374</v>
      </c>
      <c r="C200" s="1" t="s">
        <v>1054</v>
      </c>
      <c r="D200" s="1" t="s">
        <v>1055</v>
      </c>
      <c r="E200" s="1" t="s">
        <v>2330</v>
      </c>
      <c r="F200" s="1" t="s">
        <v>2330</v>
      </c>
      <c r="G200" s="1" t="s">
        <v>97</v>
      </c>
      <c r="H200" s="1" t="s">
        <v>110</v>
      </c>
    </row>
    <row r="201" spans="1:8">
      <c r="A201" s="1" t="s">
        <v>49</v>
      </c>
      <c r="B201" s="1" t="s">
        <v>374</v>
      </c>
      <c r="C201" s="1" t="s">
        <v>1054</v>
      </c>
      <c r="D201" s="1" t="s">
        <v>1055</v>
      </c>
      <c r="E201" s="1" t="s">
        <v>2331</v>
      </c>
      <c r="F201" s="1" t="s">
        <v>2331</v>
      </c>
      <c r="G201" s="1" t="s">
        <v>97</v>
      </c>
      <c r="H201" s="1" t="s">
        <v>110</v>
      </c>
    </row>
    <row r="202" spans="1:8">
      <c r="A202" s="1" t="s">
        <v>49</v>
      </c>
      <c r="B202" s="1" t="s">
        <v>374</v>
      </c>
      <c r="C202" s="1" t="s">
        <v>1054</v>
      </c>
      <c r="D202" s="1" t="s">
        <v>1055</v>
      </c>
      <c r="E202" s="1" t="s">
        <v>2332</v>
      </c>
      <c r="F202" s="1" t="s">
        <v>2332</v>
      </c>
      <c r="G202" s="1" t="s">
        <v>97</v>
      </c>
      <c r="H202" s="1" t="s">
        <v>110</v>
      </c>
    </row>
    <row r="203" spans="1:8">
      <c r="A203" s="1" t="s">
        <v>49</v>
      </c>
      <c r="B203" s="1" t="s">
        <v>374</v>
      </c>
      <c r="C203" s="1" t="s">
        <v>1054</v>
      </c>
      <c r="D203" s="1" t="s">
        <v>1055</v>
      </c>
      <c r="E203" s="1" t="s">
        <v>2333</v>
      </c>
      <c r="F203" s="1" t="s">
        <v>2333</v>
      </c>
      <c r="G203" s="1" t="s">
        <v>97</v>
      </c>
      <c r="H203" s="1" t="s">
        <v>110</v>
      </c>
    </row>
    <row r="204" spans="1:8">
      <c r="A204" s="1" t="s">
        <v>49</v>
      </c>
      <c r="B204" s="1" t="s">
        <v>374</v>
      </c>
      <c r="C204" s="1" t="s">
        <v>1054</v>
      </c>
      <c r="D204" s="1" t="s">
        <v>1055</v>
      </c>
      <c r="E204" s="1" t="s">
        <v>2334</v>
      </c>
      <c r="F204" s="1" t="s">
        <v>2334</v>
      </c>
      <c r="G204" s="1" t="s">
        <v>97</v>
      </c>
      <c r="H204" s="1" t="s">
        <v>110</v>
      </c>
    </row>
    <row r="205" spans="1:8">
      <c r="A205" s="1" t="s">
        <v>49</v>
      </c>
      <c r="B205" s="1" t="s">
        <v>374</v>
      </c>
      <c r="C205" s="1" t="s">
        <v>1054</v>
      </c>
      <c r="D205" s="1" t="s">
        <v>1055</v>
      </c>
      <c r="E205" s="1" t="s">
        <v>2335</v>
      </c>
      <c r="F205" s="1" t="s">
        <v>2335</v>
      </c>
      <c r="G205" s="1" t="s">
        <v>97</v>
      </c>
      <c r="H205" s="1" t="s">
        <v>110</v>
      </c>
    </row>
    <row r="206" spans="1:8">
      <c r="A206" s="1" t="s">
        <v>49</v>
      </c>
      <c r="B206" s="1" t="s">
        <v>374</v>
      </c>
      <c r="C206" s="1" t="s">
        <v>1054</v>
      </c>
      <c r="D206" s="1" t="s">
        <v>1055</v>
      </c>
      <c r="E206" s="1" t="s">
        <v>2336</v>
      </c>
      <c r="F206" s="1" t="s">
        <v>2336</v>
      </c>
      <c r="G206" s="1" t="s">
        <v>97</v>
      </c>
      <c r="H206" s="1" t="s">
        <v>110</v>
      </c>
    </row>
    <row r="207" spans="1:8">
      <c r="A207" s="1" t="s">
        <v>49</v>
      </c>
      <c r="B207" s="1" t="s">
        <v>374</v>
      </c>
      <c r="C207" s="1" t="s">
        <v>1054</v>
      </c>
      <c r="D207" s="1" t="s">
        <v>1055</v>
      </c>
      <c r="E207" s="1" t="s">
        <v>2337</v>
      </c>
      <c r="F207" s="1" t="s">
        <v>2337</v>
      </c>
      <c r="G207" s="1" t="s">
        <v>97</v>
      </c>
      <c r="H207" s="1" t="s">
        <v>110</v>
      </c>
    </row>
    <row r="208" spans="1:8">
      <c r="A208" s="1" t="s">
        <v>49</v>
      </c>
      <c r="B208" s="1" t="s">
        <v>374</v>
      </c>
      <c r="C208" s="1" t="s">
        <v>1054</v>
      </c>
      <c r="D208" s="1" t="s">
        <v>1055</v>
      </c>
      <c r="E208" s="1" t="s">
        <v>2338</v>
      </c>
      <c r="F208" s="1" t="s">
        <v>2338</v>
      </c>
      <c r="G208" s="1" t="s">
        <v>97</v>
      </c>
      <c r="H208" s="1" t="s">
        <v>110</v>
      </c>
    </row>
    <row r="209" spans="1:8">
      <c r="A209" s="1" t="s">
        <v>49</v>
      </c>
      <c r="B209" s="1" t="s">
        <v>374</v>
      </c>
      <c r="C209" s="1" t="s">
        <v>1054</v>
      </c>
      <c r="D209" s="1" t="s">
        <v>1055</v>
      </c>
      <c r="E209" s="1" t="s">
        <v>2339</v>
      </c>
      <c r="F209" s="1" t="s">
        <v>2339</v>
      </c>
      <c r="G209" s="1" t="s">
        <v>97</v>
      </c>
      <c r="H209" s="1" t="s">
        <v>110</v>
      </c>
    </row>
    <row r="210" spans="1:8">
      <c r="A210" s="1" t="s">
        <v>49</v>
      </c>
      <c r="B210" s="1" t="s">
        <v>374</v>
      </c>
      <c r="C210" s="1" t="s">
        <v>1322</v>
      </c>
      <c r="D210" s="1" t="s">
        <v>1323</v>
      </c>
      <c r="E210" s="1" t="s">
        <v>2340</v>
      </c>
      <c r="F210" s="1" t="s">
        <v>2340</v>
      </c>
      <c r="G210" s="1" t="s">
        <v>97</v>
      </c>
      <c r="H210" s="1" t="s">
        <v>110</v>
      </c>
    </row>
    <row r="211" spans="1:8">
      <c r="A211" s="1" t="s">
        <v>49</v>
      </c>
      <c r="B211" s="1" t="s">
        <v>374</v>
      </c>
      <c r="C211" s="1" t="s">
        <v>1322</v>
      </c>
      <c r="D211" s="1" t="s">
        <v>1323</v>
      </c>
      <c r="E211" s="1" t="s">
        <v>2341</v>
      </c>
      <c r="F211" s="1" t="s">
        <v>2341</v>
      </c>
      <c r="G211" s="1" t="s">
        <v>97</v>
      </c>
      <c r="H211" s="1" t="s">
        <v>110</v>
      </c>
    </row>
    <row r="212" spans="1:8">
      <c r="A212" s="1" t="s">
        <v>49</v>
      </c>
      <c r="B212" s="1" t="s">
        <v>374</v>
      </c>
      <c r="C212" s="1" t="s">
        <v>1322</v>
      </c>
      <c r="D212" s="1" t="s">
        <v>1323</v>
      </c>
      <c r="E212" s="1" t="s">
        <v>2342</v>
      </c>
      <c r="F212" s="1" t="s">
        <v>2342</v>
      </c>
      <c r="G212" s="1" t="s">
        <v>97</v>
      </c>
      <c r="H212" s="1" t="s">
        <v>110</v>
      </c>
    </row>
    <row r="213" spans="1:8">
      <c r="A213" s="1" t="s">
        <v>49</v>
      </c>
      <c r="B213" s="1" t="s">
        <v>374</v>
      </c>
      <c r="C213" s="1" t="s">
        <v>1322</v>
      </c>
      <c r="D213" s="1" t="s">
        <v>1323</v>
      </c>
      <c r="E213" s="1" t="s">
        <v>2343</v>
      </c>
      <c r="F213" s="1" t="s">
        <v>2343</v>
      </c>
      <c r="G213" s="1" t="s">
        <v>97</v>
      </c>
      <c r="H213" s="1" t="s">
        <v>110</v>
      </c>
    </row>
    <row r="214" spans="1:8">
      <c r="A214" s="1" t="s">
        <v>49</v>
      </c>
      <c r="B214" s="1" t="s">
        <v>374</v>
      </c>
      <c r="C214" s="1" t="s">
        <v>1322</v>
      </c>
      <c r="D214" s="1" t="s">
        <v>1323</v>
      </c>
      <c r="E214" s="1" t="s">
        <v>2344</v>
      </c>
      <c r="F214" s="1" t="s">
        <v>2344</v>
      </c>
      <c r="G214" s="1" t="s">
        <v>97</v>
      </c>
      <c r="H214" s="1" t="s">
        <v>110</v>
      </c>
    </row>
    <row r="215" spans="1:8">
      <c r="A215" s="1" t="s">
        <v>49</v>
      </c>
      <c r="B215" s="1" t="s">
        <v>374</v>
      </c>
      <c r="C215" s="1" t="s">
        <v>1322</v>
      </c>
      <c r="D215" s="1" t="s">
        <v>1323</v>
      </c>
      <c r="E215" s="1" t="s">
        <v>2345</v>
      </c>
      <c r="F215" s="1" t="s">
        <v>2345</v>
      </c>
      <c r="G215" s="1" t="s">
        <v>97</v>
      </c>
      <c r="H215" s="1" t="s">
        <v>110</v>
      </c>
    </row>
    <row r="216" spans="1:8">
      <c r="A216" s="1" t="s">
        <v>49</v>
      </c>
      <c r="B216" s="1" t="s">
        <v>374</v>
      </c>
      <c r="C216" s="1" t="s">
        <v>1322</v>
      </c>
      <c r="D216" s="1" t="s">
        <v>1323</v>
      </c>
      <c r="E216" s="1" t="s">
        <v>2346</v>
      </c>
      <c r="F216" s="1" t="s">
        <v>2346</v>
      </c>
      <c r="G216" s="1" t="s">
        <v>97</v>
      </c>
      <c r="H216" s="1" t="s">
        <v>110</v>
      </c>
    </row>
    <row r="217" spans="1:8">
      <c r="A217" s="1" t="s">
        <v>49</v>
      </c>
      <c r="B217" s="1" t="s">
        <v>374</v>
      </c>
      <c r="C217" s="1" t="s">
        <v>1322</v>
      </c>
      <c r="D217" s="1" t="s">
        <v>1323</v>
      </c>
      <c r="E217" s="1" t="s">
        <v>2347</v>
      </c>
      <c r="F217" s="1" t="s">
        <v>2347</v>
      </c>
      <c r="G217" s="1" t="s">
        <v>97</v>
      </c>
      <c r="H217" s="1" t="s">
        <v>110</v>
      </c>
    </row>
    <row r="218" spans="1:8">
      <c r="A218" s="1" t="s">
        <v>49</v>
      </c>
      <c r="B218" s="1" t="s">
        <v>374</v>
      </c>
      <c r="C218" s="1" t="s">
        <v>1322</v>
      </c>
      <c r="D218" s="1" t="s">
        <v>1323</v>
      </c>
      <c r="E218" s="1" t="s">
        <v>2348</v>
      </c>
      <c r="F218" s="1" t="s">
        <v>2348</v>
      </c>
      <c r="G218" s="1" t="s">
        <v>97</v>
      </c>
      <c r="H218" s="1" t="s">
        <v>110</v>
      </c>
    </row>
    <row r="219" spans="1:8">
      <c r="A219" s="1" t="s">
        <v>49</v>
      </c>
      <c r="B219" s="1" t="s">
        <v>374</v>
      </c>
      <c r="C219" s="1" t="s">
        <v>1322</v>
      </c>
      <c r="D219" s="1" t="s">
        <v>1323</v>
      </c>
      <c r="E219" s="1" t="s">
        <v>2349</v>
      </c>
      <c r="F219" s="1" t="s">
        <v>2349</v>
      </c>
      <c r="G219" s="1" t="s">
        <v>97</v>
      </c>
      <c r="H219" s="1" t="s">
        <v>110</v>
      </c>
    </row>
    <row r="220" spans="1:8">
      <c r="A220" s="1" t="s">
        <v>49</v>
      </c>
      <c r="B220" s="1" t="s">
        <v>374</v>
      </c>
      <c r="C220" s="1" t="s">
        <v>1322</v>
      </c>
      <c r="D220" s="1" t="s">
        <v>1323</v>
      </c>
      <c r="E220" s="1" t="s">
        <v>2350</v>
      </c>
      <c r="F220" s="1" t="s">
        <v>2350</v>
      </c>
      <c r="G220" s="1" t="s">
        <v>97</v>
      </c>
      <c r="H220" s="1" t="s">
        <v>110</v>
      </c>
    </row>
    <row r="221" spans="1:8">
      <c r="A221" s="1" t="s">
        <v>49</v>
      </c>
      <c r="B221" s="1" t="s">
        <v>374</v>
      </c>
      <c r="C221" s="1" t="s">
        <v>1343</v>
      </c>
      <c r="D221" s="1" t="s">
        <v>1344</v>
      </c>
      <c r="E221" s="1" t="s">
        <v>2351</v>
      </c>
      <c r="F221" s="1" t="s">
        <v>2351</v>
      </c>
      <c r="G221" s="1" t="s">
        <v>97</v>
      </c>
      <c r="H221" s="1" t="s">
        <v>110</v>
      </c>
    </row>
    <row r="222" spans="1:8">
      <c r="A222" s="1" t="s">
        <v>49</v>
      </c>
      <c r="B222" s="1" t="s">
        <v>374</v>
      </c>
      <c r="C222" s="1" t="s">
        <v>1343</v>
      </c>
      <c r="D222" s="1" t="s">
        <v>1344</v>
      </c>
      <c r="E222" s="1" t="s">
        <v>2352</v>
      </c>
      <c r="F222" s="1" t="s">
        <v>2352</v>
      </c>
      <c r="G222" s="1" t="s">
        <v>97</v>
      </c>
      <c r="H222" s="1" t="s">
        <v>110</v>
      </c>
    </row>
    <row r="223" spans="1:8">
      <c r="A223" s="1" t="s">
        <v>49</v>
      </c>
      <c r="B223" s="1" t="s">
        <v>374</v>
      </c>
      <c r="C223" s="1" t="s">
        <v>1343</v>
      </c>
      <c r="D223" s="1" t="s">
        <v>1344</v>
      </c>
      <c r="E223" s="1" t="s">
        <v>2353</v>
      </c>
      <c r="F223" s="1" t="s">
        <v>2353</v>
      </c>
      <c r="G223" s="1" t="s">
        <v>97</v>
      </c>
      <c r="H223" s="1" t="s">
        <v>110</v>
      </c>
    </row>
    <row r="224" spans="1:8">
      <c r="A224" s="1" t="s">
        <v>49</v>
      </c>
      <c r="B224" s="1" t="s">
        <v>374</v>
      </c>
      <c r="C224" s="1" t="s">
        <v>1343</v>
      </c>
      <c r="D224" s="1" t="s">
        <v>1344</v>
      </c>
      <c r="E224" s="1" t="s">
        <v>2354</v>
      </c>
      <c r="F224" s="1" t="s">
        <v>2354</v>
      </c>
      <c r="G224" s="1" t="s">
        <v>97</v>
      </c>
      <c r="H224" s="1" t="s">
        <v>110</v>
      </c>
    </row>
    <row r="225" spans="1:8">
      <c r="A225" s="1" t="s">
        <v>49</v>
      </c>
      <c r="B225" s="1" t="s">
        <v>374</v>
      </c>
      <c r="C225" s="1" t="s">
        <v>1343</v>
      </c>
      <c r="D225" s="1" t="s">
        <v>1344</v>
      </c>
      <c r="E225" s="1" t="s">
        <v>2355</v>
      </c>
      <c r="F225" s="1" t="s">
        <v>2355</v>
      </c>
      <c r="G225" s="1" t="s">
        <v>97</v>
      </c>
      <c r="H225" s="1" t="s">
        <v>110</v>
      </c>
    </row>
    <row r="226" spans="1:8">
      <c r="A226" s="1" t="s">
        <v>49</v>
      </c>
      <c r="B226" s="1" t="s">
        <v>374</v>
      </c>
      <c r="C226" s="1" t="s">
        <v>1343</v>
      </c>
      <c r="D226" s="1" t="s">
        <v>1344</v>
      </c>
      <c r="E226" s="1" t="s">
        <v>2356</v>
      </c>
      <c r="F226" s="1" t="s">
        <v>2356</v>
      </c>
      <c r="G226" s="1" t="s">
        <v>97</v>
      </c>
      <c r="H226" s="1" t="s">
        <v>110</v>
      </c>
    </row>
    <row r="227" spans="1:8">
      <c r="A227" s="1" t="s">
        <v>49</v>
      </c>
      <c r="B227" s="1" t="s">
        <v>374</v>
      </c>
      <c r="C227" s="1" t="s">
        <v>1343</v>
      </c>
      <c r="D227" s="1" t="s">
        <v>1344</v>
      </c>
      <c r="E227" s="1" t="s">
        <v>2357</v>
      </c>
      <c r="F227" s="1" t="s">
        <v>2357</v>
      </c>
      <c r="G227" s="1" t="s">
        <v>97</v>
      </c>
      <c r="H227" s="1" t="s">
        <v>110</v>
      </c>
    </row>
    <row r="228" spans="1:8">
      <c r="A228" s="1" t="s">
        <v>49</v>
      </c>
      <c r="B228" s="1" t="s">
        <v>374</v>
      </c>
      <c r="C228" s="1" t="s">
        <v>1343</v>
      </c>
      <c r="D228" s="1" t="s">
        <v>1344</v>
      </c>
      <c r="E228" s="1" t="s">
        <v>2358</v>
      </c>
      <c r="F228" s="1" t="s">
        <v>2358</v>
      </c>
      <c r="G228" s="1" t="s">
        <v>97</v>
      </c>
      <c r="H228" s="1" t="s">
        <v>110</v>
      </c>
    </row>
    <row r="229" spans="1:8">
      <c r="A229" s="1" t="s">
        <v>49</v>
      </c>
      <c r="B229" s="1" t="s">
        <v>374</v>
      </c>
      <c r="C229" s="1" t="s">
        <v>1343</v>
      </c>
      <c r="D229" s="1" t="s">
        <v>1344</v>
      </c>
      <c r="E229" s="1" t="s">
        <v>2359</v>
      </c>
      <c r="F229" s="1" t="s">
        <v>2359</v>
      </c>
      <c r="G229" s="1" t="s">
        <v>97</v>
      </c>
      <c r="H229" s="1" t="s">
        <v>110</v>
      </c>
    </row>
    <row r="230" spans="1:8">
      <c r="A230" s="1" t="s">
        <v>49</v>
      </c>
      <c r="B230" s="1" t="s">
        <v>374</v>
      </c>
      <c r="C230" s="1" t="s">
        <v>1454</v>
      </c>
      <c r="D230" s="1" t="s">
        <v>1455</v>
      </c>
      <c r="E230" s="1" t="s">
        <v>2360</v>
      </c>
      <c r="F230" s="1" t="s">
        <v>2360</v>
      </c>
      <c r="G230" s="1" t="s">
        <v>97</v>
      </c>
      <c r="H230" s="1" t="s">
        <v>110</v>
      </c>
    </row>
    <row r="231" spans="1:8">
      <c r="A231" s="1" t="s">
        <v>49</v>
      </c>
      <c r="B231" s="1" t="s">
        <v>374</v>
      </c>
      <c r="C231" s="1" t="s">
        <v>1454</v>
      </c>
      <c r="D231" s="1" t="s">
        <v>1455</v>
      </c>
      <c r="E231" s="1" t="s">
        <v>2361</v>
      </c>
      <c r="F231" s="1" t="s">
        <v>2361</v>
      </c>
      <c r="G231" s="1" t="s">
        <v>97</v>
      </c>
      <c r="H231" s="1" t="s">
        <v>110</v>
      </c>
    </row>
    <row r="232" spans="1:8">
      <c r="A232" s="1" t="s">
        <v>49</v>
      </c>
      <c r="B232" s="1" t="s">
        <v>374</v>
      </c>
      <c r="C232" s="1" t="s">
        <v>1454</v>
      </c>
      <c r="D232" s="1" t="s">
        <v>1455</v>
      </c>
      <c r="E232" s="1" t="s">
        <v>2362</v>
      </c>
      <c r="F232" s="1" t="s">
        <v>2362</v>
      </c>
      <c r="G232" s="1" t="s">
        <v>97</v>
      </c>
      <c r="H232" s="1" t="s">
        <v>110</v>
      </c>
    </row>
    <row r="233" spans="1:8">
      <c r="A233" s="1" t="s">
        <v>49</v>
      </c>
      <c r="B233" s="1" t="s">
        <v>374</v>
      </c>
      <c r="C233" s="1" t="s">
        <v>1454</v>
      </c>
      <c r="D233" s="1" t="s">
        <v>1455</v>
      </c>
      <c r="E233" s="1" t="s">
        <v>2363</v>
      </c>
      <c r="F233" s="1" t="s">
        <v>2363</v>
      </c>
      <c r="G233" s="1" t="s">
        <v>97</v>
      </c>
      <c r="H233" s="1" t="s">
        <v>110</v>
      </c>
    </row>
    <row r="234" spans="1:8">
      <c r="A234" s="1" t="s">
        <v>49</v>
      </c>
      <c r="B234" s="1" t="s">
        <v>374</v>
      </c>
      <c r="C234" s="1" t="s">
        <v>1454</v>
      </c>
      <c r="D234" s="1" t="s">
        <v>1455</v>
      </c>
      <c r="E234" s="1" t="s">
        <v>2364</v>
      </c>
      <c r="F234" s="1" t="s">
        <v>2364</v>
      </c>
      <c r="G234" s="1" t="s">
        <v>97</v>
      </c>
      <c r="H234" s="1" t="s">
        <v>110</v>
      </c>
    </row>
    <row r="235" spans="1:8">
      <c r="A235" s="1" t="s">
        <v>49</v>
      </c>
      <c r="B235" s="1" t="s">
        <v>374</v>
      </c>
      <c r="C235" s="1" t="s">
        <v>1454</v>
      </c>
      <c r="D235" s="1" t="s">
        <v>1455</v>
      </c>
      <c r="E235" s="1" t="s">
        <v>2365</v>
      </c>
      <c r="F235" s="1" t="s">
        <v>2365</v>
      </c>
      <c r="G235" s="1" t="s">
        <v>97</v>
      </c>
      <c r="H235" s="1" t="s">
        <v>110</v>
      </c>
    </row>
    <row r="236" spans="1:8">
      <c r="A236" s="1" t="s">
        <v>49</v>
      </c>
      <c r="B236" s="1" t="s">
        <v>374</v>
      </c>
      <c r="C236" s="1" t="s">
        <v>1454</v>
      </c>
      <c r="D236" s="1" t="s">
        <v>1455</v>
      </c>
      <c r="E236" s="1" t="s">
        <v>2366</v>
      </c>
      <c r="F236" s="1" t="s">
        <v>2366</v>
      </c>
      <c r="G236" s="1" t="s">
        <v>97</v>
      </c>
      <c r="H236" s="1" t="s">
        <v>110</v>
      </c>
    </row>
    <row r="237" spans="1:8">
      <c r="A237" s="1" t="s">
        <v>49</v>
      </c>
      <c r="B237" s="1" t="s">
        <v>374</v>
      </c>
      <c r="C237" s="1" t="s">
        <v>1454</v>
      </c>
      <c r="D237" s="1" t="s">
        <v>1455</v>
      </c>
      <c r="E237" s="1" t="s">
        <v>2367</v>
      </c>
      <c r="F237" s="1" t="s">
        <v>2367</v>
      </c>
      <c r="G237" s="1" t="s">
        <v>97</v>
      </c>
      <c r="H237" s="1" t="s">
        <v>110</v>
      </c>
    </row>
    <row r="238" spans="1:8">
      <c r="A238" s="1" t="s">
        <v>49</v>
      </c>
      <c r="B238" s="1" t="s">
        <v>374</v>
      </c>
      <c r="C238" s="1" t="s">
        <v>1454</v>
      </c>
      <c r="D238" s="1" t="s">
        <v>1455</v>
      </c>
      <c r="E238" s="1" t="s">
        <v>2368</v>
      </c>
      <c r="F238" s="1" t="s">
        <v>2368</v>
      </c>
      <c r="G238" s="1" t="s">
        <v>97</v>
      </c>
      <c r="H238" s="1" t="s">
        <v>110</v>
      </c>
    </row>
    <row r="239" spans="1:8">
      <c r="A239" s="1" t="s">
        <v>49</v>
      </c>
      <c r="B239" s="1" t="s">
        <v>374</v>
      </c>
      <c r="C239" s="1" t="s">
        <v>1454</v>
      </c>
      <c r="D239" s="1" t="s">
        <v>1455</v>
      </c>
      <c r="E239" s="1" t="s">
        <v>2359</v>
      </c>
      <c r="F239" s="1" t="s">
        <v>2359</v>
      </c>
      <c r="G239" s="1" t="s">
        <v>97</v>
      </c>
      <c r="H239" s="1" t="s">
        <v>110</v>
      </c>
    </row>
    <row r="240" spans="1:8">
      <c r="A240" s="1" t="s">
        <v>49</v>
      </c>
      <c r="B240" s="1" t="s">
        <v>374</v>
      </c>
      <c r="C240" s="1" t="s">
        <v>1454</v>
      </c>
      <c r="D240" s="1" t="s">
        <v>1455</v>
      </c>
      <c r="E240" s="1" t="s">
        <v>2369</v>
      </c>
      <c r="F240" s="1" t="s">
        <v>2369</v>
      </c>
      <c r="G240" s="1" t="s">
        <v>97</v>
      </c>
      <c r="H240" s="1" t="s">
        <v>110</v>
      </c>
    </row>
    <row r="241" spans="1:9">
      <c r="A241" s="1" t="s">
        <v>49</v>
      </c>
      <c r="B241" s="1" t="s">
        <v>374</v>
      </c>
      <c r="C241" s="1" t="s">
        <v>1454</v>
      </c>
      <c r="D241" s="1" t="s">
        <v>1455</v>
      </c>
      <c r="E241" s="1" t="s">
        <v>2370</v>
      </c>
      <c r="F241" s="1" t="s">
        <v>2370</v>
      </c>
      <c r="G241" s="1" t="s">
        <v>97</v>
      </c>
      <c r="H241" s="1" t="s">
        <v>110</v>
      </c>
    </row>
    <row r="242" spans="1:9">
      <c r="A242" s="1" t="s">
        <v>49</v>
      </c>
      <c r="B242" s="1" t="s">
        <v>374</v>
      </c>
      <c r="C242" s="1" t="s">
        <v>1454</v>
      </c>
      <c r="D242" s="1" t="s">
        <v>1455</v>
      </c>
      <c r="E242" s="1" t="s">
        <v>2371</v>
      </c>
      <c r="F242" s="1" t="s">
        <v>2371</v>
      </c>
      <c r="G242" s="1" t="s">
        <v>97</v>
      </c>
      <c r="H242" s="1" t="s">
        <v>110</v>
      </c>
    </row>
    <row r="243" spans="1:9">
      <c r="A243" s="1" t="s">
        <v>49</v>
      </c>
      <c r="B243" s="1" t="s">
        <v>374</v>
      </c>
      <c r="C243" s="1" t="s">
        <v>1454</v>
      </c>
      <c r="D243" s="1" t="s">
        <v>1455</v>
      </c>
      <c r="E243" s="1" t="s">
        <v>2372</v>
      </c>
      <c r="F243" s="1" t="s">
        <v>2372</v>
      </c>
      <c r="G243" s="1" t="s">
        <v>97</v>
      </c>
      <c r="H243" s="1" t="s">
        <v>110</v>
      </c>
    </row>
    <row r="244" spans="1:9">
      <c r="A244" s="1" t="s">
        <v>49</v>
      </c>
      <c r="B244" s="1" t="s">
        <v>374</v>
      </c>
      <c r="C244" s="1" t="s">
        <v>1454</v>
      </c>
      <c r="D244" s="1" t="s">
        <v>1455</v>
      </c>
      <c r="E244" s="1" t="s">
        <v>2373</v>
      </c>
      <c r="F244" s="1" t="s">
        <v>2373</v>
      </c>
      <c r="G244" s="1" t="s">
        <v>97</v>
      </c>
      <c r="H244" s="1" t="s">
        <v>110</v>
      </c>
    </row>
    <row r="245" spans="1:9">
      <c r="A245" s="1" t="s">
        <v>49</v>
      </c>
      <c r="B245" s="1" t="s">
        <v>374</v>
      </c>
      <c r="C245" s="1" t="s">
        <v>1451</v>
      </c>
      <c r="D245" s="1" t="s">
        <v>1452</v>
      </c>
      <c r="E245" s="1" t="s">
        <v>2359</v>
      </c>
      <c r="F245" s="1" t="s">
        <v>2359</v>
      </c>
      <c r="G245" s="1" t="s">
        <v>97</v>
      </c>
      <c r="H245" s="1" t="s">
        <v>110</v>
      </c>
      <c r="I245" s="1" t="s">
        <v>2374</v>
      </c>
    </row>
    <row r="246" spans="1:9">
      <c r="A246" s="1" t="s">
        <v>49</v>
      </c>
      <c r="B246" s="1" t="s">
        <v>374</v>
      </c>
      <c r="C246" s="1" t="s">
        <v>1457</v>
      </c>
      <c r="D246" s="1" t="s">
        <v>1458</v>
      </c>
      <c r="E246" s="1" t="s">
        <v>2375</v>
      </c>
      <c r="F246" s="1" t="s">
        <v>2375</v>
      </c>
      <c r="G246" s="1" t="s">
        <v>97</v>
      </c>
      <c r="H246" s="1" t="s">
        <v>110</v>
      </c>
    </row>
    <row r="247" spans="1:9">
      <c r="A247" s="1" t="s">
        <v>49</v>
      </c>
      <c r="B247" s="1" t="s">
        <v>374</v>
      </c>
      <c r="C247" s="1" t="s">
        <v>1457</v>
      </c>
      <c r="D247" s="1" t="s">
        <v>1458</v>
      </c>
      <c r="E247" s="1" t="s">
        <v>2376</v>
      </c>
      <c r="F247" s="1" t="s">
        <v>2376</v>
      </c>
      <c r="G247" s="1" t="s">
        <v>97</v>
      </c>
      <c r="H247" s="1" t="s">
        <v>110</v>
      </c>
    </row>
    <row r="248" spans="1:9">
      <c r="A248" s="1" t="s">
        <v>49</v>
      </c>
      <c r="B248" s="1" t="s">
        <v>374</v>
      </c>
      <c r="C248" s="1" t="s">
        <v>1484</v>
      </c>
      <c r="D248" s="1" t="s">
        <v>1485</v>
      </c>
      <c r="E248" s="1" t="s">
        <v>2377</v>
      </c>
      <c r="F248" s="1" t="s">
        <v>2377</v>
      </c>
      <c r="G248" s="1" t="s">
        <v>97</v>
      </c>
      <c r="H248" s="1" t="s">
        <v>110</v>
      </c>
    </row>
    <row r="249" spans="1:9">
      <c r="A249" s="1" t="s">
        <v>49</v>
      </c>
      <c r="B249" s="1" t="s">
        <v>374</v>
      </c>
      <c r="C249" s="1" t="s">
        <v>1484</v>
      </c>
      <c r="D249" s="1" t="s">
        <v>1485</v>
      </c>
      <c r="E249" s="1" t="s">
        <v>2378</v>
      </c>
      <c r="F249" s="1" t="s">
        <v>2378</v>
      </c>
      <c r="G249" s="1" t="s">
        <v>97</v>
      </c>
      <c r="H249" s="1" t="s">
        <v>110</v>
      </c>
    </row>
    <row r="250" spans="1:9">
      <c r="A250" s="1" t="s">
        <v>49</v>
      </c>
      <c r="B250" s="1" t="s">
        <v>374</v>
      </c>
      <c r="C250" s="1" t="s">
        <v>1484</v>
      </c>
      <c r="D250" s="1" t="s">
        <v>1485</v>
      </c>
      <c r="E250" s="1" t="s">
        <v>2379</v>
      </c>
      <c r="F250" s="1" t="s">
        <v>2379</v>
      </c>
      <c r="G250" s="1" t="s">
        <v>97</v>
      </c>
      <c r="H250" s="1" t="s">
        <v>110</v>
      </c>
    </row>
    <row r="251" spans="1:9">
      <c r="A251" s="1" t="s">
        <v>49</v>
      </c>
      <c r="B251" s="1" t="s">
        <v>374</v>
      </c>
      <c r="C251" s="1" t="s">
        <v>1484</v>
      </c>
      <c r="D251" s="1" t="s">
        <v>1485</v>
      </c>
      <c r="E251" s="1" t="s">
        <v>2380</v>
      </c>
      <c r="F251" s="1" t="s">
        <v>2380</v>
      </c>
      <c r="G251" s="1" t="s">
        <v>97</v>
      </c>
      <c r="H251" s="1" t="s">
        <v>110</v>
      </c>
    </row>
    <row r="252" spans="1:9">
      <c r="A252" s="1" t="s">
        <v>49</v>
      </c>
      <c r="B252" s="1" t="s">
        <v>374</v>
      </c>
      <c r="C252" s="1" t="s">
        <v>1484</v>
      </c>
      <c r="D252" s="1" t="s">
        <v>1485</v>
      </c>
      <c r="E252" s="1" t="s">
        <v>2381</v>
      </c>
      <c r="F252" s="1" t="s">
        <v>2381</v>
      </c>
      <c r="G252" s="1" t="s">
        <v>97</v>
      </c>
      <c r="H252" s="1" t="s">
        <v>110</v>
      </c>
    </row>
    <row r="253" spans="1:9">
      <c r="A253" s="1" t="s">
        <v>49</v>
      </c>
      <c r="B253" s="1" t="s">
        <v>374</v>
      </c>
      <c r="C253" s="1" t="s">
        <v>1484</v>
      </c>
      <c r="D253" s="1" t="s">
        <v>1485</v>
      </c>
      <c r="E253" s="1" t="s">
        <v>2382</v>
      </c>
      <c r="F253" s="1" t="s">
        <v>2382</v>
      </c>
      <c r="G253" s="1" t="s">
        <v>97</v>
      </c>
      <c r="H253" s="1" t="s">
        <v>110</v>
      </c>
    </row>
    <row r="254" spans="1:9">
      <c r="A254" s="1" t="s">
        <v>49</v>
      </c>
      <c r="B254" s="1" t="s">
        <v>374</v>
      </c>
      <c r="C254" s="1" t="s">
        <v>1484</v>
      </c>
      <c r="D254" s="1" t="s">
        <v>1485</v>
      </c>
      <c r="E254" s="1" t="s">
        <v>2383</v>
      </c>
      <c r="F254" s="1" t="s">
        <v>2383</v>
      </c>
      <c r="G254" s="1" t="s">
        <v>97</v>
      </c>
      <c r="H254" s="1" t="s">
        <v>110</v>
      </c>
    </row>
    <row r="255" spans="1:9">
      <c r="A255" s="1" t="s">
        <v>49</v>
      </c>
      <c r="B255" s="1" t="s">
        <v>374</v>
      </c>
      <c r="C255" s="1" t="s">
        <v>1484</v>
      </c>
      <c r="D255" s="1" t="s">
        <v>1485</v>
      </c>
      <c r="E255" s="1" t="s">
        <v>2384</v>
      </c>
      <c r="F255" s="1" t="s">
        <v>2384</v>
      </c>
      <c r="G255" s="1" t="s">
        <v>97</v>
      </c>
      <c r="H255" s="1" t="s">
        <v>110</v>
      </c>
    </row>
    <row r="256" spans="1:9">
      <c r="A256" s="1" t="s">
        <v>49</v>
      </c>
      <c r="B256" s="1" t="s">
        <v>374</v>
      </c>
      <c r="C256" s="1" t="s">
        <v>1484</v>
      </c>
      <c r="D256" s="1" t="s">
        <v>1485</v>
      </c>
      <c r="E256" s="1" t="s">
        <v>2385</v>
      </c>
      <c r="F256" s="1" t="s">
        <v>2385</v>
      </c>
      <c r="G256" s="1" t="s">
        <v>97</v>
      </c>
      <c r="H256" s="1" t="s">
        <v>110</v>
      </c>
    </row>
    <row r="257" spans="1:8">
      <c r="A257" s="1" t="s">
        <v>49</v>
      </c>
      <c r="B257" s="1" t="s">
        <v>374</v>
      </c>
      <c r="C257" s="1" t="s">
        <v>1484</v>
      </c>
      <c r="D257" s="1" t="s">
        <v>1485</v>
      </c>
      <c r="E257" s="1" t="s">
        <v>2386</v>
      </c>
      <c r="F257" s="1" t="s">
        <v>2386</v>
      </c>
      <c r="G257" s="1" t="s">
        <v>97</v>
      </c>
      <c r="H257" s="1" t="s">
        <v>110</v>
      </c>
    </row>
    <row r="258" spans="1:8">
      <c r="A258" s="1" t="s">
        <v>49</v>
      </c>
      <c r="B258" s="1" t="s">
        <v>374</v>
      </c>
      <c r="C258" s="1" t="s">
        <v>1484</v>
      </c>
      <c r="D258" s="1" t="s">
        <v>1485</v>
      </c>
      <c r="E258" s="1" t="s">
        <v>2387</v>
      </c>
      <c r="F258" s="1" t="s">
        <v>2387</v>
      </c>
      <c r="G258" s="1" t="s">
        <v>97</v>
      </c>
      <c r="H258" s="1" t="s">
        <v>110</v>
      </c>
    </row>
    <row r="259" spans="1:8">
      <c r="A259" s="1" t="s">
        <v>49</v>
      </c>
      <c r="B259" s="1" t="s">
        <v>374</v>
      </c>
      <c r="C259" s="1" t="s">
        <v>1484</v>
      </c>
      <c r="D259" s="1" t="s">
        <v>1485</v>
      </c>
      <c r="E259" s="1" t="s">
        <v>2359</v>
      </c>
      <c r="F259" s="1" t="s">
        <v>2359</v>
      </c>
      <c r="G259" s="1" t="s">
        <v>97</v>
      </c>
      <c r="H259" s="1" t="s">
        <v>110</v>
      </c>
    </row>
    <row r="260" spans="1:8">
      <c r="A260" s="1" t="s">
        <v>49</v>
      </c>
      <c r="B260" s="1" t="s">
        <v>374</v>
      </c>
      <c r="C260" s="1" t="s">
        <v>1592</v>
      </c>
      <c r="D260" s="1" t="s">
        <v>1593</v>
      </c>
      <c r="E260" s="1" t="s">
        <v>2388</v>
      </c>
      <c r="F260" s="1" t="s">
        <v>2388</v>
      </c>
      <c r="G260" s="1" t="s">
        <v>97</v>
      </c>
      <c r="H260" s="1" t="s">
        <v>110</v>
      </c>
    </row>
    <row r="261" spans="1:8">
      <c r="A261" s="1" t="s">
        <v>49</v>
      </c>
      <c r="B261" s="1" t="s">
        <v>374</v>
      </c>
      <c r="C261" s="1" t="s">
        <v>1592</v>
      </c>
      <c r="D261" s="1" t="s">
        <v>1593</v>
      </c>
      <c r="E261" s="1" t="s">
        <v>2389</v>
      </c>
      <c r="F261" s="1" t="s">
        <v>2389</v>
      </c>
      <c r="G261" s="1" t="s">
        <v>97</v>
      </c>
      <c r="H261" s="1" t="s">
        <v>110</v>
      </c>
    </row>
    <row r="262" spans="1:8">
      <c r="A262" s="1" t="s">
        <v>49</v>
      </c>
      <c r="B262" s="1" t="s">
        <v>374</v>
      </c>
      <c r="C262" s="1" t="s">
        <v>1592</v>
      </c>
      <c r="D262" s="1" t="s">
        <v>1593</v>
      </c>
      <c r="E262" s="1" t="s">
        <v>2352</v>
      </c>
      <c r="F262" s="1" t="s">
        <v>2352</v>
      </c>
      <c r="G262" s="1" t="s">
        <v>97</v>
      </c>
      <c r="H262" s="1" t="s">
        <v>110</v>
      </c>
    </row>
    <row r="263" spans="1:8">
      <c r="A263" s="1" t="s">
        <v>49</v>
      </c>
      <c r="B263" s="1" t="s">
        <v>374</v>
      </c>
      <c r="C263" s="1" t="s">
        <v>1592</v>
      </c>
      <c r="D263" s="1" t="s">
        <v>1593</v>
      </c>
      <c r="E263" s="1" t="s">
        <v>2353</v>
      </c>
      <c r="F263" s="1" t="s">
        <v>2353</v>
      </c>
      <c r="G263" s="1" t="s">
        <v>97</v>
      </c>
      <c r="H263" s="1" t="s">
        <v>110</v>
      </c>
    </row>
    <row r="264" spans="1:8">
      <c r="A264" s="1" t="s">
        <v>49</v>
      </c>
      <c r="B264" s="1" t="s">
        <v>374</v>
      </c>
      <c r="C264" s="1" t="s">
        <v>1592</v>
      </c>
      <c r="D264" s="1" t="s">
        <v>1593</v>
      </c>
      <c r="E264" s="1" t="s">
        <v>2390</v>
      </c>
      <c r="F264" s="1" t="s">
        <v>2390</v>
      </c>
      <c r="G264" s="1" t="s">
        <v>97</v>
      </c>
      <c r="H264" s="1" t="s">
        <v>110</v>
      </c>
    </row>
    <row r="265" spans="1:8">
      <c r="A265" s="1" t="s">
        <v>49</v>
      </c>
      <c r="B265" s="1" t="s">
        <v>374</v>
      </c>
      <c r="C265" s="1" t="s">
        <v>1592</v>
      </c>
      <c r="D265" s="1" t="s">
        <v>1593</v>
      </c>
      <c r="E265" s="1" t="s">
        <v>2355</v>
      </c>
      <c r="F265" s="1" t="s">
        <v>2355</v>
      </c>
      <c r="G265" s="1" t="s">
        <v>97</v>
      </c>
      <c r="H265" s="1" t="s">
        <v>110</v>
      </c>
    </row>
    <row r="266" spans="1:8">
      <c r="A266" s="1" t="s">
        <v>49</v>
      </c>
      <c r="B266" s="1" t="s">
        <v>374</v>
      </c>
      <c r="C266" s="1" t="s">
        <v>1592</v>
      </c>
      <c r="D266" s="1" t="s">
        <v>1593</v>
      </c>
      <c r="E266" s="1" t="s">
        <v>2391</v>
      </c>
      <c r="F266" s="1" t="s">
        <v>2391</v>
      </c>
      <c r="G266" s="1" t="s">
        <v>97</v>
      </c>
      <c r="H266" s="1" t="s">
        <v>110</v>
      </c>
    </row>
    <row r="267" spans="1:8">
      <c r="A267" s="1" t="s">
        <v>49</v>
      </c>
      <c r="B267" s="1" t="s">
        <v>374</v>
      </c>
      <c r="C267" s="1" t="s">
        <v>1595</v>
      </c>
      <c r="D267" s="1" t="s">
        <v>1596</v>
      </c>
      <c r="E267" s="1" t="s">
        <v>2392</v>
      </c>
      <c r="F267" s="1" t="s">
        <v>2392</v>
      </c>
      <c r="G267" s="1" t="s">
        <v>97</v>
      </c>
      <c r="H267" s="1" t="s">
        <v>110</v>
      </c>
    </row>
    <row r="268" spans="1:8">
      <c r="A268" s="1" t="s">
        <v>49</v>
      </c>
      <c r="B268" s="1" t="s">
        <v>374</v>
      </c>
      <c r="C268" s="1" t="s">
        <v>1595</v>
      </c>
      <c r="D268" s="1" t="s">
        <v>1596</v>
      </c>
      <c r="E268" s="1" t="s">
        <v>2393</v>
      </c>
      <c r="F268" s="1" t="s">
        <v>2393</v>
      </c>
      <c r="G268" s="1" t="s">
        <v>97</v>
      </c>
      <c r="H268" s="1" t="s">
        <v>110</v>
      </c>
    </row>
    <row r="269" spans="1:8">
      <c r="A269" s="1" t="s">
        <v>49</v>
      </c>
      <c r="B269" s="1" t="s">
        <v>374</v>
      </c>
      <c r="C269" s="1" t="s">
        <v>1595</v>
      </c>
      <c r="D269" s="1" t="s">
        <v>1596</v>
      </c>
      <c r="E269" s="1" t="s">
        <v>2394</v>
      </c>
      <c r="F269" s="1" t="s">
        <v>2394</v>
      </c>
      <c r="G269" s="1" t="s">
        <v>97</v>
      </c>
      <c r="H269" s="1" t="s">
        <v>110</v>
      </c>
    </row>
    <row r="270" spans="1:8">
      <c r="A270" s="1" t="s">
        <v>49</v>
      </c>
      <c r="B270" s="1" t="s">
        <v>374</v>
      </c>
      <c r="C270" s="1" t="s">
        <v>1595</v>
      </c>
      <c r="D270" s="1" t="s">
        <v>1596</v>
      </c>
      <c r="E270" s="1" t="s">
        <v>2395</v>
      </c>
      <c r="F270" s="1" t="s">
        <v>2395</v>
      </c>
      <c r="G270" s="1" t="s">
        <v>97</v>
      </c>
      <c r="H270" s="1" t="s">
        <v>110</v>
      </c>
    </row>
    <row r="271" spans="1:8">
      <c r="A271" s="1" t="s">
        <v>49</v>
      </c>
      <c r="B271" s="1" t="s">
        <v>374</v>
      </c>
      <c r="C271" s="1" t="s">
        <v>1595</v>
      </c>
      <c r="D271" s="1" t="s">
        <v>1596</v>
      </c>
      <c r="E271" s="1" t="s">
        <v>2396</v>
      </c>
      <c r="F271" s="1" t="s">
        <v>2396</v>
      </c>
      <c r="G271" s="1" t="s">
        <v>97</v>
      </c>
      <c r="H271" s="1" t="s">
        <v>110</v>
      </c>
    </row>
    <row r="272" spans="1:8">
      <c r="A272" s="1" t="s">
        <v>49</v>
      </c>
      <c r="B272" s="1" t="s">
        <v>374</v>
      </c>
      <c r="C272" s="1" t="s">
        <v>1595</v>
      </c>
      <c r="D272" s="1" t="s">
        <v>1596</v>
      </c>
      <c r="E272" s="1" t="s">
        <v>2397</v>
      </c>
      <c r="F272" s="1" t="s">
        <v>2397</v>
      </c>
      <c r="G272" s="1" t="s">
        <v>97</v>
      </c>
      <c r="H272" s="1" t="s">
        <v>110</v>
      </c>
    </row>
    <row r="273" spans="1:9">
      <c r="A273" s="1" t="s">
        <v>49</v>
      </c>
      <c r="B273" s="1" t="s">
        <v>374</v>
      </c>
      <c r="C273" s="1" t="s">
        <v>1595</v>
      </c>
      <c r="D273" s="1" t="s">
        <v>1596</v>
      </c>
      <c r="E273" s="1" t="s">
        <v>2398</v>
      </c>
      <c r="F273" s="1" t="s">
        <v>2398</v>
      </c>
      <c r="G273" s="1" t="s">
        <v>97</v>
      </c>
      <c r="H273" s="1" t="s">
        <v>110</v>
      </c>
    </row>
    <row r="274" spans="1:9">
      <c r="A274" s="1" t="s">
        <v>49</v>
      </c>
      <c r="B274" s="1" t="s">
        <v>374</v>
      </c>
      <c r="C274" s="1" t="s">
        <v>1595</v>
      </c>
      <c r="D274" s="1" t="s">
        <v>1596</v>
      </c>
      <c r="E274" s="1" t="s">
        <v>2399</v>
      </c>
      <c r="F274" s="1" t="s">
        <v>2399</v>
      </c>
      <c r="G274" s="1" t="s">
        <v>97</v>
      </c>
      <c r="H274" s="1" t="s">
        <v>110</v>
      </c>
    </row>
    <row r="275" spans="1:9">
      <c r="A275" s="1" t="s">
        <v>49</v>
      </c>
      <c r="B275" s="1" t="s">
        <v>374</v>
      </c>
      <c r="C275" s="1" t="s">
        <v>1619</v>
      </c>
      <c r="D275" s="1" t="s">
        <v>1620</v>
      </c>
      <c r="E275" s="1" t="s">
        <v>2341</v>
      </c>
      <c r="F275" s="1" t="s">
        <v>2341</v>
      </c>
      <c r="G275" s="1" t="s">
        <v>97</v>
      </c>
      <c r="H275" s="1" t="s">
        <v>110</v>
      </c>
    </row>
    <row r="276" spans="1:9">
      <c r="A276" s="1" t="s">
        <v>49</v>
      </c>
      <c r="B276" s="1" t="s">
        <v>374</v>
      </c>
      <c r="C276" s="1" t="s">
        <v>1619</v>
      </c>
      <c r="D276" s="1" t="s">
        <v>1620</v>
      </c>
      <c r="E276" s="1" t="s">
        <v>2400</v>
      </c>
      <c r="F276" s="1" t="s">
        <v>2400</v>
      </c>
      <c r="G276" s="1" t="s">
        <v>97</v>
      </c>
      <c r="H276" s="1" t="s">
        <v>110</v>
      </c>
    </row>
    <row r="277" spans="1:9">
      <c r="A277" s="1" t="s">
        <v>49</v>
      </c>
      <c r="B277" s="1" t="s">
        <v>374</v>
      </c>
      <c r="C277" s="1" t="s">
        <v>1619</v>
      </c>
      <c r="D277" s="1" t="s">
        <v>1620</v>
      </c>
      <c r="E277" s="1" t="s">
        <v>2401</v>
      </c>
      <c r="F277" s="1" t="s">
        <v>2401</v>
      </c>
      <c r="G277" s="1" t="s">
        <v>97</v>
      </c>
      <c r="H277" s="1" t="s">
        <v>110</v>
      </c>
    </row>
    <row r="278" spans="1:9">
      <c r="A278" s="1" t="s">
        <v>49</v>
      </c>
      <c r="B278" s="1" t="s">
        <v>374</v>
      </c>
      <c r="C278" s="1" t="s">
        <v>1619</v>
      </c>
      <c r="D278" s="1" t="s">
        <v>1620</v>
      </c>
      <c r="E278" s="1" t="s">
        <v>2402</v>
      </c>
      <c r="F278" s="1" t="s">
        <v>2402</v>
      </c>
      <c r="G278" s="1" t="s">
        <v>97</v>
      </c>
      <c r="H278" s="1" t="s">
        <v>110</v>
      </c>
    </row>
    <row r="279" spans="1:9">
      <c r="A279" s="1" t="s">
        <v>49</v>
      </c>
      <c r="B279" s="1" t="s">
        <v>374</v>
      </c>
      <c r="C279" s="1" t="s">
        <v>1637</v>
      </c>
      <c r="D279" s="1" t="s">
        <v>1638</v>
      </c>
      <c r="E279" s="1" t="s">
        <v>2403</v>
      </c>
      <c r="F279" s="1" t="s">
        <v>2403</v>
      </c>
      <c r="G279" s="1" t="s">
        <v>97</v>
      </c>
      <c r="H279" s="1" t="s">
        <v>97</v>
      </c>
    </row>
    <row r="280" spans="1:9">
      <c r="A280" s="1" t="s">
        <v>49</v>
      </c>
      <c r="B280" s="1" t="s">
        <v>374</v>
      </c>
      <c r="C280" s="1" t="s">
        <v>1637</v>
      </c>
      <c r="D280" s="1" t="s">
        <v>1638</v>
      </c>
      <c r="E280" s="1" t="s">
        <v>2404</v>
      </c>
      <c r="F280" s="1" t="s">
        <v>2404</v>
      </c>
      <c r="G280" s="1" t="s">
        <v>97</v>
      </c>
      <c r="H280" s="1" t="s">
        <v>110</v>
      </c>
    </row>
    <row r="281" spans="1:9">
      <c r="A281" s="1" t="s">
        <v>49</v>
      </c>
      <c r="B281" s="1" t="s">
        <v>374</v>
      </c>
      <c r="C281" s="1" t="s">
        <v>1637</v>
      </c>
      <c r="D281" s="1" t="s">
        <v>1638</v>
      </c>
      <c r="E281" s="1" t="s">
        <v>2405</v>
      </c>
      <c r="F281" s="1" t="s">
        <v>2405</v>
      </c>
      <c r="G281" s="1" t="s">
        <v>97</v>
      </c>
      <c r="H281" s="1" t="s">
        <v>110</v>
      </c>
    </row>
    <row r="282" spans="1:9">
      <c r="A282" s="1" t="s">
        <v>49</v>
      </c>
      <c r="B282" s="1" t="s">
        <v>374</v>
      </c>
      <c r="C282" s="1" t="s">
        <v>1637</v>
      </c>
      <c r="D282" s="1" t="s">
        <v>1638</v>
      </c>
      <c r="E282" s="1" t="s">
        <v>2406</v>
      </c>
      <c r="F282" s="1" t="s">
        <v>2406</v>
      </c>
      <c r="G282" s="1" t="s">
        <v>97</v>
      </c>
      <c r="H282" s="1" t="s">
        <v>110</v>
      </c>
    </row>
    <row r="283" spans="1:9">
      <c r="A283" s="1" t="s">
        <v>49</v>
      </c>
      <c r="B283" s="1" t="s">
        <v>374</v>
      </c>
      <c r="C283" s="1" t="s">
        <v>1637</v>
      </c>
      <c r="D283" s="1" t="s">
        <v>1638</v>
      </c>
      <c r="E283" s="1" t="s">
        <v>2407</v>
      </c>
      <c r="F283" s="1" t="s">
        <v>2407</v>
      </c>
      <c r="G283" s="1" t="s">
        <v>97</v>
      </c>
      <c r="H283" s="1" t="s">
        <v>110</v>
      </c>
    </row>
    <row r="284" spans="1:9">
      <c r="A284" s="1" t="s">
        <v>49</v>
      </c>
      <c r="B284" s="1" t="s">
        <v>374</v>
      </c>
      <c r="C284" s="1" t="s">
        <v>1637</v>
      </c>
      <c r="D284" s="1" t="s">
        <v>1638</v>
      </c>
      <c r="E284" s="1" t="s">
        <v>2408</v>
      </c>
      <c r="F284" s="1" t="s">
        <v>2408</v>
      </c>
      <c r="G284" s="1" t="s">
        <v>97</v>
      </c>
      <c r="H284" s="1" t="s">
        <v>110</v>
      </c>
    </row>
    <row r="285" spans="1:9">
      <c r="A285" s="1" t="s">
        <v>49</v>
      </c>
      <c r="B285" s="1" t="s">
        <v>374</v>
      </c>
      <c r="C285" s="1" t="s">
        <v>1637</v>
      </c>
      <c r="D285" s="1" t="s">
        <v>1638</v>
      </c>
      <c r="E285" s="1" t="s">
        <v>2409</v>
      </c>
      <c r="F285" s="1" t="s">
        <v>2409</v>
      </c>
      <c r="G285" s="1" t="s">
        <v>97</v>
      </c>
      <c r="H285" s="1" t="s">
        <v>110</v>
      </c>
    </row>
    <row r="286" spans="1:9">
      <c r="A286" s="1" t="s">
        <v>49</v>
      </c>
      <c r="B286" s="1" t="s">
        <v>374</v>
      </c>
      <c r="C286" s="1" t="s">
        <v>1645</v>
      </c>
      <c r="D286" s="1" t="s">
        <v>1646</v>
      </c>
      <c r="E286" s="1" t="s">
        <v>2410</v>
      </c>
      <c r="F286" s="1" t="s">
        <v>2410</v>
      </c>
      <c r="G286" s="1" t="s">
        <v>97</v>
      </c>
      <c r="H286" s="1" t="s">
        <v>110</v>
      </c>
      <c r="I286" s="1" t="s">
        <v>2411</v>
      </c>
    </row>
    <row r="287" spans="1:9">
      <c r="A287" s="1" t="s">
        <v>49</v>
      </c>
      <c r="B287" s="1" t="s">
        <v>374</v>
      </c>
      <c r="C287" s="1" t="s">
        <v>1645</v>
      </c>
      <c r="D287" s="1" t="s">
        <v>1646</v>
      </c>
      <c r="E287" s="1" t="s">
        <v>2412</v>
      </c>
      <c r="F287" s="1" t="s">
        <v>2412</v>
      </c>
      <c r="G287" s="1" t="s">
        <v>97</v>
      </c>
      <c r="H287" s="1" t="s">
        <v>110</v>
      </c>
      <c r="I287" s="1" t="s">
        <v>2411</v>
      </c>
    </row>
    <row r="288" spans="1:9">
      <c r="A288" s="1" t="s">
        <v>49</v>
      </c>
      <c r="B288" s="1" t="s">
        <v>374</v>
      </c>
      <c r="C288" s="1" t="s">
        <v>1645</v>
      </c>
      <c r="D288" s="1" t="s">
        <v>1646</v>
      </c>
      <c r="E288" s="1" t="s">
        <v>2413</v>
      </c>
      <c r="F288" s="1" t="s">
        <v>2413</v>
      </c>
      <c r="G288" s="1" t="s">
        <v>97</v>
      </c>
      <c r="H288" s="1" t="s">
        <v>110</v>
      </c>
      <c r="I288" s="1" t="s">
        <v>2411</v>
      </c>
    </row>
    <row r="289" spans="1:9">
      <c r="A289" s="1" t="s">
        <v>49</v>
      </c>
      <c r="B289" s="1" t="s">
        <v>374</v>
      </c>
      <c r="C289" s="1" t="s">
        <v>1645</v>
      </c>
      <c r="D289" s="1" t="s">
        <v>1646</v>
      </c>
      <c r="E289" s="1" t="s">
        <v>2414</v>
      </c>
      <c r="F289" s="1" t="s">
        <v>2414</v>
      </c>
      <c r="G289" s="1" t="s">
        <v>97</v>
      </c>
      <c r="H289" s="1" t="s">
        <v>110</v>
      </c>
      <c r="I289" s="1" t="s">
        <v>2415</v>
      </c>
    </row>
    <row r="290" spans="1:9">
      <c r="A290" s="1" t="s">
        <v>49</v>
      </c>
      <c r="B290" s="1" t="s">
        <v>374</v>
      </c>
      <c r="C290" s="1" t="s">
        <v>1645</v>
      </c>
      <c r="D290" s="1" t="s">
        <v>1646</v>
      </c>
      <c r="E290" s="1" t="s">
        <v>2416</v>
      </c>
      <c r="F290" s="1" t="s">
        <v>2416</v>
      </c>
      <c r="G290" s="1" t="s">
        <v>97</v>
      </c>
      <c r="H290" s="1" t="s">
        <v>110</v>
      </c>
      <c r="I290" s="1" t="s">
        <v>2415</v>
      </c>
    </row>
    <row r="291" spans="1:9">
      <c r="A291" s="1" t="s">
        <v>49</v>
      </c>
      <c r="B291" s="1" t="s">
        <v>374</v>
      </c>
      <c r="C291" s="1" t="s">
        <v>1645</v>
      </c>
      <c r="D291" s="1" t="s">
        <v>1646</v>
      </c>
      <c r="E291" s="1" t="s">
        <v>374</v>
      </c>
      <c r="F291" s="1" t="s">
        <v>374</v>
      </c>
      <c r="G291" s="1" t="s">
        <v>97</v>
      </c>
      <c r="H291" s="1" t="s">
        <v>110</v>
      </c>
      <c r="I291" s="1" t="s">
        <v>2411</v>
      </c>
    </row>
    <row r="292" spans="1:9">
      <c r="A292" s="1" t="s">
        <v>49</v>
      </c>
      <c r="B292" s="1" t="s">
        <v>374</v>
      </c>
      <c r="C292" s="1" t="s">
        <v>1645</v>
      </c>
      <c r="D292" s="1" t="s">
        <v>1646</v>
      </c>
      <c r="E292" s="1" t="s">
        <v>2408</v>
      </c>
      <c r="F292" s="1" t="s">
        <v>2408</v>
      </c>
      <c r="G292" s="1" t="s">
        <v>97</v>
      </c>
      <c r="H292" s="1" t="s">
        <v>110</v>
      </c>
      <c r="I292" s="1" t="s">
        <v>2417</v>
      </c>
    </row>
    <row r="293" spans="1:9">
      <c r="A293" s="1" t="s">
        <v>49</v>
      </c>
      <c r="B293" s="1" t="s">
        <v>374</v>
      </c>
      <c r="C293" s="1" t="s">
        <v>1645</v>
      </c>
      <c r="D293" s="1" t="s">
        <v>1646</v>
      </c>
      <c r="E293" s="1" t="s">
        <v>2418</v>
      </c>
      <c r="F293" s="1" t="s">
        <v>2418</v>
      </c>
      <c r="G293" s="1" t="s">
        <v>97</v>
      </c>
      <c r="H293" s="1" t="s">
        <v>110</v>
      </c>
      <c r="I293" s="1" t="s">
        <v>2411</v>
      </c>
    </row>
    <row r="294" spans="1:9">
      <c r="A294" s="1" t="s">
        <v>49</v>
      </c>
      <c r="B294" s="1" t="s">
        <v>374</v>
      </c>
      <c r="C294" s="1" t="s">
        <v>1645</v>
      </c>
      <c r="D294" s="1" t="s">
        <v>1646</v>
      </c>
      <c r="E294" s="1" t="s">
        <v>2419</v>
      </c>
      <c r="F294" s="1" t="s">
        <v>2419</v>
      </c>
      <c r="G294" s="1" t="s">
        <v>97</v>
      </c>
      <c r="H294" s="1" t="s">
        <v>110</v>
      </c>
      <c r="I294" s="1" t="s">
        <v>2411</v>
      </c>
    </row>
    <row r="295" spans="1:9">
      <c r="A295" s="1" t="s">
        <v>49</v>
      </c>
      <c r="B295" s="1" t="s">
        <v>374</v>
      </c>
      <c r="C295" s="1" t="s">
        <v>1645</v>
      </c>
      <c r="D295" s="1" t="s">
        <v>1646</v>
      </c>
      <c r="E295" s="1" t="s">
        <v>2420</v>
      </c>
      <c r="F295" s="1" t="s">
        <v>2420</v>
      </c>
      <c r="G295" s="1" t="s">
        <v>97</v>
      </c>
      <c r="H295" s="1" t="s">
        <v>110</v>
      </c>
      <c r="I295" s="1" t="s">
        <v>2411</v>
      </c>
    </row>
    <row r="296" spans="1:9">
      <c r="A296" s="1" t="s">
        <v>49</v>
      </c>
      <c r="B296" s="1" t="s">
        <v>374</v>
      </c>
      <c r="C296" s="1" t="s">
        <v>1645</v>
      </c>
      <c r="D296" s="1" t="s">
        <v>1646</v>
      </c>
      <c r="E296" s="1" t="s">
        <v>2421</v>
      </c>
      <c r="F296" s="1" t="s">
        <v>2421</v>
      </c>
      <c r="G296" s="1" t="s">
        <v>97</v>
      </c>
      <c r="H296" s="1" t="s">
        <v>110</v>
      </c>
      <c r="I296" s="1" t="s">
        <v>2422</v>
      </c>
    </row>
    <row r="297" spans="1:9">
      <c r="A297" s="1" t="s">
        <v>49</v>
      </c>
      <c r="B297" s="1" t="s">
        <v>374</v>
      </c>
      <c r="C297" s="1" t="s">
        <v>1645</v>
      </c>
      <c r="D297" s="1" t="s">
        <v>1646</v>
      </c>
      <c r="E297" s="1" t="s">
        <v>2423</v>
      </c>
      <c r="F297" s="1" t="s">
        <v>2423</v>
      </c>
      <c r="G297" s="1" t="s">
        <v>97</v>
      </c>
      <c r="H297" s="1" t="s">
        <v>110</v>
      </c>
      <c r="I297" s="1" t="s">
        <v>2422</v>
      </c>
    </row>
    <row r="298" spans="1:9">
      <c r="A298" s="1" t="s">
        <v>49</v>
      </c>
      <c r="B298" s="1" t="s">
        <v>374</v>
      </c>
      <c r="C298" s="1" t="s">
        <v>1645</v>
      </c>
      <c r="D298" s="1" t="s">
        <v>1646</v>
      </c>
      <c r="E298" s="1" t="s">
        <v>2424</v>
      </c>
      <c r="F298" s="1" t="s">
        <v>2424</v>
      </c>
      <c r="G298" s="1" t="s">
        <v>97</v>
      </c>
      <c r="H298" s="1" t="s">
        <v>110</v>
      </c>
      <c r="I298" s="1" t="s">
        <v>2422</v>
      </c>
    </row>
    <row r="299" spans="1:9">
      <c r="A299" s="1" t="s">
        <v>49</v>
      </c>
      <c r="B299" s="1" t="s">
        <v>374</v>
      </c>
      <c r="C299" s="1" t="s">
        <v>1645</v>
      </c>
      <c r="D299" s="1" t="s">
        <v>1646</v>
      </c>
      <c r="E299" s="1" t="s">
        <v>2425</v>
      </c>
      <c r="F299" s="1" t="s">
        <v>2425</v>
      </c>
      <c r="G299" s="1" t="s">
        <v>97</v>
      </c>
      <c r="H299" s="1" t="s">
        <v>110</v>
      </c>
      <c r="I299" s="1" t="s">
        <v>2426</v>
      </c>
    </row>
    <row r="300" spans="1:9">
      <c r="A300" s="1" t="s">
        <v>49</v>
      </c>
      <c r="B300" s="1" t="s">
        <v>374</v>
      </c>
      <c r="C300" s="1" t="s">
        <v>1645</v>
      </c>
      <c r="D300" s="1" t="s">
        <v>1646</v>
      </c>
      <c r="E300" s="1" t="s">
        <v>2427</v>
      </c>
      <c r="F300" s="1" t="s">
        <v>2427</v>
      </c>
      <c r="G300" s="1" t="s">
        <v>97</v>
      </c>
      <c r="H300" s="1" t="s">
        <v>110</v>
      </c>
      <c r="I300" s="1" t="s">
        <v>2374</v>
      </c>
    </row>
    <row r="301" spans="1:9">
      <c r="A301" s="1" t="s">
        <v>49</v>
      </c>
      <c r="B301" s="1" t="s">
        <v>374</v>
      </c>
      <c r="C301" s="1" t="s">
        <v>1645</v>
      </c>
      <c r="D301" s="1" t="s">
        <v>1646</v>
      </c>
      <c r="E301" s="1" t="s">
        <v>2428</v>
      </c>
      <c r="F301" s="1" t="s">
        <v>2428</v>
      </c>
      <c r="G301" s="1" t="s">
        <v>97</v>
      </c>
      <c r="H301" s="1" t="s">
        <v>110</v>
      </c>
      <c r="I301" s="1" t="s">
        <v>2374</v>
      </c>
    </row>
    <row r="302" spans="1:9">
      <c r="A302" s="1" t="s">
        <v>49</v>
      </c>
      <c r="B302" s="1" t="s">
        <v>374</v>
      </c>
      <c r="C302" s="1" t="s">
        <v>1645</v>
      </c>
      <c r="D302" s="1" t="s">
        <v>1646</v>
      </c>
      <c r="E302" s="1" t="s">
        <v>2429</v>
      </c>
      <c r="F302" s="1" t="s">
        <v>2429</v>
      </c>
      <c r="G302" s="1" t="s">
        <v>97</v>
      </c>
      <c r="H302" s="1" t="s">
        <v>110</v>
      </c>
      <c r="I302" s="1" t="s">
        <v>2430</v>
      </c>
    </row>
    <row r="303" spans="1:9">
      <c r="A303" s="1" t="s">
        <v>49</v>
      </c>
      <c r="B303" s="1" t="s">
        <v>374</v>
      </c>
      <c r="C303" s="1" t="s">
        <v>1645</v>
      </c>
      <c r="D303" s="1" t="s">
        <v>1646</v>
      </c>
      <c r="E303" s="1" t="s">
        <v>2431</v>
      </c>
      <c r="F303" s="1" t="s">
        <v>2431</v>
      </c>
      <c r="G303" s="1" t="s">
        <v>97</v>
      </c>
      <c r="H303" s="1" t="s">
        <v>110</v>
      </c>
      <c r="I303" s="1" t="s">
        <v>2430</v>
      </c>
    </row>
    <row r="304" spans="1:9">
      <c r="A304" s="1" t="s">
        <v>49</v>
      </c>
      <c r="B304" s="1" t="s">
        <v>374</v>
      </c>
      <c r="C304" s="1" t="s">
        <v>1634</v>
      </c>
      <c r="D304" s="1" t="s">
        <v>1635</v>
      </c>
      <c r="E304" s="1" t="s">
        <v>2432</v>
      </c>
      <c r="F304" s="1" t="s">
        <v>2432</v>
      </c>
      <c r="G304" s="1" t="s">
        <v>97</v>
      </c>
      <c r="H304" s="1" t="s">
        <v>110</v>
      </c>
      <c r="I304" s="1" t="s">
        <v>2433</v>
      </c>
    </row>
    <row r="305" spans="1:9">
      <c r="A305" s="1" t="s">
        <v>49</v>
      </c>
      <c r="B305" s="1" t="s">
        <v>374</v>
      </c>
      <c r="C305" s="1" t="s">
        <v>1634</v>
      </c>
      <c r="D305" s="1" t="s">
        <v>1635</v>
      </c>
      <c r="E305" s="1" t="s">
        <v>2434</v>
      </c>
      <c r="F305" s="1" t="s">
        <v>2434</v>
      </c>
      <c r="G305" s="1" t="s">
        <v>97</v>
      </c>
      <c r="H305" s="1" t="s">
        <v>110</v>
      </c>
      <c r="I305" s="1" t="s">
        <v>2433</v>
      </c>
    </row>
    <row r="306" spans="1:9">
      <c r="A306" s="1" t="s">
        <v>49</v>
      </c>
      <c r="B306" s="1" t="s">
        <v>374</v>
      </c>
      <c r="C306" s="1" t="s">
        <v>1634</v>
      </c>
      <c r="D306" s="1" t="s">
        <v>1635</v>
      </c>
      <c r="E306" s="1" t="s">
        <v>2435</v>
      </c>
      <c r="F306" s="1" t="s">
        <v>2435</v>
      </c>
      <c r="G306" s="1" t="s">
        <v>97</v>
      </c>
      <c r="H306" s="1" t="s">
        <v>110</v>
      </c>
      <c r="I306" s="1" t="s">
        <v>2433</v>
      </c>
    </row>
    <row r="307" spans="1:9">
      <c r="A307" s="1" t="s">
        <v>49</v>
      </c>
      <c r="B307" s="1" t="s">
        <v>374</v>
      </c>
      <c r="C307" s="1" t="s">
        <v>1634</v>
      </c>
      <c r="D307" s="1" t="s">
        <v>1635</v>
      </c>
      <c r="E307" s="1" t="s">
        <v>2436</v>
      </c>
      <c r="F307" s="1" t="s">
        <v>2436</v>
      </c>
      <c r="G307" s="1" t="s">
        <v>97</v>
      </c>
      <c r="H307" s="1" t="s">
        <v>110</v>
      </c>
      <c r="I307" s="1" t="s">
        <v>2433</v>
      </c>
    </row>
    <row r="308" spans="1:9">
      <c r="A308" s="1" t="s">
        <v>49</v>
      </c>
      <c r="B308" s="1" t="s">
        <v>374</v>
      </c>
      <c r="C308" s="1" t="s">
        <v>1634</v>
      </c>
      <c r="D308" s="1" t="s">
        <v>1635</v>
      </c>
      <c r="E308" s="1" t="s">
        <v>2437</v>
      </c>
      <c r="F308" s="1" t="s">
        <v>2437</v>
      </c>
      <c r="G308" s="1" t="s">
        <v>97</v>
      </c>
      <c r="H308" s="1" t="s">
        <v>110</v>
      </c>
      <c r="I308" s="1" t="s">
        <v>2433</v>
      </c>
    </row>
    <row r="309" spans="1:9">
      <c r="A309" s="1" t="s">
        <v>49</v>
      </c>
      <c r="B309" s="1" t="s">
        <v>374</v>
      </c>
      <c r="C309" s="1" t="s">
        <v>1634</v>
      </c>
      <c r="D309" s="1" t="s">
        <v>1635</v>
      </c>
      <c r="E309" s="1" t="s">
        <v>2410</v>
      </c>
      <c r="F309" s="1" t="s">
        <v>2410</v>
      </c>
      <c r="G309" s="1" t="s">
        <v>97</v>
      </c>
      <c r="H309" s="1" t="s">
        <v>110</v>
      </c>
      <c r="I309" s="1" t="s">
        <v>2438</v>
      </c>
    </row>
    <row r="310" spans="1:9">
      <c r="A310" s="1" t="s">
        <v>49</v>
      </c>
      <c r="B310" s="1" t="s">
        <v>374</v>
      </c>
      <c r="C310" s="1" t="s">
        <v>1634</v>
      </c>
      <c r="D310" s="1" t="s">
        <v>1635</v>
      </c>
      <c r="E310" s="1" t="s">
        <v>2439</v>
      </c>
      <c r="F310" s="1" t="s">
        <v>2439</v>
      </c>
      <c r="G310" s="1" t="s">
        <v>97</v>
      </c>
      <c r="H310" s="1" t="s">
        <v>110</v>
      </c>
      <c r="I310" s="1" t="s">
        <v>2415</v>
      </c>
    </row>
    <row r="311" spans="1:9">
      <c r="A311" s="1" t="s">
        <v>49</v>
      </c>
      <c r="B311" s="1" t="s">
        <v>374</v>
      </c>
      <c r="C311" s="1" t="s">
        <v>1634</v>
      </c>
      <c r="D311" s="1" t="s">
        <v>1635</v>
      </c>
      <c r="E311" s="1" t="s">
        <v>2440</v>
      </c>
      <c r="F311" s="1" t="s">
        <v>2440</v>
      </c>
      <c r="G311" s="1" t="s">
        <v>97</v>
      </c>
      <c r="H311" s="1" t="s">
        <v>110</v>
      </c>
      <c r="I311" s="1" t="s">
        <v>2415</v>
      </c>
    </row>
    <row r="312" spans="1:9">
      <c r="A312" s="1" t="s">
        <v>49</v>
      </c>
      <c r="B312" s="1" t="s">
        <v>374</v>
      </c>
      <c r="C312" s="1" t="s">
        <v>1634</v>
      </c>
      <c r="D312" s="1" t="s">
        <v>1635</v>
      </c>
      <c r="E312" s="1" t="s">
        <v>2441</v>
      </c>
      <c r="F312" s="1" t="s">
        <v>2441</v>
      </c>
      <c r="G312" s="1" t="s">
        <v>97</v>
      </c>
      <c r="H312" s="1" t="s">
        <v>110</v>
      </c>
      <c r="I312" s="1" t="s">
        <v>2374</v>
      </c>
    </row>
    <row r="313" spans="1:9">
      <c r="A313" s="1" t="s">
        <v>49</v>
      </c>
      <c r="B313" s="1" t="s">
        <v>374</v>
      </c>
      <c r="C313" s="1" t="s">
        <v>1634</v>
      </c>
      <c r="D313" s="1" t="s">
        <v>1635</v>
      </c>
      <c r="E313" s="1" t="s">
        <v>2442</v>
      </c>
      <c r="F313" s="1" t="s">
        <v>2442</v>
      </c>
      <c r="G313" s="1" t="s">
        <v>97</v>
      </c>
      <c r="H313" s="1" t="s">
        <v>110</v>
      </c>
      <c r="I313" s="1" t="s">
        <v>2374</v>
      </c>
    </row>
    <row r="314" spans="1:9">
      <c r="A314" s="1" t="s">
        <v>49</v>
      </c>
      <c r="B314" s="1" t="s">
        <v>374</v>
      </c>
      <c r="C314" s="1" t="s">
        <v>1634</v>
      </c>
      <c r="D314" s="1" t="s">
        <v>1635</v>
      </c>
      <c r="E314" s="1" t="s">
        <v>2443</v>
      </c>
      <c r="F314" s="1" t="s">
        <v>2443</v>
      </c>
      <c r="G314" s="1" t="s">
        <v>97</v>
      </c>
      <c r="H314" s="1" t="s">
        <v>110</v>
      </c>
      <c r="I314" s="1" t="s">
        <v>2374</v>
      </c>
    </row>
    <row r="315" spans="1:9">
      <c r="A315" s="1" t="s">
        <v>49</v>
      </c>
      <c r="B315" s="1" t="s">
        <v>374</v>
      </c>
      <c r="C315" s="1" t="s">
        <v>1634</v>
      </c>
      <c r="D315" s="1" t="s">
        <v>1635</v>
      </c>
      <c r="E315" s="1" t="s">
        <v>2444</v>
      </c>
      <c r="F315" s="1" t="s">
        <v>2444</v>
      </c>
      <c r="G315" s="1" t="s">
        <v>97</v>
      </c>
      <c r="H315" s="1" t="s">
        <v>110</v>
      </c>
      <c r="I315" s="1" t="s">
        <v>2374</v>
      </c>
    </row>
    <row r="316" spans="1:9">
      <c r="A316" s="1" t="s">
        <v>49</v>
      </c>
      <c r="B316" s="1" t="s">
        <v>374</v>
      </c>
      <c r="C316" s="1" t="s">
        <v>1634</v>
      </c>
      <c r="D316" s="1" t="s">
        <v>1635</v>
      </c>
      <c r="E316" s="1" t="s">
        <v>2445</v>
      </c>
      <c r="F316" s="1" t="s">
        <v>2445</v>
      </c>
      <c r="G316" s="1" t="s">
        <v>97</v>
      </c>
      <c r="H316" s="1" t="s">
        <v>110</v>
      </c>
      <c r="I316" s="1" t="s">
        <v>2374</v>
      </c>
    </row>
    <row r="317" spans="1:9">
      <c r="A317" s="1" t="s">
        <v>49</v>
      </c>
      <c r="B317" s="1" t="s">
        <v>374</v>
      </c>
      <c r="C317" s="1" t="s">
        <v>1634</v>
      </c>
      <c r="D317" s="1" t="s">
        <v>1635</v>
      </c>
      <c r="E317" s="1" t="s">
        <v>2446</v>
      </c>
      <c r="F317" s="1" t="s">
        <v>2446</v>
      </c>
      <c r="G317" s="1" t="s">
        <v>97</v>
      </c>
      <c r="H317" s="1" t="s">
        <v>110</v>
      </c>
      <c r="I317" s="1" t="s">
        <v>2374</v>
      </c>
    </row>
    <row r="318" spans="1:9">
      <c r="A318" s="1" t="s">
        <v>49</v>
      </c>
      <c r="B318" s="1" t="s">
        <v>374</v>
      </c>
      <c r="C318" s="1" t="s">
        <v>1634</v>
      </c>
      <c r="D318" s="1" t="s">
        <v>1635</v>
      </c>
      <c r="E318" s="1" t="s">
        <v>2447</v>
      </c>
      <c r="F318" s="1" t="s">
        <v>2447</v>
      </c>
      <c r="G318" s="1" t="s">
        <v>97</v>
      </c>
      <c r="H318" s="1" t="s">
        <v>110</v>
      </c>
      <c r="I318" s="1" t="s">
        <v>2374</v>
      </c>
    </row>
    <row r="319" spans="1:9">
      <c r="A319" s="1" t="s">
        <v>49</v>
      </c>
      <c r="B319" s="1" t="s">
        <v>374</v>
      </c>
      <c r="C319" s="1" t="s">
        <v>1634</v>
      </c>
      <c r="D319" s="1" t="s">
        <v>1635</v>
      </c>
      <c r="E319" s="1" t="s">
        <v>2448</v>
      </c>
      <c r="F319" s="1" t="s">
        <v>2448</v>
      </c>
      <c r="G319" s="1" t="s">
        <v>97</v>
      </c>
      <c r="H319" s="1" t="s">
        <v>110</v>
      </c>
      <c r="I319" s="1" t="s">
        <v>2374</v>
      </c>
    </row>
    <row r="320" spans="1:9">
      <c r="A320" s="1" t="s">
        <v>49</v>
      </c>
      <c r="B320" s="1" t="s">
        <v>374</v>
      </c>
      <c r="C320" s="1" t="s">
        <v>1634</v>
      </c>
      <c r="D320" s="1" t="s">
        <v>1635</v>
      </c>
      <c r="E320" s="1" t="s">
        <v>2449</v>
      </c>
      <c r="F320" s="1" t="s">
        <v>2449</v>
      </c>
      <c r="G320" s="1" t="s">
        <v>97</v>
      </c>
      <c r="H320" s="1" t="s">
        <v>110</v>
      </c>
      <c r="I320" s="1" t="s">
        <v>2374</v>
      </c>
    </row>
    <row r="321" spans="1:9">
      <c r="A321" s="1" t="s">
        <v>49</v>
      </c>
      <c r="B321" s="1" t="s">
        <v>374</v>
      </c>
      <c r="C321" s="1" t="s">
        <v>1634</v>
      </c>
      <c r="D321" s="1" t="s">
        <v>1635</v>
      </c>
      <c r="E321" s="1" t="s">
        <v>2420</v>
      </c>
      <c r="F321" s="1" t="s">
        <v>2420</v>
      </c>
      <c r="G321" s="1" t="s">
        <v>97</v>
      </c>
      <c r="H321" s="1" t="s">
        <v>110</v>
      </c>
      <c r="I321" s="1" t="s">
        <v>2450</v>
      </c>
    </row>
    <row r="322" spans="1:9">
      <c r="A322" s="1" t="s">
        <v>49</v>
      </c>
      <c r="B322" s="1" t="s">
        <v>374</v>
      </c>
      <c r="C322" s="1" t="s">
        <v>1634</v>
      </c>
      <c r="D322" s="1" t="s">
        <v>1635</v>
      </c>
      <c r="E322" s="1" t="s">
        <v>2451</v>
      </c>
      <c r="F322" s="1" t="s">
        <v>2451</v>
      </c>
      <c r="G322" s="1" t="s">
        <v>97</v>
      </c>
      <c r="H322" s="1" t="s">
        <v>110</v>
      </c>
      <c r="I322" s="1" t="s">
        <v>2374</v>
      </c>
    </row>
    <row r="323" spans="1:9">
      <c r="A323" s="1" t="s">
        <v>49</v>
      </c>
      <c r="B323" s="1" t="s">
        <v>374</v>
      </c>
      <c r="C323" s="1" t="s">
        <v>1634</v>
      </c>
      <c r="D323" s="1" t="s">
        <v>1635</v>
      </c>
      <c r="E323" s="1" t="s">
        <v>2452</v>
      </c>
      <c r="F323" s="1" t="s">
        <v>2452</v>
      </c>
      <c r="G323" s="1" t="s">
        <v>97</v>
      </c>
      <c r="H323" s="1" t="s">
        <v>110</v>
      </c>
      <c r="I323" s="1" t="s">
        <v>2374</v>
      </c>
    </row>
    <row r="324" spans="1:9">
      <c r="A324" s="1" t="s">
        <v>49</v>
      </c>
      <c r="B324" s="1" t="s">
        <v>374</v>
      </c>
      <c r="C324" s="1" t="s">
        <v>1634</v>
      </c>
      <c r="D324" s="1" t="s">
        <v>1635</v>
      </c>
      <c r="E324" s="1" t="s">
        <v>2453</v>
      </c>
      <c r="F324" s="1" t="s">
        <v>2453</v>
      </c>
      <c r="G324" s="1" t="s">
        <v>97</v>
      </c>
      <c r="H324" s="1" t="s">
        <v>110</v>
      </c>
      <c r="I324" s="1" t="s">
        <v>2374</v>
      </c>
    </row>
    <row r="325" spans="1:9">
      <c r="A325" s="1" t="s">
        <v>49</v>
      </c>
      <c r="B325" s="1" t="s">
        <v>374</v>
      </c>
      <c r="C325" s="1" t="s">
        <v>1634</v>
      </c>
      <c r="D325" s="1" t="s">
        <v>1635</v>
      </c>
      <c r="E325" s="1" t="s">
        <v>2454</v>
      </c>
      <c r="F325" s="1" t="s">
        <v>2454</v>
      </c>
      <c r="G325" s="1" t="s">
        <v>97</v>
      </c>
      <c r="H325" s="1" t="s">
        <v>110</v>
      </c>
      <c r="I325" s="1" t="s">
        <v>2374</v>
      </c>
    </row>
    <row r="326" spans="1:9">
      <c r="A326" s="1" t="s">
        <v>49</v>
      </c>
      <c r="B326" s="1" t="s">
        <v>374</v>
      </c>
      <c r="C326" s="1" t="s">
        <v>1634</v>
      </c>
      <c r="D326" s="1" t="s">
        <v>1635</v>
      </c>
      <c r="E326" s="1" t="s">
        <v>2455</v>
      </c>
      <c r="F326" s="1" t="s">
        <v>2455</v>
      </c>
      <c r="G326" s="1" t="s">
        <v>97</v>
      </c>
      <c r="H326" s="1" t="s">
        <v>110</v>
      </c>
      <c r="I326" s="1" t="s">
        <v>2374</v>
      </c>
    </row>
    <row r="327" spans="1:9">
      <c r="A327" s="1" t="s">
        <v>49</v>
      </c>
      <c r="B327" s="1" t="s">
        <v>374</v>
      </c>
      <c r="C327" s="1" t="s">
        <v>1634</v>
      </c>
      <c r="D327" s="1" t="s">
        <v>1635</v>
      </c>
      <c r="E327" s="1" t="s">
        <v>2456</v>
      </c>
      <c r="F327" s="1" t="s">
        <v>2456</v>
      </c>
      <c r="G327" s="1" t="s">
        <v>97</v>
      </c>
      <c r="H327" s="1" t="s">
        <v>110</v>
      </c>
      <c r="I327" s="1" t="s">
        <v>2374</v>
      </c>
    </row>
    <row r="328" spans="1:9">
      <c r="A328" s="1" t="s">
        <v>49</v>
      </c>
      <c r="B328" s="1" t="s">
        <v>374</v>
      </c>
      <c r="C328" s="1" t="s">
        <v>1634</v>
      </c>
      <c r="D328" s="1" t="s">
        <v>1635</v>
      </c>
      <c r="E328" s="1" t="s">
        <v>2457</v>
      </c>
      <c r="F328" s="1" t="s">
        <v>2457</v>
      </c>
      <c r="G328" s="1" t="s">
        <v>97</v>
      </c>
      <c r="H328" s="1" t="s">
        <v>110</v>
      </c>
      <c r="I328" s="1" t="s">
        <v>2374</v>
      </c>
    </row>
    <row r="329" spans="1:9">
      <c r="A329" s="1" t="s">
        <v>49</v>
      </c>
      <c r="B329" s="1" t="s">
        <v>374</v>
      </c>
      <c r="C329" s="1" t="s">
        <v>1634</v>
      </c>
      <c r="D329" s="1" t="s">
        <v>1635</v>
      </c>
      <c r="E329" s="1" t="s">
        <v>2458</v>
      </c>
      <c r="F329" s="1" t="s">
        <v>2458</v>
      </c>
      <c r="G329" s="1" t="s">
        <v>97</v>
      </c>
      <c r="H329" s="1" t="s">
        <v>110</v>
      </c>
      <c r="I329" s="1" t="s">
        <v>2374</v>
      </c>
    </row>
    <row r="330" spans="1:9">
      <c r="A330" s="1" t="s">
        <v>49</v>
      </c>
      <c r="B330" s="1" t="s">
        <v>374</v>
      </c>
      <c r="C330" s="1" t="s">
        <v>1634</v>
      </c>
      <c r="D330" s="1" t="s">
        <v>1635</v>
      </c>
      <c r="E330" s="1" t="s">
        <v>2459</v>
      </c>
      <c r="F330" s="1" t="s">
        <v>2459</v>
      </c>
      <c r="G330" s="1" t="s">
        <v>97</v>
      </c>
      <c r="H330" s="1" t="s">
        <v>110</v>
      </c>
      <c r="I330" s="1" t="s">
        <v>2374</v>
      </c>
    </row>
    <row r="331" spans="1:9">
      <c r="A331" s="1" t="s">
        <v>49</v>
      </c>
      <c r="B331" s="1" t="s">
        <v>374</v>
      </c>
      <c r="C331" s="1" t="s">
        <v>1634</v>
      </c>
      <c r="D331" s="1" t="s">
        <v>1635</v>
      </c>
      <c r="E331" s="1" t="s">
        <v>2460</v>
      </c>
      <c r="F331" s="1" t="s">
        <v>2460</v>
      </c>
      <c r="G331" s="1" t="s">
        <v>97</v>
      </c>
      <c r="H331" s="1" t="s">
        <v>110</v>
      </c>
      <c r="I331" s="1" t="s">
        <v>2374</v>
      </c>
    </row>
    <row r="332" spans="1:9">
      <c r="A332" s="1" t="s">
        <v>49</v>
      </c>
      <c r="B332" s="1" t="s">
        <v>374</v>
      </c>
      <c r="C332" s="1" t="s">
        <v>1634</v>
      </c>
      <c r="D332" s="1" t="s">
        <v>1635</v>
      </c>
      <c r="E332" s="1" t="s">
        <v>2461</v>
      </c>
      <c r="F332" s="1" t="s">
        <v>2461</v>
      </c>
      <c r="G332" s="1" t="s">
        <v>97</v>
      </c>
      <c r="H332" s="1" t="s">
        <v>110</v>
      </c>
      <c r="I332" s="1" t="s">
        <v>2374</v>
      </c>
    </row>
    <row r="333" spans="1:9">
      <c r="A333" s="1" t="s">
        <v>49</v>
      </c>
      <c r="B333" s="1" t="s">
        <v>374</v>
      </c>
      <c r="C333" s="1" t="s">
        <v>1634</v>
      </c>
      <c r="D333" s="1" t="s">
        <v>1635</v>
      </c>
      <c r="E333" s="1" t="s">
        <v>2462</v>
      </c>
      <c r="F333" s="1" t="s">
        <v>2462</v>
      </c>
      <c r="G333" s="1" t="s">
        <v>97</v>
      </c>
      <c r="H333" s="1" t="s">
        <v>110</v>
      </c>
      <c r="I333" s="1" t="s">
        <v>2374</v>
      </c>
    </row>
    <row r="334" spans="1:9">
      <c r="A334" s="1" t="s">
        <v>49</v>
      </c>
      <c r="B334" s="1" t="s">
        <v>374</v>
      </c>
      <c r="C334" s="1" t="s">
        <v>1634</v>
      </c>
      <c r="D334" s="1" t="s">
        <v>1635</v>
      </c>
      <c r="E334" s="1" t="s">
        <v>2463</v>
      </c>
      <c r="F334" s="1" t="s">
        <v>2463</v>
      </c>
      <c r="G334" s="1" t="s">
        <v>97</v>
      </c>
      <c r="H334" s="1" t="s">
        <v>110</v>
      </c>
      <c r="I334" s="1" t="s">
        <v>2374</v>
      </c>
    </row>
    <row r="335" spans="1:9">
      <c r="A335" s="1" t="s">
        <v>49</v>
      </c>
      <c r="B335" s="1" t="s">
        <v>374</v>
      </c>
      <c r="C335" s="1" t="s">
        <v>1634</v>
      </c>
      <c r="D335" s="1" t="s">
        <v>1635</v>
      </c>
      <c r="E335" s="1" t="s">
        <v>2464</v>
      </c>
      <c r="F335" s="1" t="s">
        <v>2464</v>
      </c>
      <c r="G335" s="1" t="s">
        <v>97</v>
      </c>
      <c r="H335" s="1" t="s">
        <v>110</v>
      </c>
      <c r="I335" s="1" t="s">
        <v>2374</v>
      </c>
    </row>
    <row r="336" spans="1:9">
      <c r="A336" s="1" t="s">
        <v>49</v>
      </c>
      <c r="B336" s="1" t="s">
        <v>374</v>
      </c>
      <c r="C336" s="1" t="s">
        <v>1634</v>
      </c>
      <c r="D336" s="1" t="s">
        <v>1635</v>
      </c>
      <c r="E336" s="1" t="s">
        <v>2465</v>
      </c>
      <c r="F336" s="1" t="s">
        <v>2465</v>
      </c>
      <c r="G336" s="1" t="s">
        <v>97</v>
      </c>
      <c r="H336" s="1" t="s">
        <v>110</v>
      </c>
      <c r="I336" s="1" t="s">
        <v>2433</v>
      </c>
    </row>
    <row r="337" spans="1:9">
      <c r="A337" s="1" t="s">
        <v>49</v>
      </c>
      <c r="B337" s="1" t="s">
        <v>374</v>
      </c>
      <c r="C337" s="1" t="s">
        <v>1634</v>
      </c>
      <c r="D337" s="1" t="s">
        <v>1635</v>
      </c>
      <c r="E337" s="1" t="s">
        <v>2466</v>
      </c>
      <c r="F337" s="1" t="s">
        <v>2466</v>
      </c>
      <c r="G337" s="1" t="s">
        <v>97</v>
      </c>
      <c r="H337" s="1" t="s">
        <v>110</v>
      </c>
      <c r="I337" s="1" t="s">
        <v>2433</v>
      </c>
    </row>
    <row r="338" spans="1:9">
      <c r="A338" s="1" t="s">
        <v>49</v>
      </c>
      <c r="B338" s="1" t="s">
        <v>374</v>
      </c>
      <c r="C338" s="1" t="s">
        <v>1634</v>
      </c>
      <c r="D338" s="1" t="s">
        <v>1635</v>
      </c>
      <c r="E338" s="1" t="s">
        <v>2467</v>
      </c>
      <c r="F338" s="1" t="s">
        <v>2467</v>
      </c>
      <c r="G338" s="1" t="s">
        <v>97</v>
      </c>
      <c r="H338" s="1" t="s">
        <v>110</v>
      </c>
      <c r="I338" s="1" t="s">
        <v>2433</v>
      </c>
    </row>
    <row r="339" spans="1:9">
      <c r="A339" s="1" t="s">
        <v>49</v>
      </c>
      <c r="B339" s="1" t="s">
        <v>374</v>
      </c>
      <c r="C339" s="1" t="s">
        <v>1634</v>
      </c>
      <c r="D339" s="1" t="s">
        <v>1635</v>
      </c>
      <c r="E339" s="1" t="s">
        <v>2468</v>
      </c>
      <c r="F339" s="1" t="s">
        <v>2468</v>
      </c>
      <c r="G339" s="1" t="s">
        <v>97</v>
      </c>
      <c r="H339" s="1" t="s">
        <v>110</v>
      </c>
      <c r="I339" s="1" t="s">
        <v>2433</v>
      </c>
    </row>
    <row r="340" spans="1:9">
      <c r="A340" s="1" t="s">
        <v>49</v>
      </c>
      <c r="B340" s="1" t="s">
        <v>374</v>
      </c>
      <c r="C340" s="1" t="s">
        <v>1634</v>
      </c>
      <c r="D340" s="1" t="s">
        <v>1635</v>
      </c>
      <c r="E340" s="1" t="s">
        <v>2469</v>
      </c>
      <c r="F340" s="1" t="s">
        <v>2469</v>
      </c>
      <c r="G340" s="1" t="s">
        <v>97</v>
      </c>
      <c r="H340" s="1" t="s">
        <v>110</v>
      </c>
      <c r="I340" s="1" t="s">
        <v>2433</v>
      </c>
    </row>
    <row r="341" spans="1:9">
      <c r="A341" s="1" t="s">
        <v>49</v>
      </c>
      <c r="B341" s="1" t="s">
        <v>374</v>
      </c>
      <c r="C341" s="1" t="s">
        <v>1634</v>
      </c>
      <c r="D341" s="1" t="s">
        <v>1635</v>
      </c>
      <c r="E341" s="1" t="s">
        <v>2470</v>
      </c>
      <c r="F341" s="1" t="s">
        <v>2470</v>
      </c>
      <c r="G341" s="1" t="s">
        <v>97</v>
      </c>
      <c r="H341" s="1" t="s">
        <v>110</v>
      </c>
      <c r="I341" s="1" t="s">
        <v>2433</v>
      </c>
    </row>
    <row r="342" spans="1:9">
      <c r="A342" s="1" t="s">
        <v>49</v>
      </c>
      <c r="B342" s="1" t="s">
        <v>374</v>
      </c>
      <c r="C342" s="1" t="s">
        <v>1634</v>
      </c>
      <c r="D342" s="1" t="s">
        <v>1635</v>
      </c>
      <c r="E342" s="1" t="s">
        <v>2471</v>
      </c>
      <c r="F342" s="1" t="s">
        <v>2471</v>
      </c>
      <c r="G342" s="1" t="s">
        <v>97</v>
      </c>
      <c r="H342" s="1" t="s">
        <v>110</v>
      </c>
      <c r="I342" s="1" t="s">
        <v>2433</v>
      </c>
    </row>
    <row r="343" spans="1:9">
      <c r="A343" s="1" t="s">
        <v>49</v>
      </c>
      <c r="B343" s="1" t="s">
        <v>374</v>
      </c>
      <c r="C343" s="1" t="s">
        <v>1634</v>
      </c>
      <c r="D343" s="1" t="s">
        <v>1635</v>
      </c>
      <c r="E343" s="1" t="s">
        <v>2472</v>
      </c>
      <c r="F343" s="1" t="s">
        <v>2472</v>
      </c>
      <c r="G343" s="1" t="s">
        <v>97</v>
      </c>
      <c r="H343" s="1" t="s">
        <v>110</v>
      </c>
      <c r="I343" s="1" t="s">
        <v>2433</v>
      </c>
    </row>
    <row r="344" spans="1:9">
      <c r="A344" s="1" t="s">
        <v>49</v>
      </c>
      <c r="B344" s="1" t="s">
        <v>374</v>
      </c>
      <c r="C344" s="1" t="s">
        <v>1634</v>
      </c>
      <c r="D344" s="1" t="s">
        <v>1635</v>
      </c>
      <c r="E344" s="1" t="s">
        <v>2473</v>
      </c>
      <c r="F344" s="1" t="s">
        <v>2473</v>
      </c>
      <c r="G344" s="1" t="s">
        <v>97</v>
      </c>
      <c r="H344" s="1" t="s">
        <v>110</v>
      </c>
      <c r="I344" s="1" t="s">
        <v>2430</v>
      </c>
    </row>
    <row r="345" spans="1:9">
      <c r="A345" s="1" t="s">
        <v>49</v>
      </c>
      <c r="B345" s="1" t="s">
        <v>374</v>
      </c>
      <c r="C345" s="1" t="s">
        <v>1634</v>
      </c>
      <c r="D345" s="1" t="s">
        <v>1635</v>
      </c>
      <c r="E345" s="1" t="s">
        <v>2474</v>
      </c>
      <c r="F345" s="1" t="s">
        <v>2474</v>
      </c>
      <c r="G345" s="1" t="s">
        <v>97</v>
      </c>
      <c r="H345" s="1" t="s">
        <v>110</v>
      </c>
      <c r="I345" s="1" t="s">
        <v>2430</v>
      </c>
    </row>
    <row r="346" spans="1:9">
      <c r="A346" s="1" t="s">
        <v>49</v>
      </c>
      <c r="B346" s="1" t="s">
        <v>374</v>
      </c>
      <c r="C346" s="1" t="s">
        <v>1634</v>
      </c>
      <c r="D346" s="1" t="s">
        <v>1635</v>
      </c>
      <c r="E346" s="1" t="s">
        <v>2475</v>
      </c>
      <c r="F346" s="1" t="s">
        <v>2475</v>
      </c>
      <c r="G346" s="1" t="s">
        <v>97</v>
      </c>
      <c r="H346" s="1" t="s">
        <v>110</v>
      </c>
      <c r="I346" s="1" t="s">
        <v>2430</v>
      </c>
    </row>
    <row r="347" spans="1:9">
      <c r="A347" s="1" t="s">
        <v>49</v>
      </c>
      <c r="B347" s="1" t="s">
        <v>374</v>
      </c>
      <c r="C347" s="1" t="s">
        <v>1634</v>
      </c>
      <c r="D347" s="1" t="s">
        <v>1635</v>
      </c>
      <c r="E347" s="1" t="s">
        <v>2476</v>
      </c>
      <c r="F347" s="1" t="s">
        <v>2476</v>
      </c>
      <c r="G347" s="1" t="s">
        <v>97</v>
      </c>
      <c r="H347" s="1" t="s">
        <v>110</v>
      </c>
      <c r="I347" s="1" t="s">
        <v>2430</v>
      </c>
    </row>
    <row r="348" spans="1:9">
      <c r="A348" s="1" t="s">
        <v>49</v>
      </c>
      <c r="B348" s="1" t="s">
        <v>374</v>
      </c>
      <c r="C348" s="1" t="s">
        <v>1634</v>
      </c>
      <c r="D348" s="1" t="s">
        <v>1635</v>
      </c>
      <c r="E348" s="1" t="s">
        <v>2477</v>
      </c>
      <c r="F348" s="1" t="s">
        <v>2477</v>
      </c>
      <c r="G348" s="1" t="s">
        <v>97</v>
      </c>
      <c r="H348" s="1" t="s">
        <v>110</v>
      </c>
      <c r="I348" s="1" t="s">
        <v>2374</v>
      </c>
    </row>
    <row r="349" spans="1:9">
      <c r="A349" s="1" t="s">
        <v>49</v>
      </c>
      <c r="B349" s="1" t="s">
        <v>374</v>
      </c>
      <c r="C349" s="1" t="s">
        <v>1634</v>
      </c>
      <c r="D349" s="1" t="s">
        <v>1635</v>
      </c>
      <c r="E349" s="1" t="s">
        <v>2478</v>
      </c>
      <c r="F349" s="1" t="s">
        <v>2478</v>
      </c>
      <c r="G349" s="1" t="s">
        <v>97</v>
      </c>
      <c r="H349" s="1" t="s">
        <v>110</v>
      </c>
      <c r="I349" s="1" t="s">
        <v>2374</v>
      </c>
    </row>
    <row r="350" spans="1:9">
      <c r="A350" s="1" t="s">
        <v>49</v>
      </c>
      <c r="B350" s="1" t="s">
        <v>374</v>
      </c>
      <c r="C350" s="1" t="s">
        <v>1634</v>
      </c>
      <c r="D350" s="1" t="s">
        <v>1635</v>
      </c>
      <c r="E350" s="1" t="s">
        <v>2479</v>
      </c>
      <c r="F350" s="1" t="s">
        <v>2479</v>
      </c>
      <c r="G350" s="1" t="s">
        <v>97</v>
      </c>
      <c r="H350" s="1" t="s">
        <v>110</v>
      </c>
      <c r="I350" s="1" t="s">
        <v>2426</v>
      </c>
    </row>
    <row r="351" spans="1:9">
      <c r="A351" s="1" t="s">
        <v>49</v>
      </c>
      <c r="B351" s="1" t="s">
        <v>374</v>
      </c>
      <c r="C351" s="1" t="s">
        <v>1634</v>
      </c>
      <c r="D351" s="1" t="s">
        <v>1635</v>
      </c>
      <c r="E351" s="1" t="s">
        <v>2407</v>
      </c>
      <c r="F351" s="1" t="s">
        <v>2407</v>
      </c>
      <c r="G351" s="1" t="s">
        <v>97</v>
      </c>
      <c r="H351" s="1" t="s">
        <v>110</v>
      </c>
      <c r="I351" s="1" t="s">
        <v>2426</v>
      </c>
    </row>
    <row r="352" spans="1:9">
      <c r="A352" s="1" t="s">
        <v>49</v>
      </c>
      <c r="B352" s="1" t="s">
        <v>374</v>
      </c>
      <c r="C352" s="1" t="s">
        <v>1634</v>
      </c>
      <c r="D352" s="1" t="s">
        <v>1635</v>
      </c>
      <c r="E352" s="1" t="s">
        <v>2480</v>
      </c>
      <c r="F352" s="1" t="s">
        <v>2480</v>
      </c>
      <c r="G352" s="1" t="s">
        <v>97</v>
      </c>
      <c r="H352" s="1" t="s">
        <v>110</v>
      </c>
      <c r="I352" s="1" t="s">
        <v>2426</v>
      </c>
    </row>
    <row r="353" spans="1:9">
      <c r="A353" s="1" t="s">
        <v>49</v>
      </c>
      <c r="B353" s="1" t="s">
        <v>374</v>
      </c>
      <c r="C353" s="1" t="s">
        <v>1634</v>
      </c>
      <c r="D353" s="1" t="s">
        <v>1635</v>
      </c>
      <c r="E353" s="1" t="s">
        <v>2481</v>
      </c>
      <c r="F353" s="1" t="s">
        <v>2481</v>
      </c>
      <c r="G353" s="1" t="s">
        <v>97</v>
      </c>
      <c r="H353" s="1" t="s">
        <v>110</v>
      </c>
      <c r="I353" s="1" t="s">
        <v>2426</v>
      </c>
    </row>
    <row r="354" spans="1:9">
      <c r="A354" s="1" t="s">
        <v>49</v>
      </c>
      <c r="B354" s="1" t="s">
        <v>374</v>
      </c>
      <c r="C354" s="1" t="s">
        <v>1634</v>
      </c>
      <c r="D354" s="1" t="s">
        <v>1635</v>
      </c>
      <c r="E354" s="1" t="s">
        <v>2482</v>
      </c>
      <c r="F354" s="1" t="s">
        <v>2482</v>
      </c>
      <c r="G354" s="1" t="s">
        <v>97</v>
      </c>
      <c r="H354" s="1" t="s">
        <v>110</v>
      </c>
      <c r="I354" s="1" t="s">
        <v>2426</v>
      </c>
    </row>
    <row r="355" spans="1:9">
      <c r="A355" s="1" t="s">
        <v>49</v>
      </c>
      <c r="B355" s="1" t="s">
        <v>374</v>
      </c>
      <c r="C355" s="1" t="s">
        <v>1634</v>
      </c>
      <c r="D355" s="1" t="s">
        <v>1635</v>
      </c>
      <c r="E355" s="1" t="s">
        <v>2483</v>
      </c>
      <c r="F355" s="1" t="s">
        <v>2483</v>
      </c>
      <c r="G355" s="1" t="s">
        <v>97</v>
      </c>
      <c r="H355" s="1" t="s">
        <v>110</v>
      </c>
      <c r="I355" s="1" t="s">
        <v>2433</v>
      </c>
    </row>
    <row r="356" spans="1:9">
      <c r="A356" s="1" t="s">
        <v>49</v>
      </c>
      <c r="B356" s="1" t="s">
        <v>374</v>
      </c>
      <c r="C356" s="1" t="s">
        <v>1634</v>
      </c>
      <c r="D356" s="1" t="s">
        <v>1635</v>
      </c>
      <c r="E356" s="1" t="s">
        <v>2408</v>
      </c>
      <c r="F356" s="1" t="s">
        <v>2408</v>
      </c>
      <c r="G356" s="1" t="s">
        <v>97</v>
      </c>
      <c r="H356" s="1" t="s">
        <v>110</v>
      </c>
      <c r="I356" s="1" t="s">
        <v>2422</v>
      </c>
    </row>
    <row r="357" spans="1:9">
      <c r="A357" s="1" t="s">
        <v>49</v>
      </c>
      <c r="B357" s="1" t="s">
        <v>374</v>
      </c>
      <c r="C357" s="1" t="s">
        <v>1634</v>
      </c>
      <c r="D357" s="1" t="s">
        <v>1635</v>
      </c>
      <c r="E357" s="1" t="s">
        <v>2418</v>
      </c>
      <c r="F357" s="1" t="s">
        <v>2418</v>
      </c>
      <c r="G357" s="1" t="s">
        <v>97</v>
      </c>
      <c r="H357" s="1" t="s">
        <v>110</v>
      </c>
      <c r="I357" s="1" t="s">
        <v>2484</v>
      </c>
    </row>
    <row r="358" spans="1:9">
      <c r="A358" s="1" t="s">
        <v>49</v>
      </c>
      <c r="B358" s="1" t="s">
        <v>374</v>
      </c>
      <c r="C358" s="1" t="s">
        <v>1634</v>
      </c>
      <c r="D358" s="1" t="s">
        <v>1635</v>
      </c>
      <c r="E358" s="1" t="s">
        <v>2485</v>
      </c>
      <c r="F358" s="1" t="s">
        <v>2485</v>
      </c>
      <c r="G358" s="1" t="s">
        <v>97</v>
      </c>
      <c r="H358" s="1" t="s">
        <v>110</v>
      </c>
      <c r="I358" s="1" t="s">
        <v>2430</v>
      </c>
    </row>
    <row r="359" spans="1:9">
      <c r="A359" s="1" t="s">
        <v>49</v>
      </c>
      <c r="B359" s="1" t="s">
        <v>374</v>
      </c>
      <c r="C359" s="1" t="s">
        <v>1634</v>
      </c>
      <c r="D359" s="1" t="s">
        <v>1635</v>
      </c>
      <c r="E359" s="1" t="s">
        <v>2486</v>
      </c>
      <c r="F359" s="1" t="s">
        <v>2486</v>
      </c>
      <c r="G359" s="1" t="s">
        <v>97</v>
      </c>
      <c r="H359" s="1" t="s">
        <v>110</v>
      </c>
      <c r="I359" s="1" t="s">
        <v>2433</v>
      </c>
    </row>
    <row r="360" spans="1:9">
      <c r="A360" s="1" t="s">
        <v>49</v>
      </c>
      <c r="B360" s="1" t="s">
        <v>374</v>
      </c>
      <c r="C360" s="1" t="s">
        <v>1634</v>
      </c>
      <c r="D360" s="1" t="s">
        <v>1635</v>
      </c>
      <c r="E360" s="1" t="s">
        <v>2487</v>
      </c>
      <c r="F360" s="1" t="s">
        <v>2487</v>
      </c>
      <c r="G360" s="1" t="s">
        <v>97</v>
      </c>
      <c r="H360" s="1" t="s">
        <v>110</v>
      </c>
      <c r="I360" s="1" t="s">
        <v>2433</v>
      </c>
    </row>
    <row r="361" spans="1:9">
      <c r="A361" s="1" t="s">
        <v>49</v>
      </c>
      <c r="B361" s="1" t="s">
        <v>374</v>
      </c>
      <c r="C361" s="1" t="s">
        <v>1634</v>
      </c>
      <c r="D361" s="1" t="s">
        <v>1635</v>
      </c>
      <c r="E361" s="1" t="s">
        <v>2488</v>
      </c>
      <c r="F361" s="1" t="s">
        <v>2488</v>
      </c>
      <c r="G361" s="1" t="s">
        <v>97</v>
      </c>
      <c r="H361" s="1" t="s">
        <v>110</v>
      </c>
      <c r="I361" s="1" t="s">
        <v>2433</v>
      </c>
    </row>
    <row r="362" spans="1:9">
      <c r="A362" s="1" t="s">
        <v>49</v>
      </c>
      <c r="B362" s="1" t="s">
        <v>374</v>
      </c>
      <c r="C362" s="1" t="s">
        <v>1634</v>
      </c>
      <c r="D362" s="1" t="s">
        <v>1635</v>
      </c>
      <c r="E362" s="1" t="s">
        <v>2489</v>
      </c>
      <c r="F362" s="1" t="s">
        <v>2489</v>
      </c>
      <c r="G362" s="1" t="s">
        <v>97</v>
      </c>
      <c r="H362" s="1" t="s">
        <v>110</v>
      </c>
      <c r="I362" s="1" t="s">
        <v>2433</v>
      </c>
    </row>
    <row r="363" spans="1:9">
      <c r="A363" s="1" t="s">
        <v>49</v>
      </c>
      <c r="B363" s="1" t="s">
        <v>374</v>
      </c>
      <c r="C363" s="1" t="s">
        <v>1634</v>
      </c>
      <c r="D363" s="1" t="s">
        <v>1635</v>
      </c>
      <c r="E363" s="1" t="s">
        <v>2490</v>
      </c>
      <c r="F363" s="1" t="s">
        <v>2490</v>
      </c>
      <c r="G363" s="1" t="s">
        <v>97</v>
      </c>
      <c r="H363" s="1" t="s">
        <v>110</v>
      </c>
      <c r="I363" s="1" t="s">
        <v>2433</v>
      </c>
    </row>
    <row r="364" spans="1:9">
      <c r="A364" s="1" t="s">
        <v>49</v>
      </c>
      <c r="B364" s="1" t="s">
        <v>374</v>
      </c>
      <c r="C364" s="1" t="s">
        <v>1634</v>
      </c>
      <c r="D364" s="1" t="s">
        <v>1635</v>
      </c>
      <c r="E364" s="1" t="s">
        <v>2491</v>
      </c>
      <c r="F364" s="1" t="s">
        <v>2491</v>
      </c>
      <c r="G364" s="1" t="s">
        <v>97</v>
      </c>
      <c r="H364" s="1" t="s">
        <v>110</v>
      </c>
      <c r="I364" s="1" t="s">
        <v>2433</v>
      </c>
    </row>
    <row r="365" spans="1:9">
      <c r="A365" s="1" t="s">
        <v>49</v>
      </c>
      <c r="B365" s="1" t="s">
        <v>374</v>
      </c>
      <c r="C365" s="1" t="s">
        <v>1634</v>
      </c>
      <c r="D365" s="1" t="s">
        <v>1635</v>
      </c>
      <c r="E365" s="1" t="s">
        <v>2492</v>
      </c>
      <c r="F365" s="1" t="s">
        <v>2492</v>
      </c>
      <c r="G365" s="1" t="s">
        <v>97</v>
      </c>
      <c r="H365" s="1" t="s">
        <v>110</v>
      </c>
      <c r="I365" s="1" t="s">
        <v>2433</v>
      </c>
    </row>
    <row r="366" spans="1:9">
      <c r="A366" s="1" t="s">
        <v>49</v>
      </c>
      <c r="B366" s="1" t="s">
        <v>374</v>
      </c>
      <c r="C366" s="1" t="s">
        <v>1634</v>
      </c>
      <c r="D366" s="1" t="s">
        <v>1635</v>
      </c>
      <c r="E366" s="1" t="s">
        <v>2493</v>
      </c>
      <c r="F366" s="1" t="s">
        <v>2493</v>
      </c>
      <c r="G366" s="1" t="s">
        <v>97</v>
      </c>
      <c r="H366" s="1" t="s">
        <v>110</v>
      </c>
      <c r="I366" s="1" t="s">
        <v>2433</v>
      </c>
    </row>
    <row r="367" spans="1:9">
      <c r="A367" s="1" t="s">
        <v>49</v>
      </c>
      <c r="B367" s="1" t="s">
        <v>374</v>
      </c>
      <c r="C367" s="1" t="s">
        <v>1634</v>
      </c>
      <c r="D367" s="1" t="s">
        <v>1635</v>
      </c>
      <c r="E367" s="1" t="s">
        <v>2494</v>
      </c>
      <c r="F367" s="1" t="s">
        <v>2494</v>
      </c>
      <c r="G367" s="1" t="s">
        <v>97</v>
      </c>
      <c r="H367" s="1" t="s">
        <v>110</v>
      </c>
      <c r="I367" s="1" t="s">
        <v>2433</v>
      </c>
    </row>
    <row r="368" spans="1:9">
      <c r="A368" s="1" t="s">
        <v>49</v>
      </c>
      <c r="B368" s="1" t="s">
        <v>374</v>
      </c>
      <c r="C368" s="1" t="s">
        <v>1634</v>
      </c>
      <c r="D368" s="1" t="s">
        <v>1635</v>
      </c>
      <c r="E368" s="1" t="s">
        <v>2495</v>
      </c>
      <c r="F368" s="1" t="s">
        <v>2495</v>
      </c>
      <c r="G368" s="1" t="s">
        <v>97</v>
      </c>
      <c r="H368" s="1" t="s">
        <v>110</v>
      </c>
      <c r="I368" s="1" t="s">
        <v>2433</v>
      </c>
    </row>
    <row r="369" spans="1:9">
      <c r="A369" s="1" t="s">
        <v>49</v>
      </c>
      <c r="B369" s="1" t="s">
        <v>374</v>
      </c>
      <c r="C369" s="1" t="s">
        <v>1634</v>
      </c>
      <c r="D369" s="1" t="s">
        <v>1635</v>
      </c>
      <c r="E369" s="1" t="s">
        <v>2496</v>
      </c>
      <c r="F369" s="1" t="s">
        <v>2496</v>
      </c>
      <c r="G369" s="1" t="s">
        <v>97</v>
      </c>
      <c r="H369" s="1" t="s">
        <v>110</v>
      </c>
      <c r="I369" s="1" t="s">
        <v>2497</v>
      </c>
    </row>
    <row r="370" spans="1:9">
      <c r="A370" s="1" t="s">
        <v>49</v>
      </c>
      <c r="B370" s="1" t="s">
        <v>374</v>
      </c>
      <c r="C370" s="1" t="s">
        <v>1634</v>
      </c>
      <c r="D370" s="1" t="s">
        <v>1635</v>
      </c>
      <c r="E370" s="1" t="s">
        <v>2498</v>
      </c>
      <c r="F370" s="1" t="s">
        <v>2498</v>
      </c>
      <c r="G370" s="1" t="s">
        <v>97</v>
      </c>
      <c r="H370" s="1" t="s">
        <v>110</v>
      </c>
      <c r="I370" s="1" t="s">
        <v>2499</v>
      </c>
    </row>
    <row r="371" spans="1:9">
      <c r="A371" s="1" t="s">
        <v>49</v>
      </c>
      <c r="B371" s="1" t="s">
        <v>374</v>
      </c>
      <c r="C371" s="1" t="s">
        <v>1634</v>
      </c>
      <c r="D371" s="1" t="s">
        <v>1635</v>
      </c>
      <c r="E371" s="1" t="s">
        <v>2424</v>
      </c>
      <c r="F371" s="1" t="s">
        <v>2424</v>
      </c>
      <c r="G371" s="1" t="s">
        <v>97</v>
      </c>
      <c r="H371" s="1" t="s">
        <v>110</v>
      </c>
      <c r="I371" s="1" t="s">
        <v>2500</v>
      </c>
    </row>
    <row r="372" spans="1:9">
      <c r="A372" s="1" t="s">
        <v>49</v>
      </c>
      <c r="B372" s="1" t="s">
        <v>374</v>
      </c>
      <c r="C372" s="1" t="s">
        <v>1634</v>
      </c>
      <c r="D372" s="1" t="s">
        <v>1635</v>
      </c>
      <c r="E372" s="1" t="s">
        <v>2501</v>
      </c>
      <c r="F372" s="1" t="s">
        <v>2501</v>
      </c>
      <c r="G372" s="1" t="s">
        <v>97</v>
      </c>
      <c r="H372" s="1" t="s">
        <v>110</v>
      </c>
      <c r="I372" s="1" t="s">
        <v>2422</v>
      </c>
    </row>
    <row r="373" spans="1:9">
      <c r="A373" s="1" t="s">
        <v>49</v>
      </c>
      <c r="B373" s="1" t="s">
        <v>374</v>
      </c>
      <c r="C373" s="1" t="s">
        <v>1634</v>
      </c>
      <c r="D373" s="1" t="s">
        <v>1635</v>
      </c>
      <c r="E373" s="1" t="s">
        <v>2502</v>
      </c>
      <c r="F373" s="1" t="s">
        <v>2502</v>
      </c>
      <c r="G373" s="1" t="s">
        <v>97</v>
      </c>
      <c r="H373" s="1" t="s">
        <v>110</v>
      </c>
      <c r="I373" s="1" t="s">
        <v>2503</v>
      </c>
    </row>
    <row r="374" spans="1:9">
      <c r="A374" s="1" t="s">
        <v>49</v>
      </c>
      <c r="B374" s="1" t="s">
        <v>374</v>
      </c>
      <c r="C374" s="1" t="s">
        <v>1634</v>
      </c>
      <c r="D374" s="1" t="s">
        <v>1635</v>
      </c>
      <c r="E374" s="1" t="s">
        <v>2504</v>
      </c>
      <c r="F374" s="1" t="s">
        <v>2504</v>
      </c>
      <c r="G374" s="1" t="s">
        <v>97</v>
      </c>
      <c r="H374" s="1" t="s">
        <v>110</v>
      </c>
      <c r="I374" s="1" t="s">
        <v>2422</v>
      </c>
    </row>
    <row r="375" spans="1:9">
      <c r="A375" s="1" t="s">
        <v>49</v>
      </c>
      <c r="B375" s="1" t="s">
        <v>374</v>
      </c>
      <c r="C375" s="1" t="s">
        <v>1634</v>
      </c>
      <c r="D375" s="1" t="s">
        <v>1635</v>
      </c>
      <c r="E375" s="1" t="s">
        <v>2505</v>
      </c>
      <c r="F375" s="1" t="s">
        <v>2505</v>
      </c>
      <c r="G375" s="1" t="s">
        <v>97</v>
      </c>
      <c r="H375" s="1" t="s">
        <v>110</v>
      </c>
      <c r="I375" s="1" t="s">
        <v>2422</v>
      </c>
    </row>
    <row r="376" spans="1:9">
      <c r="A376" s="1" t="s">
        <v>49</v>
      </c>
      <c r="B376" s="1" t="s">
        <v>374</v>
      </c>
      <c r="C376" s="1" t="s">
        <v>1634</v>
      </c>
      <c r="D376" s="1" t="s">
        <v>1635</v>
      </c>
      <c r="E376" s="1" t="s">
        <v>2506</v>
      </c>
      <c r="F376" s="1" t="s">
        <v>2506</v>
      </c>
      <c r="G376" s="1" t="s">
        <v>97</v>
      </c>
      <c r="H376" s="1" t="s">
        <v>110</v>
      </c>
      <c r="I376" s="1" t="s">
        <v>2422</v>
      </c>
    </row>
    <row r="377" spans="1:9">
      <c r="A377" s="1" t="s">
        <v>49</v>
      </c>
      <c r="B377" s="1" t="s">
        <v>374</v>
      </c>
      <c r="C377" s="1" t="s">
        <v>1634</v>
      </c>
      <c r="D377" s="1" t="s">
        <v>1635</v>
      </c>
      <c r="E377" s="1" t="s">
        <v>2507</v>
      </c>
      <c r="F377" s="1" t="s">
        <v>2507</v>
      </c>
      <c r="G377" s="1" t="s">
        <v>97</v>
      </c>
      <c r="H377" s="1" t="s">
        <v>110</v>
      </c>
      <c r="I377" s="1" t="s">
        <v>2422</v>
      </c>
    </row>
    <row r="378" spans="1:9">
      <c r="A378" s="1" t="s">
        <v>49</v>
      </c>
      <c r="B378" s="1" t="s">
        <v>374</v>
      </c>
      <c r="C378" s="1" t="s">
        <v>1634</v>
      </c>
      <c r="D378" s="1" t="s">
        <v>1635</v>
      </c>
      <c r="E378" s="1" t="s">
        <v>2508</v>
      </c>
      <c r="F378" s="1" t="s">
        <v>2508</v>
      </c>
      <c r="G378" s="1" t="s">
        <v>97</v>
      </c>
      <c r="H378" s="1" t="s">
        <v>110</v>
      </c>
      <c r="I378" s="1" t="s">
        <v>2422</v>
      </c>
    </row>
    <row r="379" spans="1:9">
      <c r="A379" s="1" t="s">
        <v>49</v>
      </c>
      <c r="B379" s="1" t="s">
        <v>374</v>
      </c>
      <c r="C379" s="1" t="s">
        <v>1634</v>
      </c>
      <c r="D379" s="1" t="s">
        <v>1635</v>
      </c>
      <c r="E379" s="1" t="s">
        <v>2509</v>
      </c>
      <c r="F379" s="1" t="s">
        <v>2509</v>
      </c>
      <c r="G379" s="1" t="s">
        <v>97</v>
      </c>
      <c r="H379" s="1" t="s">
        <v>110</v>
      </c>
      <c r="I379" s="1" t="s">
        <v>2422</v>
      </c>
    </row>
    <row r="380" spans="1:9">
      <c r="A380" s="1" t="s">
        <v>49</v>
      </c>
      <c r="B380" s="1" t="s">
        <v>374</v>
      </c>
      <c r="C380" s="1" t="s">
        <v>1634</v>
      </c>
      <c r="D380" s="1" t="s">
        <v>1635</v>
      </c>
      <c r="E380" s="1" t="s">
        <v>2510</v>
      </c>
      <c r="F380" s="1" t="s">
        <v>2510</v>
      </c>
      <c r="G380" s="1" t="s">
        <v>97</v>
      </c>
      <c r="H380" s="1" t="s">
        <v>110</v>
      </c>
      <c r="I380" s="1" t="s">
        <v>2511</v>
      </c>
    </row>
    <row r="381" spans="1:9">
      <c r="A381" s="1" t="s">
        <v>49</v>
      </c>
      <c r="B381" s="1" t="s">
        <v>374</v>
      </c>
      <c r="C381" s="1" t="s">
        <v>1634</v>
      </c>
      <c r="D381" s="1" t="s">
        <v>1635</v>
      </c>
      <c r="E381" s="1" t="s">
        <v>2512</v>
      </c>
      <c r="F381" s="1" t="s">
        <v>2512</v>
      </c>
      <c r="G381" s="1" t="s">
        <v>97</v>
      </c>
      <c r="H381" s="1" t="s">
        <v>110</v>
      </c>
      <c r="I381" s="1" t="s">
        <v>2511</v>
      </c>
    </row>
    <row r="382" spans="1:9">
      <c r="A382" s="1" t="s">
        <v>49</v>
      </c>
      <c r="B382" s="1" t="s">
        <v>374</v>
      </c>
      <c r="C382" s="1" t="s">
        <v>1634</v>
      </c>
      <c r="D382" s="1" t="s">
        <v>1635</v>
      </c>
      <c r="E382" s="1" t="s">
        <v>2513</v>
      </c>
      <c r="F382" s="1" t="s">
        <v>2513</v>
      </c>
      <c r="G382" s="1" t="s">
        <v>97</v>
      </c>
      <c r="H382" s="1" t="s">
        <v>110</v>
      </c>
      <c r="I382" s="1" t="s">
        <v>2433</v>
      </c>
    </row>
    <row r="383" spans="1:9">
      <c r="A383" s="1" t="s">
        <v>49</v>
      </c>
      <c r="B383" s="1" t="s">
        <v>374</v>
      </c>
      <c r="C383" s="1" t="s">
        <v>1634</v>
      </c>
      <c r="D383" s="1" t="s">
        <v>1635</v>
      </c>
      <c r="E383" s="1" t="s">
        <v>2514</v>
      </c>
      <c r="F383" s="1" t="s">
        <v>2514</v>
      </c>
      <c r="G383" s="1" t="s">
        <v>97</v>
      </c>
      <c r="H383" s="1" t="s">
        <v>110</v>
      </c>
      <c r="I383" s="1" t="s">
        <v>2433</v>
      </c>
    </row>
    <row r="384" spans="1:9">
      <c r="A384" s="1" t="s">
        <v>49</v>
      </c>
      <c r="B384" s="1" t="s">
        <v>374</v>
      </c>
      <c r="C384" s="1" t="s">
        <v>1634</v>
      </c>
      <c r="D384" s="1" t="s">
        <v>1635</v>
      </c>
      <c r="E384" s="1" t="s">
        <v>2515</v>
      </c>
      <c r="F384" s="1" t="s">
        <v>2515</v>
      </c>
      <c r="G384" s="1" t="s">
        <v>97</v>
      </c>
      <c r="H384" s="1" t="s">
        <v>110</v>
      </c>
      <c r="I384" s="1" t="s">
        <v>2438</v>
      </c>
    </row>
    <row r="385" spans="1:9">
      <c r="A385" s="1" t="s">
        <v>49</v>
      </c>
      <c r="B385" s="1" t="s">
        <v>374</v>
      </c>
      <c r="C385" s="1" t="s">
        <v>1634</v>
      </c>
      <c r="D385" s="1" t="s">
        <v>1635</v>
      </c>
      <c r="E385" s="1" t="s">
        <v>2516</v>
      </c>
      <c r="F385" s="1" t="s">
        <v>2516</v>
      </c>
      <c r="G385" s="1" t="s">
        <v>97</v>
      </c>
      <c r="H385" s="1" t="s">
        <v>110</v>
      </c>
      <c r="I385" s="1" t="s">
        <v>2438</v>
      </c>
    </row>
    <row r="386" spans="1:9">
      <c r="A386" s="1" t="s">
        <v>49</v>
      </c>
      <c r="B386" s="1" t="s">
        <v>374</v>
      </c>
      <c r="C386" s="1" t="s">
        <v>1634</v>
      </c>
      <c r="D386" s="1" t="s">
        <v>1635</v>
      </c>
      <c r="E386" s="1" t="s">
        <v>2517</v>
      </c>
      <c r="F386" s="1" t="s">
        <v>2517</v>
      </c>
      <c r="G386" s="1" t="s">
        <v>97</v>
      </c>
      <c r="H386" s="1" t="s">
        <v>110</v>
      </c>
      <c r="I386" s="1" t="s">
        <v>2438</v>
      </c>
    </row>
    <row r="387" spans="1:9">
      <c r="A387" s="1" t="s">
        <v>49</v>
      </c>
      <c r="B387" s="1" t="s">
        <v>374</v>
      </c>
      <c r="C387" s="1" t="s">
        <v>1634</v>
      </c>
      <c r="D387" s="1" t="s">
        <v>1635</v>
      </c>
      <c r="E387" s="1" t="s">
        <v>2518</v>
      </c>
      <c r="F387" s="1" t="s">
        <v>2518</v>
      </c>
      <c r="G387" s="1" t="s">
        <v>97</v>
      </c>
      <c r="H387" s="1" t="s">
        <v>110</v>
      </c>
      <c r="I387" s="1" t="s">
        <v>2438</v>
      </c>
    </row>
    <row r="388" spans="1:9">
      <c r="A388" s="1" t="s">
        <v>49</v>
      </c>
      <c r="B388" s="1" t="s">
        <v>374</v>
      </c>
      <c r="C388" s="1" t="s">
        <v>1634</v>
      </c>
      <c r="D388" s="1" t="s">
        <v>1635</v>
      </c>
      <c r="E388" s="1" t="s">
        <v>2519</v>
      </c>
      <c r="F388" s="1" t="s">
        <v>2519</v>
      </c>
      <c r="G388" s="1" t="s">
        <v>97</v>
      </c>
      <c r="H388" s="1" t="s">
        <v>110</v>
      </c>
      <c r="I388" s="1" t="s">
        <v>2438</v>
      </c>
    </row>
    <row r="389" spans="1:9">
      <c r="A389" s="1" t="s">
        <v>49</v>
      </c>
      <c r="B389" s="1" t="s">
        <v>374</v>
      </c>
      <c r="C389" s="1" t="s">
        <v>1634</v>
      </c>
      <c r="D389" s="1" t="s">
        <v>1635</v>
      </c>
      <c r="E389" s="1" t="s">
        <v>2520</v>
      </c>
      <c r="F389" s="1" t="s">
        <v>2520</v>
      </c>
      <c r="G389" s="1" t="s">
        <v>97</v>
      </c>
      <c r="H389" s="1" t="s">
        <v>110</v>
      </c>
      <c r="I389" s="1" t="s">
        <v>2521</v>
      </c>
    </row>
    <row r="390" spans="1:9">
      <c r="A390" s="1" t="s">
        <v>49</v>
      </c>
      <c r="B390" s="1" t="s">
        <v>374</v>
      </c>
      <c r="C390" s="1" t="s">
        <v>1634</v>
      </c>
      <c r="D390" s="1" t="s">
        <v>1635</v>
      </c>
      <c r="E390" s="1" t="s">
        <v>2522</v>
      </c>
      <c r="F390" s="1" t="s">
        <v>2522</v>
      </c>
      <c r="G390" s="1" t="s">
        <v>97</v>
      </c>
      <c r="H390" s="1" t="s">
        <v>110</v>
      </c>
      <c r="I390" s="1" t="s">
        <v>2521</v>
      </c>
    </row>
    <row r="391" spans="1:9">
      <c r="A391" s="1" t="s">
        <v>49</v>
      </c>
      <c r="B391" s="1" t="s">
        <v>374</v>
      </c>
      <c r="C391" s="1" t="s">
        <v>1634</v>
      </c>
      <c r="D391" s="1" t="s">
        <v>1635</v>
      </c>
      <c r="E391" s="1" t="s">
        <v>2523</v>
      </c>
      <c r="F391" s="1" t="s">
        <v>2523</v>
      </c>
      <c r="G391" s="1" t="s">
        <v>97</v>
      </c>
      <c r="H391" s="1" t="s">
        <v>110</v>
      </c>
      <c r="I391" s="1" t="s">
        <v>2521</v>
      </c>
    </row>
    <row r="392" spans="1:9">
      <c r="A392" s="1" t="s">
        <v>49</v>
      </c>
      <c r="B392" s="1" t="s">
        <v>374</v>
      </c>
      <c r="C392" s="1" t="s">
        <v>1634</v>
      </c>
      <c r="D392" s="1" t="s">
        <v>1635</v>
      </c>
      <c r="E392" s="1" t="s">
        <v>2524</v>
      </c>
      <c r="F392" s="1" t="s">
        <v>2524</v>
      </c>
      <c r="G392" s="1" t="s">
        <v>97</v>
      </c>
      <c r="H392" s="1" t="s">
        <v>110</v>
      </c>
      <c r="I392" s="1" t="s">
        <v>2525</v>
      </c>
    </row>
    <row r="393" spans="1:9">
      <c r="A393" s="1" t="s">
        <v>49</v>
      </c>
      <c r="B393" s="1" t="s">
        <v>374</v>
      </c>
      <c r="C393" s="1" t="s">
        <v>1634</v>
      </c>
      <c r="D393" s="1" t="s">
        <v>1635</v>
      </c>
      <c r="E393" s="1" t="s">
        <v>2526</v>
      </c>
      <c r="F393" s="1" t="s">
        <v>2526</v>
      </c>
      <c r="G393" s="1" t="s">
        <v>97</v>
      </c>
      <c r="H393" s="1" t="s">
        <v>110</v>
      </c>
      <c r="I393" s="1" t="s">
        <v>2525</v>
      </c>
    </row>
    <row r="394" spans="1:9">
      <c r="A394" s="1" t="s">
        <v>49</v>
      </c>
      <c r="B394" s="1" t="s">
        <v>374</v>
      </c>
      <c r="C394" s="1" t="s">
        <v>1634</v>
      </c>
      <c r="D394" s="1" t="s">
        <v>1635</v>
      </c>
      <c r="E394" s="1" t="s">
        <v>2527</v>
      </c>
      <c r="F394" s="1" t="s">
        <v>2527</v>
      </c>
      <c r="G394" s="1" t="s">
        <v>97</v>
      </c>
      <c r="H394" s="1" t="s">
        <v>110</v>
      </c>
      <c r="I394" s="1" t="s">
        <v>2525</v>
      </c>
    </row>
    <row r="395" spans="1:9">
      <c r="A395" s="1" t="s">
        <v>49</v>
      </c>
      <c r="B395" s="1" t="s">
        <v>374</v>
      </c>
      <c r="C395" s="1" t="s">
        <v>1634</v>
      </c>
      <c r="D395" s="1" t="s">
        <v>1635</v>
      </c>
      <c r="E395" s="1" t="s">
        <v>2429</v>
      </c>
      <c r="F395" s="1" t="s">
        <v>2429</v>
      </c>
      <c r="G395" s="1" t="s">
        <v>97</v>
      </c>
      <c r="H395" s="1" t="s">
        <v>110</v>
      </c>
      <c r="I395" s="1" t="s">
        <v>2528</v>
      </c>
    </row>
    <row r="396" spans="1:9">
      <c r="A396" s="1" t="s">
        <v>49</v>
      </c>
      <c r="B396" s="1" t="s">
        <v>374</v>
      </c>
      <c r="C396" s="1" t="s">
        <v>1634</v>
      </c>
      <c r="D396" s="1" t="s">
        <v>1635</v>
      </c>
      <c r="E396" s="1" t="s">
        <v>2431</v>
      </c>
      <c r="F396" s="1" t="s">
        <v>2431</v>
      </c>
      <c r="G396" s="1" t="s">
        <v>97</v>
      </c>
      <c r="H396" s="1" t="s">
        <v>110</v>
      </c>
      <c r="I396" s="1" t="s">
        <v>2529</v>
      </c>
    </row>
    <row r="397" spans="1:9">
      <c r="A397" s="1" t="s">
        <v>49</v>
      </c>
      <c r="B397" s="1" t="s">
        <v>374</v>
      </c>
      <c r="C397" s="1" t="s">
        <v>1634</v>
      </c>
      <c r="D397" s="1" t="s">
        <v>1635</v>
      </c>
      <c r="E397" s="1" t="s">
        <v>2419</v>
      </c>
      <c r="F397" s="1" t="s">
        <v>2419</v>
      </c>
      <c r="G397" s="1" t="s">
        <v>97</v>
      </c>
      <c r="H397" s="1" t="s">
        <v>110</v>
      </c>
      <c r="I397" s="1" t="s">
        <v>2530</v>
      </c>
    </row>
    <row r="398" spans="1:9">
      <c r="A398" s="1" t="s">
        <v>49</v>
      </c>
      <c r="B398" s="1" t="s">
        <v>374</v>
      </c>
      <c r="C398" s="1" t="s">
        <v>1666</v>
      </c>
      <c r="D398" s="1" t="s">
        <v>1667</v>
      </c>
      <c r="E398" s="1" t="s">
        <v>2377</v>
      </c>
      <c r="F398" s="1" t="s">
        <v>2377</v>
      </c>
      <c r="G398" s="1" t="s">
        <v>97</v>
      </c>
      <c r="H398" s="1" t="s">
        <v>110</v>
      </c>
    </row>
    <row r="399" spans="1:9">
      <c r="A399" s="1" t="s">
        <v>49</v>
      </c>
      <c r="B399" s="1" t="s">
        <v>374</v>
      </c>
      <c r="C399" s="1" t="s">
        <v>1666</v>
      </c>
      <c r="D399" s="1" t="s">
        <v>1667</v>
      </c>
      <c r="E399" s="1" t="s">
        <v>2378</v>
      </c>
      <c r="F399" s="1" t="s">
        <v>2378</v>
      </c>
      <c r="G399" s="1" t="s">
        <v>97</v>
      </c>
      <c r="H399" s="1" t="s">
        <v>110</v>
      </c>
    </row>
    <row r="400" spans="1:9">
      <c r="A400" s="1" t="s">
        <v>49</v>
      </c>
      <c r="B400" s="1" t="s">
        <v>374</v>
      </c>
      <c r="C400" s="1" t="s">
        <v>1666</v>
      </c>
      <c r="D400" s="1" t="s">
        <v>1667</v>
      </c>
      <c r="E400" s="1" t="s">
        <v>2379</v>
      </c>
      <c r="F400" s="1" t="s">
        <v>2379</v>
      </c>
      <c r="G400" s="1" t="s">
        <v>97</v>
      </c>
      <c r="H400" s="1" t="s">
        <v>110</v>
      </c>
    </row>
    <row r="401" spans="1:8">
      <c r="A401" s="1" t="s">
        <v>49</v>
      </c>
      <c r="B401" s="1" t="s">
        <v>374</v>
      </c>
      <c r="C401" s="1" t="s">
        <v>1666</v>
      </c>
      <c r="D401" s="1" t="s">
        <v>1667</v>
      </c>
      <c r="E401" s="1" t="s">
        <v>2380</v>
      </c>
      <c r="F401" s="1" t="s">
        <v>2380</v>
      </c>
      <c r="G401" s="1" t="s">
        <v>97</v>
      </c>
      <c r="H401" s="1" t="s">
        <v>110</v>
      </c>
    </row>
    <row r="402" spans="1:8">
      <c r="A402" s="1" t="s">
        <v>49</v>
      </c>
      <c r="B402" s="1" t="s">
        <v>374</v>
      </c>
      <c r="C402" s="1" t="s">
        <v>1666</v>
      </c>
      <c r="D402" s="1" t="s">
        <v>1667</v>
      </c>
      <c r="E402" s="1" t="s">
        <v>2381</v>
      </c>
      <c r="F402" s="1" t="s">
        <v>2381</v>
      </c>
      <c r="G402" s="1" t="s">
        <v>97</v>
      </c>
      <c r="H402" s="1" t="s">
        <v>110</v>
      </c>
    </row>
    <row r="403" spans="1:8">
      <c r="A403" s="1" t="s">
        <v>49</v>
      </c>
      <c r="B403" s="1" t="s">
        <v>374</v>
      </c>
      <c r="C403" s="1" t="s">
        <v>1666</v>
      </c>
      <c r="D403" s="1" t="s">
        <v>1667</v>
      </c>
      <c r="E403" s="1" t="s">
        <v>2382</v>
      </c>
      <c r="F403" s="1" t="s">
        <v>2382</v>
      </c>
      <c r="G403" s="1" t="s">
        <v>97</v>
      </c>
      <c r="H403" s="1" t="s">
        <v>110</v>
      </c>
    </row>
    <row r="404" spans="1:8">
      <c r="A404" s="1" t="s">
        <v>49</v>
      </c>
      <c r="B404" s="1" t="s">
        <v>374</v>
      </c>
      <c r="C404" s="1" t="s">
        <v>1666</v>
      </c>
      <c r="D404" s="1" t="s">
        <v>1667</v>
      </c>
      <c r="E404" s="1" t="s">
        <v>2383</v>
      </c>
      <c r="F404" s="1" t="s">
        <v>2383</v>
      </c>
      <c r="G404" s="1" t="s">
        <v>97</v>
      </c>
      <c r="H404" s="1" t="s">
        <v>110</v>
      </c>
    </row>
    <row r="405" spans="1:8">
      <c r="A405" s="1" t="s">
        <v>49</v>
      </c>
      <c r="B405" s="1" t="s">
        <v>374</v>
      </c>
      <c r="C405" s="1" t="s">
        <v>1666</v>
      </c>
      <c r="D405" s="1" t="s">
        <v>1667</v>
      </c>
      <c r="E405" s="1" t="s">
        <v>2384</v>
      </c>
      <c r="F405" s="1" t="s">
        <v>2384</v>
      </c>
      <c r="G405" s="1" t="s">
        <v>97</v>
      </c>
      <c r="H405" s="1" t="s">
        <v>110</v>
      </c>
    </row>
    <row r="406" spans="1:8">
      <c r="A406" s="1" t="s">
        <v>49</v>
      </c>
      <c r="B406" s="1" t="s">
        <v>374</v>
      </c>
      <c r="C406" s="1" t="s">
        <v>1666</v>
      </c>
      <c r="D406" s="1" t="s">
        <v>1667</v>
      </c>
      <c r="E406" s="1" t="s">
        <v>2385</v>
      </c>
      <c r="F406" s="1" t="s">
        <v>2385</v>
      </c>
      <c r="G406" s="1" t="s">
        <v>97</v>
      </c>
      <c r="H406" s="1" t="s">
        <v>110</v>
      </c>
    </row>
    <row r="407" spans="1:8">
      <c r="A407" s="1" t="s">
        <v>49</v>
      </c>
      <c r="B407" s="1" t="s">
        <v>374</v>
      </c>
      <c r="C407" s="1" t="s">
        <v>1666</v>
      </c>
      <c r="D407" s="1" t="s">
        <v>1667</v>
      </c>
      <c r="E407" s="1" t="s">
        <v>2386</v>
      </c>
      <c r="F407" s="1" t="s">
        <v>2386</v>
      </c>
      <c r="G407" s="1" t="s">
        <v>97</v>
      </c>
      <c r="H407" s="1" t="s">
        <v>110</v>
      </c>
    </row>
    <row r="408" spans="1:8">
      <c r="A408" s="1" t="s">
        <v>49</v>
      </c>
      <c r="B408" s="1" t="s">
        <v>374</v>
      </c>
      <c r="C408" s="1" t="s">
        <v>1666</v>
      </c>
      <c r="D408" s="1" t="s">
        <v>1667</v>
      </c>
      <c r="E408" s="1" t="s">
        <v>2387</v>
      </c>
      <c r="F408" s="1" t="s">
        <v>2387</v>
      </c>
      <c r="G408" s="1" t="s">
        <v>97</v>
      </c>
      <c r="H408" s="1" t="s">
        <v>110</v>
      </c>
    </row>
    <row r="409" spans="1:8">
      <c r="A409" s="1" t="s">
        <v>49</v>
      </c>
      <c r="B409" s="1" t="s">
        <v>374</v>
      </c>
      <c r="C409" s="1" t="s">
        <v>1666</v>
      </c>
      <c r="D409" s="1" t="s">
        <v>1667</v>
      </c>
      <c r="E409" s="1" t="s">
        <v>2359</v>
      </c>
      <c r="F409" s="1" t="s">
        <v>2359</v>
      </c>
      <c r="G409" s="1" t="s">
        <v>97</v>
      </c>
      <c r="H409" s="1" t="s">
        <v>110</v>
      </c>
    </row>
    <row r="410" spans="1:8">
      <c r="A410" s="1" t="s">
        <v>49</v>
      </c>
      <c r="B410" s="1" t="s">
        <v>374</v>
      </c>
      <c r="C410" s="1" t="s">
        <v>1693</v>
      </c>
      <c r="D410" s="1" t="s">
        <v>1694</v>
      </c>
      <c r="E410" s="1">
        <v>1</v>
      </c>
      <c r="F410" s="1">
        <v>1</v>
      </c>
      <c r="G410" s="1" t="s">
        <v>97</v>
      </c>
      <c r="H410" s="1" t="s">
        <v>110</v>
      </c>
    </row>
    <row r="411" spans="1:8">
      <c r="A411" s="1" t="s">
        <v>49</v>
      </c>
      <c r="B411" s="1" t="s">
        <v>374</v>
      </c>
      <c r="C411" s="1" t="s">
        <v>1693</v>
      </c>
      <c r="D411" s="1" t="s">
        <v>1694</v>
      </c>
      <c r="E411" s="1">
        <v>2</v>
      </c>
      <c r="F411" s="1">
        <v>2</v>
      </c>
      <c r="G411" s="1" t="s">
        <v>97</v>
      </c>
      <c r="H411" s="1" t="s">
        <v>110</v>
      </c>
    </row>
    <row r="412" spans="1:8">
      <c r="A412" s="1" t="s">
        <v>49</v>
      </c>
      <c r="B412" s="1" t="s">
        <v>374</v>
      </c>
      <c r="C412" s="1" t="s">
        <v>1693</v>
      </c>
      <c r="D412" s="1" t="s">
        <v>1694</v>
      </c>
      <c r="E412" s="1">
        <v>3</v>
      </c>
      <c r="F412" s="1">
        <v>3</v>
      </c>
      <c r="G412" s="1" t="s">
        <v>97</v>
      </c>
      <c r="H412" s="1" t="s">
        <v>110</v>
      </c>
    </row>
    <row r="413" spans="1:8">
      <c r="A413" s="1" t="s">
        <v>49</v>
      </c>
      <c r="B413" s="1" t="s">
        <v>374</v>
      </c>
      <c r="C413" s="1" t="s">
        <v>1693</v>
      </c>
      <c r="D413" s="1" t="s">
        <v>1694</v>
      </c>
      <c r="E413" s="1">
        <v>4</v>
      </c>
      <c r="F413" s="1">
        <v>4</v>
      </c>
      <c r="G413" s="1" t="s">
        <v>97</v>
      </c>
      <c r="H413" s="1" t="s">
        <v>110</v>
      </c>
    </row>
    <row r="414" spans="1:8">
      <c r="A414" s="1" t="s">
        <v>49</v>
      </c>
      <c r="B414" s="1" t="s">
        <v>374</v>
      </c>
      <c r="C414" s="1" t="s">
        <v>1693</v>
      </c>
      <c r="D414" s="1" t="s">
        <v>1694</v>
      </c>
      <c r="E414" s="1">
        <v>5</v>
      </c>
      <c r="F414" s="1">
        <v>5</v>
      </c>
      <c r="G414" s="1" t="s">
        <v>97</v>
      </c>
      <c r="H414" s="1" t="s">
        <v>110</v>
      </c>
    </row>
    <row r="415" spans="1:8">
      <c r="A415" s="1" t="s">
        <v>49</v>
      </c>
      <c r="B415" s="1" t="s">
        <v>374</v>
      </c>
      <c r="C415" s="1" t="s">
        <v>1693</v>
      </c>
      <c r="D415" s="1" t="s">
        <v>1694</v>
      </c>
      <c r="E415" s="1">
        <v>6</v>
      </c>
      <c r="F415" s="1">
        <v>6</v>
      </c>
      <c r="G415" s="1" t="s">
        <v>97</v>
      </c>
      <c r="H415" s="1" t="s">
        <v>110</v>
      </c>
    </row>
    <row r="416" spans="1:8">
      <c r="A416" s="1" t="s">
        <v>49</v>
      </c>
      <c r="B416" s="1" t="s">
        <v>374</v>
      </c>
      <c r="C416" s="1" t="s">
        <v>1693</v>
      </c>
      <c r="D416" s="1" t="s">
        <v>1694</v>
      </c>
      <c r="E416" s="1">
        <v>7</v>
      </c>
      <c r="F416" s="1">
        <v>7</v>
      </c>
      <c r="G416" s="1" t="s">
        <v>97</v>
      </c>
      <c r="H416" s="1" t="s">
        <v>110</v>
      </c>
    </row>
    <row r="417" spans="1:8">
      <c r="A417" s="1" t="s">
        <v>49</v>
      </c>
      <c r="B417" s="1" t="s">
        <v>374</v>
      </c>
      <c r="C417" s="1" t="s">
        <v>1693</v>
      </c>
      <c r="D417" s="1" t="s">
        <v>1694</v>
      </c>
      <c r="E417" s="1">
        <v>8</v>
      </c>
      <c r="F417" s="1">
        <v>8</v>
      </c>
      <c r="G417" s="1" t="s">
        <v>97</v>
      </c>
      <c r="H417" s="1" t="s">
        <v>110</v>
      </c>
    </row>
    <row r="418" spans="1:8">
      <c r="A418" s="1" t="s">
        <v>49</v>
      </c>
      <c r="B418" s="1" t="s">
        <v>374</v>
      </c>
      <c r="C418" s="1" t="s">
        <v>1693</v>
      </c>
      <c r="D418" s="1" t="s">
        <v>1694</v>
      </c>
      <c r="E418" s="1">
        <v>9</v>
      </c>
      <c r="F418" s="1">
        <v>9</v>
      </c>
      <c r="G418" s="1" t="s">
        <v>97</v>
      </c>
      <c r="H418" s="1" t="s">
        <v>110</v>
      </c>
    </row>
    <row r="419" spans="1:8">
      <c r="A419" s="1" t="s">
        <v>49</v>
      </c>
      <c r="B419" s="1" t="s">
        <v>374</v>
      </c>
      <c r="C419" s="1" t="s">
        <v>1693</v>
      </c>
      <c r="D419" s="1" t="s">
        <v>1694</v>
      </c>
      <c r="E419" s="1">
        <v>10</v>
      </c>
      <c r="F419" s="1">
        <v>10</v>
      </c>
      <c r="G419" s="1" t="s">
        <v>97</v>
      </c>
      <c r="H419" s="1" t="s">
        <v>110</v>
      </c>
    </row>
    <row r="420" spans="1:8">
      <c r="A420" s="1" t="s">
        <v>49</v>
      </c>
      <c r="B420" s="1" t="s">
        <v>374</v>
      </c>
      <c r="C420" s="1" t="s">
        <v>1693</v>
      </c>
      <c r="D420" s="1" t="s">
        <v>1694</v>
      </c>
      <c r="E420" s="1">
        <v>11</v>
      </c>
      <c r="F420" s="1">
        <v>11</v>
      </c>
      <c r="G420" s="1" t="s">
        <v>97</v>
      </c>
      <c r="H420" s="1" t="s">
        <v>110</v>
      </c>
    </row>
    <row r="421" spans="1:8">
      <c r="A421" s="1" t="s">
        <v>49</v>
      </c>
      <c r="B421" s="1" t="s">
        <v>374</v>
      </c>
      <c r="C421" s="1" t="s">
        <v>1693</v>
      </c>
      <c r="D421" s="1" t="s">
        <v>1694</v>
      </c>
      <c r="E421" s="1">
        <v>12</v>
      </c>
      <c r="F421" s="1">
        <v>12</v>
      </c>
      <c r="G421" s="1" t="s">
        <v>97</v>
      </c>
      <c r="H421" s="1" t="s">
        <v>110</v>
      </c>
    </row>
    <row r="422" spans="1:8">
      <c r="A422" s="1" t="s">
        <v>49</v>
      </c>
      <c r="B422" s="1" t="s">
        <v>374</v>
      </c>
      <c r="C422" s="1" t="s">
        <v>1693</v>
      </c>
      <c r="D422" s="1" t="s">
        <v>1694</v>
      </c>
      <c r="E422" s="1">
        <v>13</v>
      </c>
      <c r="F422" s="1">
        <v>13</v>
      </c>
      <c r="G422" s="1" t="s">
        <v>97</v>
      </c>
      <c r="H422" s="1" t="s">
        <v>110</v>
      </c>
    </row>
    <row r="423" spans="1:8">
      <c r="A423" s="1" t="s">
        <v>49</v>
      </c>
      <c r="B423" s="1" t="s">
        <v>374</v>
      </c>
      <c r="C423" s="1" t="s">
        <v>1693</v>
      </c>
      <c r="D423" s="1" t="s">
        <v>1694</v>
      </c>
      <c r="E423" s="1">
        <v>14</v>
      </c>
      <c r="F423" s="1">
        <v>14</v>
      </c>
      <c r="G423" s="1" t="s">
        <v>97</v>
      </c>
      <c r="H423" s="1" t="s">
        <v>110</v>
      </c>
    </row>
    <row r="424" spans="1:8">
      <c r="A424" s="1" t="s">
        <v>49</v>
      </c>
      <c r="B424" s="1" t="s">
        <v>374</v>
      </c>
      <c r="C424" s="1" t="s">
        <v>1693</v>
      </c>
      <c r="D424" s="1" t="s">
        <v>1694</v>
      </c>
      <c r="E424" s="1">
        <v>15</v>
      </c>
      <c r="F424" s="1">
        <v>15</v>
      </c>
      <c r="G424" s="1" t="s">
        <v>97</v>
      </c>
      <c r="H424" s="1" t="s">
        <v>110</v>
      </c>
    </row>
    <row r="425" spans="1:8">
      <c r="A425" s="1" t="s">
        <v>49</v>
      </c>
      <c r="B425" s="1" t="s">
        <v>374</v>
      </c>
      <c r="C425" s="1" t="s">
        <v>1721</v>
      </c>
      <c r="D425" s="1" t="s">
        <v>1722</v>
      </c>
      <c r="E425" s="1" t="s">
        <v>2236</v>
      </c>
      <c r="F425" s="1" t="s">
        <v>2236</v>
      </c>
      <c r="G425" s="1" t="s">
        <v>97</v>
      </c>
      <c r="H425" s="1" t="s">
        <v>110</v>
      </c>
    </row>
    <row r="426" spans="1:8">
      <c r="A426" s="1" t="s">
        <v>49</v>
      </c>
      <c r="B426" s="1" t="s">
        <v>374</v>
      </c>
      <c r="C426" s="1" t="s">
        <v>1721</v>
      </c>
      <c r="D426" s="1" t="s">
        <v>1722</v>
      </c>
      <c r="E426" s="1" t="s">
        <v>2237</v>
      </c>
      <c r="F426" s="1" t="s">
        <v>2237</v>
      </c>
      <c r="G426" s="1" t="s">
        <v>97</v>
      </c>
      <c r="H426" s="1" t="s">
        <v>110</v>
      </c>
    </row>
    <row r="427" spans="1:8">
      <c r="A427" s="1" t="s">
        <v>49</v>
      </c>
      <c r="B427" s="1" t="s">
        <v>374</v>
      </c>
      <c r="C427" s="1" t="s">
        <v>1745</v>
      </c>
      <c r="D427" s="1" t="s">
        <v>1746</v>
      </c>
      <c r="E427" s="1" t="s">
        <v>996</v>
      </c>
      <c r="F427" s="1" t="s">
        <v>2531</v>
      </c>
      <c r="G427" s="1" t="s">
        <v>97</v>
      </c>
      <c r="H427" s="1" t="s">
        <v>97</v>
      </c>
    </row>
    <row r="428" spans="1:8">
      <c r="A428" s="1" t="s">
        <v>49</v>
      </c>
      <c r="B428" s="1" t="s">
        <v>374</v>
      </c>
      <c r="C428" s="1" t="s">
        <v>1745</v>
      </c>
      <c r="D428" s="1" t="s">
        <v>1746</v>
      </c>
      <c r="E428" s="1" t="s">
        <v>2532</v>
      </c>
      <c r="F428" s="1" t="s">
        <v>2533</v>
      </c>
      <c r="G428" s="1" t="s">
        <v>97</v>
      </c>
      <c r="H428" s="1" t="s">
        <v>110</v>
      </c>
    </row>
    <row r="429" spans="1:8">
      <c r="A429" s="1" t="s">
        <v>49</v>
      </c>
      <c r="B429" s="1" t="s">
        <v>374</v>
      </c>
      <c r="C429" s="1" t="s">
        <v>1745</v>
      </c>
      <c r="D429" s="1" t="s">
        <v>1746</v>
      </c>
      <c r="E429" s="1" t="s">
        <v>2534</v>
      </c>
      <c r="F429" s="1" t="s">
        <v>2535</v>
      </c>
      <c r="G429" s="1" t="s">
        <v>97</v>
      </c>
      <c r="H429" s="1" t="s">
        <v>110</v>
      </c>
    </row>
    <row r="430" spans="1:8">
      <c r="A430" s="1" t="s">
        <v>49</v>
      </c>
      <c r="B430" s="1" t="s">
        <v>374</v>
      </c>
      <c r="C430" s="1" t="s">
        <v>1745</v>
      </c>
      <c r="D430" s="1" t="s">
        <v>1746</v>
      </c>
      <c r="E430" s="1" t="s">
        <v>2536</v>
      </c>
      <c r="F430" s="1" t="s">
        <v>2537</v>
      </c>
      <c r="G430" s="1" t="s">
        <v>97</v>
      </c>
      <c r="H430" s="1" t="s">
        <v>110</v>
      </c>
    </row>
    <row r="431" spans="1:8">
      <c r="A431" s="1" t="s">
        <v>49</v>
      </c>
      <c r="B431" s="1" t="s">
        <v>374</v>
      </c>
      <c r="C431" s="1" t="s">
        <v>1745</v>
      </c>
      <c r="D431" s="1" t="s">
        <v>1746</v>
      </c>
      <c r="E431" s="1" t="s">
        <v>2538</v>
      </c>
      <c r="F431" s="1" t="s">
        <v>2539</v>
      </c>
      <c r="G431" s="1" t="s">
        <v>97</v>
      </c>
      <c r="H431" s="1" t="s">
        <v>110</v>
      </c>
    </row>
    <row r="432" spans="1:8">
      <c r="A432" s="1" t="s">
        <v>49</v>
      </c>
      <c r="B432" s="1" t="s">
        <v>374</v>
      </c>
      <c r="C432" s="1" t="s">
        <v>1745</v>
      </c>
      <c r="D432" s="1" t="s">
        <v>1746</v>
      </c>
      <c r="E432" s="1" t="s">
        <v>2540</v>
      </c>
      <c r="F432" s="1" t="s">
        <v>2540</v>
      </c>
      <c r="G432" s="1" t="s">
        <v>97</v>
      </c>
      <c r="H432" s="1" t="s">
        <v>110</v>
      </c>
    </row>
    <row r="433" spans="1:9">
      <c r="A433" s="1" t="s">
        <v>49</v>
      </c>
      <c r="B433" s="1" t="s">
        <v>374</v>
      </c>
      <c r="C433" s="1" t="s">
        <v>1745</v>
      </c>
      <c r="D433" s="1" t="s">
        <v>1746</v>
      </c>
      <c r="E433" s="1" t="s">
        <v>2541</v>
      </c>
      <c r="F433" s="1" t="s">
        <v>2542</v>
      </c>
      <c r="G433" s="1" t="s">
        <v>97</v>
      </c>
      <c r="H433" s="1" t="s">
        <v>110</v>
      </c>
    </row>
    <row r="434" spans="1:9">
      <c r="A434" s="1" t="s">
        <v>49</v>
      </c>
      <c r="B434" s="1" t="s">
        <v>374</v>
      </c>
      <c r="C434" s="1" t="s">
        <v>1745</v>
      </c>
      <c r="D434" s="1" t="s">
        <v>1746</v>
      </c>
      <c r="E434" s="1" t="s">
        <v>2543</v>
      </c>
      <c r="F434" s="1" t="s">
        <v>2543</v>
      </c>
      <c r="G434" s="1" t="s">
        <v>97</v>
      </c>
      <c r="H434" s="1" t="s">
        <v>110</v>
      </c>
    </row>
    <row r="435" spans="1:9">
      <c r="A435" s="1" t="s">
        <v>49</v>
      </c>
      <c r="B435" s="1" t="s">
        <v>374</v>
      </c>
      <c r="C435" s="1" t="s">
        <v>1745</v>
      </c>
      <c r="D435" s="1" t="s">
        <v>1746</v>
      </c>
      <c r="E435" s="1" t="s">
        <v>2544</v>
      </c>
      <c r="F435" s="1" t="s">
        <v>2544</v>
      </c>
      <c r="G435" s="1" t="s">
        <v>97</v>
      </c>
      <c r="H435" s="1" t="s">
        <v>110</v>
      </c>
    </row>
    <row r="436" spans="1:9">
      <c r="A436" s="1" t="s">
        <v>49</v>
      </c>
      <c r="B436" s="1" t="s">
        <v>374</v>
      </c>
      <c r="C436" s="1" t="s">
        <v>1757</v>
      </c>
      <c r="D436" s="1" t="s">
        <v>1758</v>
      </c>
      <c r="E436" s="1" t="s">
        <v>2545</v>
      </c>
      <c r="F436" s="1" t="s">
        <v>2545</v>
      </c>
      <c r="G436" s="1" t="s">
        <v>97</v>
      </c>
      <c r="H436" s="1" t="s">
        <v>97</v>
      </c>
      <c r="I436" s="1" t="s">
        <v>2546</v>
      </c>
    </row>
    <row r="437" spans="1:9">
      <c r="A437" s="1" t="s">
        <v>49</v>
      </c>
      <c r="B437" s="1" t="s">
        <v>374</v>
      </c>
      <c r="C437" s="1" t="s">
        <v>1757</v>
      </c>
      <c r="D437" s="1" t="s">
        <v>1758</v>
      </c>
      <c r="E437" s="1" t="s">
        <v>2547</v>
      </c>
      <c r="F437" s="1" t="s">
        <v>2547</v>
      </c>
      <c r="G437" s="1" t="s">
        <v>97</v>
      </c>
      <c r="H437" s="1" t="s">
        <v>110</v>
      </c>
      <c r="I437" s="1" t="s">
        <v>2548</v>
      </c>
    </row>
    <row r="438" spans="1:9">
      <c r="A438" s="1" t="s">
        <v>49</v>
      </c>
      <c r="B438" s="1" t="s">
        <v>374</v>
      </c>
      <c r="C438" s="1" t="s">
        <v>1757</v>
      </c>
      <c r="D438" s="1" t="s">
        <v>1758</v>
      </c>
      <c r="E438" s="1" t="s">
        <v>2549</v>
      </c>
      <c r="F438" s="1" t="s">
        <v>2549</v>
      </c>
      <c r="G438" s="1" t="s">
        <v>97</v>
      </c>
      <c r="H438" s="1" t="s">
        <v>110</v>
      </c>
      <c r="I438" s="1" t="s">
        <v>2530</v>
      </c>
    </row>
    <row r="439" spans="1:9">
      <c r="A439" s="1" t="s">
        <v>49</v>
      </c>
      <c r="B439" s="1" t="s">
        <v>374</v>
      </c>
      <c r="C439" s="1" t="s">
        <v>1757</v>
      </c>
      <c r="D439" s="1" t="s">
        <v>1758</v>
      </c>
      <c r="E439" s="1" t="s">
        <v>2550</v>
      </c>
      <c r="F439" s="1" t="s">
        <v>2550</v>
      </c>
      <c r="G439" s="1" t="s">
        <v>97</v>
      </c>
      <c r="H439" s="1" t="s">
        <v>110</v>
      </c>
      <c r="I439" s="1" t="s">
        <v>2530</v>
      </c>
    </row>
    <row r="440" spans="1:9">
      <c r="A440" s="1" t="s">
        <v>49</v>
      </c>
      <c r="B440" s="1" t="s">
        <v>374</v>
      </c>
      <c r="C440" s="1" t="s">
        <v>1757</v>
      </c>
      <c r="D440" s="1" t="s">
        <v>1758</v>
      </c>
      <c r="E440" s="1" t="s">
        <v>2551</v>
      </c>
      <c r="F440" s="1" t="s">
        <v>2551</v>
      </c>
      <c r="G440" s="1" t="s">
        <v>97</v>
      </c>
      <c r="H440" s="1" t="s">
        <v>110</v>
      </c>
      <c r="I440" s="1" t="s">
        <v>2530</v>
      </c>
    </row>
    <row r="441" spans="1:9">
      <c r="A441" s="1" t="s">
        <v>49</v>
      </c>
      <c r="B441" s="1" t="s">
        <v>374</v>
      </c>
      <c r="C441" s="1" t="s">
        <v>1757</v>
      </c>
      <c r="D441" s="1" t="s">
        <v>1758</v>
      </c>
      <c r="E441" s="1" t="s">
        <v>2552</v>
      </c>
      <c r="F441" s="1" t="s">
        <v>2552</v>
      </c>
      <c r="G441" s="1" t="s">
        <v>97</v>
      </c>
      <c r="H441" s="1" t="s">
        <v>110</v>
      </c>
      <c r="I441" s="1" t="s">
        <v>2530</v>
      </c>
    </row>
    <row r="442" spans="1:9">
      <c r="A442" s="1" t="s">
        <v>49</v>
      </c>
      <c r="B442" s="1" t="s">
        <v>374</v>
      </c>
      <c r="C442" s="1" t="s">
        <v>1757</v>
      </c>
      <c r="D442" s="1" t="s">
        <v>1758</v>
      </c>
      <c r="E442" s="1" t="s">
        <v>2553</v>
      </c>
      <c r="F442" s="1" t="s">
        <v>2553</v>
      </c>
      <c r="G442" s="1" t="s">
        <v>97</v>
      </c>
      <c r="H442" s="1" t="s">
        <v>110</v>
      </c>
      <c r="I442" s="1" t="s">
        <v>2530</v>
      </c>
    </row>
    <row r="443" spans="1:9">
      <c r="A443" s="1" t="s">
        <v>49</v>
      </c>
      <c r="B443" s="1" t="s">
        <v>374</v>
      </c>
      <c r="C443" s="1" t="s">
        <v>943</v>
      </c>
      <c r="D443" s="1" t="s">
        <v>944</v>
      </c>
      <c r="E443" s="1" t="s">
        <v>2236</v>
      </c>
      <c r="F443" s="1" t="s">
        <v>2236</v>
      </c>
      <c r="G443" s="1" t="s">
        <v>97</v>
      </c>
      <c r="H443" s="1" t="s">
        <v>110</v>
      </c>
    </row>
    <row r="444" spans="1:9">
      <c r="A444" s="1" t="s">
        <v>49</v>
      </c>
      <c r="B444" s="1" t="s">
        <v>374</v>
      </c>
      <c r="C444" s="1" t="s">
        <v>943</v>
      </c>
      <c r="D444" s="1" t="s">
        <v>944</v>
      </c>
      <c r="E444" s="1" t="s">
        <v>2237</v>
      </c>
      <c r="F444" s="1" t="s">
        <v>2237</v>
      </c>
      <c r="G444" s="1" t="s">
        <v>97</v>
      </c>
      <c r="H444" s="1" t="s">
        <v>110</v>
      </c>
    </row>
    <row r="445" spans="1:9">
      <c r="A445" s="1" t="s">
        <v>49</v>
      </c>
      <c r="B445" s="1" t="s">
        <v>374</v>
      </c>
      <c r="C445" s="1" t="s">
        <v>1027</v>
      </c>
      <c r="D445" s="1" t="s">
        <v>1028</v>
      </c>
      <c r="E445" s="1" t="s">
        <v>2554</v>
      </c>
      <c r="F445" s="1" t="s">
        <v>2554</v>
      </c>
      <c r="G445" s="1" t="s">
        <v>97</v>
      </c>
      <c r="H445" s="1" t="s">
        <v>110</v>
      </c>
    </row>
    <row r="446" spans="1:9">
      <c r="A446" s="1" t="s">
        <v>49</v>
      </c>
      <c r="B446" s="1" t="s">
        <v>374</v>
      </c>
      <c r="C446" s="1" t="s">
        <v>1027</v>
      </c>
      <c r="D446" s="1" t="s">
        <v>1028</v>
      </c>
      <c r="E446" s="1" t="s">
        <v>2555</v>
      </c>
      <c r="F446" s="1" t="s">
        <v>2555</v>
      </c>
      <c r="G446" s="1" t="s">
        <v>97</v>
      </c>
      <c r="H446" s="1" t="s">
        <v>110</v>
      </c>
    </row>
    <row r="447" spans="1:9">
      <c r="A447" s="1" t="s">
        <v>49</v>
      </c>
      <c r="B447" s="1" t="s">
        <v>374</v>
      </c>
      <c r="C447" s="1" t="s">
        <v>1331</v>
      </c>
      <c r="D447" s="1" t="s">
        <v>1332</v>
      </c>
      <c r="E447" s="1" t="s">
        <v>2556</v>
      </c>
      <c r="F447" s="1" t="s">
        <v>2556</v>
      </c>
      <c r="G447" s="1" t="s">
        <v>97</v>
      </c>
      <c r="H447" s="1" t="s">
        <v>110</v>
      </c>
    </row>
    <row r="448" spans="1:9">
      <c r="A448" s="1" t="s">
        <v>49</v>
      </c>
      <c r="B448" s="1" t="s">
        <v>374</v>
      </c>
      <c r="C448" s="1" t="s">
        <v>1331</v>
      </c>
      <c r="D448" s="1" t="s">
        <v>1332</v>
      </c>
      <c r="E448" s="1" t="s">
        <v>2557</v>
      </c>
      <c r="F448" s="1" t="s">
        <v>2557</v>
      </c>
      <c r="G448" s="1" t="s">
        <v>97</v>
      </c>
      <c r="H448" s="1" t="s">
        <v>110</v>
      </c>
    </row>
    <row r="449" spans="1:8">
      <c r="A449" s="1" t="s">
        <v>49</v>
      </c>
      <c r="B449" s="1" t="s">
        <v>374</v>
      </c>
      <c r="C449" s="1" t="s">
        <v>1331</v>
      </c>
      <c r="D449" s="1" t="s">
        <v>1332</v>
      </c>
      <c r="E449" s="1" t="s">
        <v>2558</v>
      </c>
      <c r="F449" s="1" t="s">
        <v>2558</v>
      </c>
      <c r="G449" s="1" t="s">
        <v>97</v>
      </c>
      <c r="H449" s="1" t="s">
        <v>110</v>
      </c>
    </row>
    <row r="450" spans="1:8">
      <c r="A450" s="1" t="s">
        <v>49</v>
      </c>
      <c r="B450" s="1" t="s">
        <v>374</v>
      </c>
      <c r="C450" s="1" t="s">
        <v>1331</v>
      </c>
      <c r="D450" s="1" t="s">
        <v>1332</v>
      </c>
      <c r="E450" s="1" t="s">
        <v>2559</v>
      </c>
      <c r="F450" s="1" t="s">
        <v>2559</v>
      </c>
      <c r="G450" s="1" t="s">
        <v>97</v>
      </c>
      <c r="H450" s="1" t="s">
        <v>110</v>
      </c>
    </row>
    <row r="451" spans="1:8">
      <c r="A451" s="1" t="s">
        <v>49</v>
      </c>
      <c r="B451" s="1" t="s">
        <v>374</v>
      </c>
      <c r="C451" s="1" t="s">
        <v>1205</v>
      </c>
      <c r="D451" s="1" t="s">
        <v>1206</v>
      </c>
      <c r="E451" s="1" t="s">
        <v>2560</v>
      </c>
      <c r="F451" s="1" t="s">
        <v>2560</v>
      </c>
      <c r="G451" s="1" t="s">
        <v>97</v>
      </c>
      <c r="H451" s="1" t="s">
        <v>110</v>
      </c>
    </row>
    <row r="452" spans="1:8">
      <c r="A452" s="1" t="s">
        <v>49</v>
      </c>
      <c r="B452" s="1" t="s">
        <v>374</v>
      </c>
      <c r="C452" s="1" t="s">
        <v>1205</v>
      </c>
      <c r="D452" s="1" t="s">
        <v>1206</v>
      </c>
      <c r="E452" s="1" t="s">
        <v>2561</v>
      </c>
      <c r="F452" s="1" t="s">
        <v>2561</v>
      </c>
      <c r="G452" s="1" t="s">
        <v>97</v>
      </c>
      <c r="H452" s="1" t="s">
        <v>97</v>
      </c>
    </row>
    <row r="453" spans="1:8">
      <c r="A453" s="1" t="s">
        <v>49</v>
      </c>
      <c r="B453" s="1" t="s">
        <v>374</v>
      </c>
      <c r="C453" s="1" t="s">
        <v>1205</v>
      </c>
      <c r="D453" s="1" t="s">
        <v>1206</v>
      </c>
      <c r="E453" s="1" t="s">
        <v>2562</v>
      </c>
      <c r="F453" s="1" t="s">
        <v>2562</v>
      </c>
      <c r="G453" s="1" t="s">
        <v>97</v>
      </c>
      <c r="H453" s="1" t="s">
        <v>110</v>
      </c>
    </row>
    <row r="454" spans="1:8">
      <c r="A454" s="1" t="s">
        <v>49</v>
      </c>
      <c r="B454" s="1" t="s">
        <v>374</v>
      </c>
      <c r="C454" s="1" t="s">
        <v>1151</v>
      </c>
      <c r="D454" s="1" t="s">
        <v>1152</v>
      </c>
      <c r="E454" s="1" t="s">
        <v>2563</v>
      </c>
      <c r="F454" s="1" t="s">
        <v>2563</v>
      </c>
      <c r="G454" s="1" t="s">
        <v>97</v>
      </c>
      <c r="H454" s="1" t="s">
        <v>110</v>
      </c>
    </row>
    <row r="455" spans="1:8">
      <c r="A455" s="1" t="s">
        <v>49</v>
      </c>
      <c r="B455" s="1" t="s">
        <v>374</v>
      </c>
      <c r="C455" s="1" t="s">
        <v>1151</v>
      </c>
      <c r="D455" s="1" t="s">
        <v>1152</v>
      </c>
      <c r="E455" s="1" t="s">
        <v>2564</v>
      </c>
      <c r="F455" s="1" t="s">
        <v>2564</v>
      </c>
      <c r="G455" s="1" t="s">
        <v>97</v>
      </c>
      <c r="H455" s="1" t="s">
        <v>110</v>
      </c>
    </row>
    <row r="456" spans="1:8">
      <c r="A456" s="1" t="s">
        <v>49</v>
      </c>
      <c r="B456" s="1" t="s">
        <v>374</v>
      </c>
      <c r="C456" s="1" t="s">
        <v>1151</v>
      </c>
      <c r="D456" s="1" t="s">
        <v>1152</v>
      </c>
      <c r="E456" s="1" t="s">
        <v>2565</v>
      </c>
      <c r="F456" s="1" t="s">
        <v>2565</v>
      </c>
      <c r="G456" s="1" t="s">
        <v>97</v>
      </c>
      <c r="H456" s="1" t="s">
        <v>110</v>
      </c>
    </row>
    <row r="457" spans="1:8">
      <c r="A457" s="1" t="s">
        <v>49</v>
      </c>
      <c r="B457" s="1" t="s">
        <v>374</v>
      </c>
      <c r="C457" s="1" t="s">
        <v>1151</v>
      </c>
      <c r="D457" s="1" t="s">
        <v>1152</v>
      </c>
      <c r="E457" s="1" t="s">
        <v>2566</v>
      </c>
      <c r="F457" s="1" t="s">
        <v>2566</v>
      </c>
      <c r="G457" s="1" t="s">
        <v>97</v>
      </c>
      <c r="H457" s="1" t="s">
        <v>110</v>
      </c>
    </row>
    <row r="458" spans="1:8">
      <c r="A458" s="1" t="s">
        <v>49</v>
      </c>
      <c r="B458" s="1" t="s">
        <v>374</v>
      </c>
      <c r="C458" s="1" t="s">
        <v>1151</v>
      </c>
      <c r="D458" s="1" t="s">
        <v>1152</v>
      </c>
      <c r="E458" s="1" t="s">
        <v>2567</v>
      </c>
      <c r="F458" s="1" t="s">
        <v>2567</v>
      </c>
      <c r="G458" s="1" t="s">
        <v>97</v>
      </c>
      <c r="H458" s="1" t="s">
        <v>110</v>
      </c>
    </row>
    <row r="459" spans="1:8">
      <c r="A459" s="1" t="s">
        <v>49</v>
      </c>
      <c r="B459" s="1" t="s">
        <v>374</v>
      </c>
      <c r="C459" s="1" t="s">
        <v>1151</v>
      </c>
      <c r="D459" s="1" t="s">
        <v>1152</v>
      </c>
      <c r="E459" s="1" t="s">
        <v>2568</v>
      </c>
      <c r="F459" s="1" t="s">
        <v>2568</v>
      </c>
      <c r="G459" s="1" t="s">
        <v>97</v>
      </c>
      <c r="H459" s="1" t="s">
        <v>110</v>
      </c>
    </row>
    <row r="460" spans="1:8">
      <c r="A460" s="1" t="s">
        <v>49</v>
      </c>
      <c r="B460" s="1" t="s">
        <v>374</v>
      </c>
      <c r="C460" s="1" t="s">
        <v>1151</v>
      </c>
      <c r="D460" s="1" t="s">
        <v>1152</v>
      </c>
      <c r="E460" s="1" t="s">
        <v>2569</v>
      </c>
      <c r="F460" s="1" t="s">
        <v>2569</v>
      </c>
      <c r="G460" s="1" t="s">
        <v>97</v>
      </c>
      <c r="H460" s="1" t="s">
        <v>110</v>
      </c>
    </row>
    <row r="461" spans="1:8">
      <c r="A461" s="1" t="s">
        <v>49</v>
      </c>
      <c r="B461" s="1" t="s">
        <v>374</v>
      </c>
      <c r="C461" s="1" t="s">
        <v>1151</v>
      </c>
      <c r="D461" s="1" t="s">
        <v>1152</v>
      </c>
      <c r="E461" s="1" t="s">
        <v>2570</v>
      </c>
      <c r="F461" s="1" t="s">
        <v>2570</v>
      </c>
      <c r="G461" s="1" t="s">
        <v>97</v>
      </c>
      <c r="H461" s="1" t="s">
        <v>110</v>
      </c>
    </row>
    <row r="462" spans="1:8">
      <c r="A462" s="1" t="s">
        <v>49</v>
      </c>
      <c r="B462" s="1" t="s">
        <v>374</v>
      </c>
      <c r="C462" s="1" t="s">
        <v>1151</v>
      </c>
      <c r="D462" s="1" t="s">
        <v>1152</v>
      </c>
      <c r="E462" s="1" t="s">
        <v>2571</v>
      </c>
      <c r="F462" s="1" t="s">
        <v>2571</v>
      </c>
      <c r="G462" s="1" t="s">
        <v>97</v>
      </c>
      <c r="H462" s="1" t="s">
        <v>110</v>
      </c>
    </row>
    <row r="463" spans="1:8">
      <c r="A463" s="1" t="s">
        <v>49</v>
      </c>
      <c r="B463" s="1" t="s">
        <v>374</v>
      </c>
      <c r="C463" s="1" t="s">
        <v>1189</v>
      </c>
      <c r="D463" s="1" t="s">
        <v>1190</v>
      </c>
      <c r="E463" s="1" t="s">
        <v>2572</v>
      </c>
      <c r="F463" s="1" t="s">
        <v>2572</v>
      </c>
      <c r="G463" s="1" t="s">
        <v>97</v>
      </c>
      <c r="H463" s="1" t="s">
        <v>110</v>
      </c>
    </row>
    <row r="464" spans="1:8">
      <c r="A464" s="1" t="s">
        <v>49</v>
      </c>
      <c r="B464" s="1" t="s">
        <v>374</v>
      </c>
      <c r="C464" s="1" t="s">
        <v>1189</v>
      </c>
      <c r="D464" s="1" t="s">
        <v>1190</v>
      </c>
      <c r="E464" s="1" t="s">
        <v>2573</v>
      </c>
      <c r="F464" s="1" t="s">
        <v>2573</v>
      </c>
      <c r="G464" s="1" t="s">
        <v>97</v>
      </c>
      <c r="H464" s="1" t="s">
        <v>110</v>
      </c>
    </row>
    <row r="465" spans="1:8">
      <c r="A465" s="1" t="s">
        <v>49</v>
      </c>
      <c r="B465" s="1" t="s">
        <v>374</v>
      </c>
      <c r="C465" s="1" t="s">
        <v>1189</v>
      </c>
      <c r="D465" s="1" t="s">
        <v>1190</v>
      </c>
      <c r="E465" s="1" t="s">
        <v>2574</v>
      </c>
      <c r="F465" s="1" t="s">
        <v>2574</v>
      </c>
      <c r="G465" s="1" t="s">
        <v>97</v>
      </c>
      <c r="H465" s="1" t="s">
        <v>110</v>
      </c>
    </row>
    <row r="466" spans="1:8">
      <c r="A466" s="1" t="s">
        <v>49</v>
      </c>
      <c r="B466" s="1" t="s">
        <v>374</v>
      </c>
      <c r="C466" s="1" t="s">
        <v>1189</v>
      </c>
      <c r="D466" s="1" t="s">
        <v>1190</v>
      </c>
      <c r="E466" s="1" t="s">
        <v>2575</v>
      </c>
      <c r="F466" s="1" t="s">
        <v>2575</v>
      </c>
      <c r="G466" s="1" t="s">
        <v>97</v>
      </c>
      <c r="H466" s="1" t="s">
        <v>110</v>
      </c>
    </row>
    <row r="467" spans="1:8">
      <c r="A467" s="1" t="s">
        <v>49</v>
      </c>
      <c r="B467" s="1" t="s">
        <v>374</v>
      </c>
      <c r="C467" s="1" t="s">
        <v>1189</v>
      </c>
      <c r="D467" s="1" t="s">
        <v>1190</v>
      </c>
      <c r="E467" s="1" t="s">
        <v>2576</v>
      </c>
      <c r="F467" s="1" t="s">
        <v>2576</v>
      </c>
      <c r="G467" s="1" t="s">
        <v>97</v>
      </c>
      <c r="H467" s="1" t="s">
        <v>110</v>
      </c>
    </row>
    <row r="468" spans="1:8">
      <c r="A468" s="1" t="s">
        <v>49</v>
      </c>
      <c r="B468" s="1" t="s">
        <v>374</v>
      </c>
      <c r="C468" s="1" t="s">
        <v>1189</v>
      </c>
      <c r="D468" s="1" t="s">
        <v>1190</v>
      </c>
      <c r="E468" s="1" t="s">
        <v>2359</v>
      </c>
      <c r="F468" s="1" t="s">
        <v>2359</v>
      </c>
      <c r="G468" s="1" t="s">
        <v>97</v>
      </c>
      <c r="H468" s="1" t="s">
        <v>110</v>
      </c>
    </row>
    <row r="469" spans="1:8">
      <c r="A469" s="1" t="s">
        <v>49</v>
      </c>
      <c r="B469" s="1" t="s">
        <v>374</v>
      </c>
      <c r="C469" s="1" t="s">
        <v>1189</v>
      </c>
      <c r="D469" s="1" t="s">
        <v>1190</v>
      </c>
      <c r="E469" s="1" t="s">
        <v>2577</v>
      </c>
      <c r="F469" s="1" t="s">
        <v>2577</v>
      </c>
      <c r="G469" s="1" t="s">
        <v>97</v>
      </c>
      <c r="H469" s="1" t="s">
        <v>110</v>
      </c>
    </row>
    <row r="470" spans="1:8">
      <c r="A470" s="1" t="s">
        <v>49</v>
      </c>
      <c r="B470" s="1" t="s">
        <v>374</v>
      </c>
      <c r="C470" s="1" t="s">
        <v>1459</v>
      </c>
      <c r="D470" s="1" t="s">
        <v>1460</v>
      </c>
      <c r="E470" s="1" t="s">
        <v>2578</v>
      </c>
      <c r="F470" s="1" t="s">
        <v>2578</v>
      </c>
      <c r="G470" s="1" t="s">
        <v>97</v>
      </c>
      <c r="H470" s="1" t="s">
        <v>110</v>
      </c>
    </row>
    <row r="471" spans="1:8">
      <c r="A471" s="1" t="s">
        <v>49</v>
      </c>
      <c r="B471" s="1" t="s">
        <v>374</v>
      </c>
      <c r="C471" s="1" t="s">
        <v>1459</v>
      </c>
      <c r="D471" s="1" t="s">
        <v>1460</v>
      </c>
      <c r="E471" s="1" t="s">
        <v>2579</v>
      </c>
      <c r="F471" s="1" t="s">
        <v>2579</v>
      </c>
      <c r="G471" s="1" t="s">
        <v>97</v>
      </c>
      <c r="H471" s="1" t="s">
        <v>110</v>
      </c>
    </row>
    <row r="472" spans="1:8">
      <c r="A472" s="1" t="s">
        <v>49</v>
      </c>
      <c r="B472" s="1" t="s">
        <v>374</v>
      </c>
      <c r="C472" s="1" t="s">
        <v>1459</v>
      </c>
      <c r="D472" s="1" t="s">
        <v>1460</v>
      </c>
      <c r="E472" s="1" t="s">
        <v>2580</v>
      </c>
      <c r="F472" s="1" t="s">
        <v>2580</v>
      </c>
      <c r="G472" s="1" t="s">
        <v>97</v>
      </c>
      <c r="H472" s="1" t="s">
        <v>110</v>
      </c>
    </row>
    <row r="473" spans="1:8">
      <c r="A473" s="1" t="s">
        <v>49</v>
      </c>
      <c r="B473" s="1" t="s">
        <v>374</v>
      </c>
      <c r="C473" s="1" t="s">
        <v>1459</v>
      </c>
      <c r="D473" s="1" t="s">
        <v>1460</v>
      </c>
      <c r="E473" s="1" t="s">
        <v>2581</v>
      </c>
      <c r="F473" s="1" t="s">
        <v>2581</v>
      </c>
      <c r="G473" s="1" t="s">
        <v>97</v>
      </c>
      <c r="H473" s="1" t="s">
        <v>110</v>
      </c>
    </row>
    <row r="474" spans="1:8">
      <c r="A474" s="1" t="s">
        <v>49</v>
      </c>
      <c r="B474" s="1" t="s">
        <v>374</v>
      </c>
      <c r="C474" s="1" t="s">
        <v>1104</v>
      </c>
      <c r="D474" s="1" t="s">
        <v>1105</v>
      </c>
      <c r="E474" s="1" t="s">
        <v>2582</v>
      </c>
      <c r="F474" s="1" t="s">
        <v>2582</v>
      </c>
      <c r="G474" s="1" t="s">
        <v>97</v>
      </c>
      <c r="H474" s="1" t="s">
        <v>110</v>
      </c>
    </row>
    <row r="475" spans="1:8">
      <c r="A475" s="1" t="s">
        <v>49</v>
      </c>
      <c r="B475" s="1" t="s">
        <v>374</v>
      </c>
      <c r="C475" s="1" t="s">
        <v>1104</v>
      </c>
      <c r="D475" s="1" t="s">
        <v>1105</v>
      </c>
      <c r="E475" s="1" t="s">
        <v>2583</v>
      </c>
      <c r="F475" s="1" t="s">
        <v>2583</v>
      </c>
      <c r="G475" s="1" t="s">
        <v>97</v>
      </c>
      <c r="H475" s="1" t="s">
        <v>110</v>
      </c>
    </row>
    <row r="476" spans="1:8">
      <c r="A476" s="1" t="s">
        <v>49</v>
      </c>
      <c r="B476" s="1" t="s">
        <v>374</v>
      </c>
      <c r="C476" s="1" t="s">
        <v>1107</v>
      </c>
      <c r="D476" s="1" t="s">
        <v>1108</v>
      </c>
      <c r="E476" s="1" t="s">
        <v>2584</v>
      </c>
      <c r="F476" s="1" t="s">
        <v>2584</v>
      </c>
      <c r="G476" s="1" t="s">
        <v>97</v>
      </c>
      <c r="H476" s="1" t="s">
        <v>110</v>
      </c>
    </row>
    <row r="477" spans="1:8">
      <c r="A477" s="1" t="s">
        <v>49</v>
      </c>
      <c r="B477" s="1" t="s">
        <v>374</v>
      </c>
      <c r="C477" s="1" t="s">
        <v>1107</v>
      </c>
      <c r="D477" s="1" t="s">
        <v>1108</v>
      </c>
      <c r="E477" s="1" t="s">
        <v>2585</v>
      </c>
      <c r="F477" s="1" t="s">
        <v>2585</v>
      </c>
      <c r="G477" s="1" t="s">
        <v>97</v>
      </c>
      <c r="H477" s="1" t="s">
        <v>110</v>
      </c>
    </row>
    <row r="478" spans="1:8">
      <c r="A478" s="1" t="s">
        <v>49</v>
      </c>
      <c r="B478" s="1" t="s">
        <v>374</v>
      </c>
      <c r="C478" s="1" t="s">
        <v>1148</v>
      </c>
      <c r="D478" s="1" t="s">
        <v>1149</v>
      </c>
      <c r="E478" s="1" t="s">
        <v>2586</v>
      </c>
      <c r="F478" s="1" t="s">
        <v>2586</v>
      </c>
      <c r="G478" s="1" t="s">
        <v>97</v>
      </c>
      <c r="H478" s="1" t="s">
        <v>110</v>
      </c>
    </row>
    <row r="479" spans="1:8">
      <c r="A479" s="1" t="s">
        <v>49</v>
      </c>
      <c r="B479" s="1" t="s">
        <v>374</v>
      </c>
      <c r="C479" s="1" t="s">
        <v>1148</v>
      </c>
      <c r="D479" s="1" t="s">
        <v>1149</v>
      </c>
      <c r="E479" s="1" t="s">
        <v>2587</v>
      </c>
      <c r="F479" s="1" t="s">
        <v>2587</v>
      </c>
      <c r="G479" s="1" t="s">
        <v>97</v>
      </c>
      <c r="H479" s="1" t="s">
        <v>110</v>
      </c>
    </row>
    <row r="480" spans="1:8">
      <c r="A480" s="1" t="s">
        <v>49</v>
      </c>
      <c r="B480" s="1" t="s">
        <v>374</v>
      </c>
      <c r="C480" s="1" t="s">
        <v>1148</v>
      </c>
      <c r="D480" s="1" t="s">
        <v>1149</v>
      </c>
      <c r="E480" s="1" t="s">
        <v>2588</v>
      </c>
      <c r="F480" s="1" t="s">
        <v>2588</v>
      </c>
      <c r="G480" s="1" t="s">
        <v>97</v>
      </c>
      <c r="H480" s="1" t="s">
        <v>110</v>
      </c>
    </row>
    <row r="481" spans="1:8">
      <c r="A481" s="1" t="s">
        <v>49</v>
      </c>
      <c r="B481" s="1" t="s">
        <v>374</v>
      </c>
      <c r="C481" s="1" t="s">
        <v>1247</v>
      </c>
      <c r="D481" s="1" t="s">
        <v>1248</v>
      </c>
      <c r="E481" s="1" t="s">
        <v>2589</v>
      </c>
      <c r="F481" s="1" t="s">
        <v>2589</v>
      </c>
      <c r="G481" s="1" t="s">
        <v>97</v>
      </c>
      <c r="H481" s="1" t="s">
        <v>110</v>
      </c>
    </row>
    <row r="482" spans="1:8">
      <c r="A482" s="1" t="s">
        <v>49</v>
      </c>
      <c r="B482" s="1" t="s">
        <v>374</v>
      </c>
      <c r="C482" s="1" t="s">
        <v>1247</v>
      </c>
      <c r="D482" s="1" t="s">
        <v>1248</v>
      </c>
      <c r="E482" s="1" t="s">
        <v>2590</v>
      </c>
      <c r="F482" s="1" t="s">
        <v>2590</v>
      </c>
      <c r="G482" s="1" t="s">
        <v>97</v>
      </c>
      <c r="H482" s="1" t="s">
        <v>110</v>
      </c>
    </row>
    <row r="483" spans="1:8">
      <c r="A483" s="1" t="s">
        <v>49</v>
      </c>
      <c r="B483" s="1" t="s">
        <v>374</v>
      </c>
      <c r="C483" s="1" t="s">
        <v>1247</v>
      </c>
      <c r="D483" s="1" t="s">
        <v>1248</v>
      </c>
      <c r="E483" s="1" t="s">
        <v>2591</v>
      </c>
      <c r="F483" s="1" t="s">
        <v>2591</v>
      </c>
      <c r="G483" s="1" t="s">
        <v>97</v>
      </c>
      <c r="H483" s="1" t="s">
        <v>110</v>
      </c>
    </row>
    <row r="484" spans="1:8">
      <c r="A484" s="1" t="s">
        <v>49</v>
      </c>
      <c r="B484" s="1" t="s">
        <v>374</v>
      </c>
      <c r="C484" s="1" t="s">
        <v>1247</v>
      </c>
      <c r="D484" s="1" t="s">
        <v>1248</v>
      </c>
      <c r="E484" s="1" t="s">
        <v>2592</v>
      </c>
      <c r="F484" s="1" t="s">
        <v>2592</v>
      </c>
      <c r="G484" s="1" t="s">
        <v>97</v>
      </c>
      <c r="H484" s="1" t="s">
        <v>110</v>
      </c>
    </row>
    <row r="485" spans="1:8">
      <c r="A485" s="1" t="s">
        <v>49</v>
      </c>
      <c r="B485" s="1" t="s">
        <v>374</v>
      </c>
      <c r="C485" s="1" t="s">
        <v>1247</v>
      </c>
      <c r="D485" s="1" t="s">
        <v>1248</v>
      </c>
      <c r="E485" s="1" t="s">
        <v>2593</v>
      </c>
      <c r="F485" s="1" t="s">
        <v>2593</v>
      </c>
      <c r="G485" s="1" t="s">
        <v>97</v>
      </c>
      <c r="H485" s="1" t="s">
        <v>110</v>
      </c>
    </row>
    <row r="486" spans="1:8">
      <c r="A486" s="1" t="s">
        <v>49</v>
      </c>
      <c r="B486" s="1" t="s">
        <v>374</v>
      </c>
      <c r="C486" s="1" t="s">
        <v>1247</v>
      </c>
      <c r="D486" s="1" t="s">
        <v>1248</v>
      </c>
      <c r="E486" s="1" t="s">
        <v>2594</v>
      </c>
      <c r="F486" s="1" t="s">
        <v>2594</v>
      </c>
      <c r="G486" s="1" t="s">
        <v>97</v>
      </c>
      <c r="H486" s="1" t="s">
        <v>110</v>
      </c>
    </row>
    <row r="487" spans="1:8">
      <c r="A487" s="1" t="s">
        <v>49</v>
      </c>
      <c r="B487" s="1" t="s">
        <v>374</v>
      </c>
      <c r="C487" s="1" t="s">
        <v>1247</v>
      </c>
      <c r="D487" s="1" t="s">
        <v>1248</v>
      </c>
      <c r="E487" s="1" t="s">
        <v>2595</v>
      </c>
      <c r="F487" s="1" t="s">
        <v>2595</v>
      </c>
      <c r="G487" s="1" t="s">
        <v>97</v>
      </c>
      <c r="H487" s="1" t="s">
        <v>110</v>
      </c>
    </row>
    <row r="488" spans="1:8">
      <c r="A488" s="1" t="s">
        <v>49</v>
      </c>
      <c r="B488" s="1" t="s">
        <v>374</v>
      </c>
      <c r="C488" s="1" t="s">
        <v>1247</v>
      </c>
      <c r="D488" s="1" t="s">
        <v>1248</v>
      </c>
      <c r="E488" s="1" t="s">
        <v>2596</v>
      </c>
      <c r="F488" s="1" t="s">
        <v>2596</v>
      </c>
      <c r="G488" s="1" t="s">
        <v>97</v>
      </c>
      <c r="H488" s="1" t="s">
        <v>110</v>
      </c>
    </row>
    <row r="489" spans="1:8">
      <c r="A489" s="1" t="s">
        <v>49</v>
      </c>
      <c r="B489" s="1" t="s">
        <v>374</v>
      </c>
      <c r="C489" s="1" t="s">
        <v>1268</v>
      </c>
      <c r="D489" s="1" t="s">
        <v>1269</v>
      </c>
      <c r="E489" s="1" t="s">
        <v>2597</v>
      </c>
      <c r="F489" s="1" t="s">
        <v>2597</v>
      </c>
      <c r="G489" s="1" t="s">
        <v>97</v>
      </c>
      <c r="H489" s="1" t="s">
        <v>110</v>
      </c>
    </row>
    <row r="490" spans="1:8">
      <c r="A490" s="1" t="s">
        <v>49</v>
      </c>
      <c r="B490" s="1" t="s">
        <v>374</v>
      </c>
      <c r="C490" s="1" t="s">
        <v>1268</v>
      </c>
      <c r="D490" s="1" t="s">
        <v>1269</v>
      </c>
      <c r="E490" s="1" t="s">
        <v>2598</v>
      </c>
      <c r="F490" s="1" t="s">
        <v>2598</v>
      </c>
      <c r="G490" s="1" t="s">
        <v>97</v>
      </c>
      <c r="H490" s="1" t="s">
        <v>110</v>
      </c>
    </row>
    <row r="491" spans="1:8">
      <c r="A491" s="1" t="s">
        <v>49</v>
      </c>
      <c r="B491" s="1" t="s">
        <v>374</v>
      </c>
      <c r="C491" s="1" t="s">
        <v>1268</v>
      </c>
      <c r="D491" s="1" t="s">
        <v>1269</v>
      </c>
      <c r="E491" s="1" t="s">
        <v>2599</v>
      </c>
      <c r="F491" s="1" t="s">
        <v>2599</v>
      </c>
      <c r="G491" s="1" t="s">
        <v>97</v>
      </c>
      <c r="H491" s="1" t="s">
        <v>110</v>
      </c>
    </row>
    <row r="492" spans="1:8">
      <c r="A492" s="1" t="s">
        <v>49</v>
      </c>
      <c r="B492" s="1" t="s">
        <v>374</v>
      </c>
      <c r="C492" s="1" t="s">
        <v>1268</v>
      </c>
      <c r="D492" s="1" t="s">
        <v>1269</v>
      </c>
      <c r="E492" s="1" t="s">
        <v>2600</v>
      </c>
      <c r="F492" s="1" t="s">
        <v>2600</v>
      </c>
      <c r="G492" s="1" t="s">
        <v>97</v>
      </c>
      <c r="H492" s="1" t="s">
        <v>110</v>
      </c>
    </row>
    <row r="493" spans="1:8">
      <c r="A493" s="1" t="s">
        <v>49</v>
      </c>
      <c r="B493" s="1" t="s">
        <v>374</v>
      </c>
      <c r="C493" s="1" t="s">
        <v>1268</v>
      </c>
      <c r="D493" s="1" t="s">
        <v>1269</v>
      </c>
      <c r="E493" s="1" t="s">
        <v>2601</v>
      </c>
      <c r="F493" s="1" t="s">
        <v>2601</v>
      </c>
      <c r="G493" s="1" t="s">
        <v>97</v>
      </c>
      <c r="H493" s="1" t="s">
        <v>110</v>
      </c>
    </row>
    <row r="494" spans="1:8">
      <c r="A494" s="1" t="s">
        <v>49</v>
      </c>
      <c r="B494" s="1" t="s">
        <v>374</v>
      </c>
      <c r="C494" s="1" t="s">
        <v>1268</v>
      </c>
      <c r="D494" s="1" t="s">
        <v>1269</v>
      </c>
      <c r="E494" s="1" t="s">
        <v>2602</v>
      </c>
      <c r="F494" s="1" t="s">
        <v>2602</v>
      </c>
      <c r="G494" s="1" t="s">
        <v>97</v>
      </c>
      <c r="H494" s="1" t="s">
        <v>110</v>
      </c>
    </row>
    <row r="495" spans="1:8">
      <c r="A495" s="1" t="s">
        <v>49</v>
      </c>
      <c r="B495" s="1" t="s">
        <v>374</v>
      </c>
      <c r="C495" s="1" t="s">
        <v>1268</v>
      </c>
      <c r="D495" s="1" t="s">
        <v>1269</v>
      </c>
      <c r="E495" s="1" t="s">
        <v>2603</v>
      </c>
      <c r="F495" s="1" t="s">
        <v>2603</v>
      </c>
      <c r="G495" s="1" t="s">
        <v>97</v>
      </c>
      <c r="H495" s="1" t="s">
        <v>110</v>
      </c>
    </row>
    <row r="496" spans="1:8">
      <c r="A496" s="1" t="s">
        <v>49</v>
      </c>
      <c r="B496" s="1" t="s">
        <v>374</v>
      </c>
      <c r="C496" s="1" t="s">
        <v>1268</v>
      </c>
      <c r="D496" s="1" t="s">
        <v>1269</v>
      </c>
      <c r="E496" s="1" t="s">
        <v>2604</v>
      </c>
      <c r="F496" s="1" t="s">
        <v>2604</v>
      </c>
      <c r="G496" s="1" t="s">
        <v>97</v>
      </c>
      <c r="H496" s="1" t="s">
        <v>110</v>
      </c>
    </row>
    <row r="497" spans="1:8">
      <c r="A497" s="1" t="s">
        <v>49</v>
      </c>
      <c r="B497" s="1" t="s">
        <v>374</v>
      </c>
      <c r="C497" s="1" t="s">
        <v>1268</v>
      </c>
      <c r="D497" s="1" t="s">
        <v>1269</v>
      </c>
      <c r="E497" s="1" t="s">
        <v>2605</v>
      </c>
      <c r="F497" s="1" t="s">
        <v>2605</v>
      </c>
      <c r="G497" s="1" t="s">
        <v>97</v>
      </c>
      <c r="H497" s="1" t="s">
        <v>110</v>
      </c>
    </row>
    <row r="498" spans="1:8">
      <c r="A498" s="1" t="s">
        <v>49</v>
      </c>
      <c r="B498" s="1" t="s">
        <v>374</v>
      </c>
      <c r="C498" s="1" t="s">
        <v>1268</v>
      </c>
      <c r="D498" s="1" t="s">
        <v>1269</v>
      </c>
      <c r="E498" s="1" t="s">
        <v>2606</v>
      </c>
      <c r="F498" s="1" t="s">
        <v>2606</v>
      </c>
      <c r="G498" s="1" t="s">
        <v>97</v>
      </c>
      <c r="H498" s="1" t="s">
        <v>110</v>
      </c>
    </row>
    <row r="499" spans="1:8">
      <c r="A499" s="1" t="s">
        <v>49</v>
      </c>
      <c r="B499" s="1" t="s">
        <v>374</v>
      </c>
      <c r="C499" s="1" t="s">
        <v>1279</v>
      </c>
      <c r="D499" s="1" t="s">
        <v>1280</v>
      </c>
      <c r="E499" s="1" t="s">
        <v>2607</v>
      </c>
      <c r="F499" s="1" t="s">
        <v>2607</v>
      </c>
      <c r="G499" s="1" t="s">
        <v>97</v>
      </c>
      <c r="H499" s="1" t="s">
        <v>110</v>
      </c>
    </row>
    <row r="500" spans="1:8">
      <c r="A500" s="1" t="s">
        <v>49</v>
      </c>
      <c r="B500" s="1" t="s">
        <v>374</v>
      </c>
      <c r="C500" s="1" t="s">
        <v>1279</v>
      </c>
      <c r="D500" s="1" t="s">
        <v>1280</v>
      </c>
      <c r="E500" s="1" t="s">
        <v>2608</v>
      </c>
      <c r="F500" s="1" t="s">
        <v>2608</v>
      </c>
      <c r="G500" s="1" t="s">
        <v>97</v>
      </c>
      <c r="H500" s="1" t="s">
        <v>110</v>
      </c>
    </row>
    <row r="501" spans="1:8">
      <c r="A501" s="1" t="s">
        <v>49</v>
      </c>
      <c r="B501" s="1" t="s">
        <v>374</v>
      </c>
      <c r="C501" s="1" t="s">
        <v>1282</v>
      </c>
      <c r="D501" s="1" t="s">
        <v>1283</v>
      </c>
      <c r="E501" s="1" t="s">
        <v>2609</v>
      </c>
      <c r="F501" s="1" t="s">
        <v>2609</v>
      </c>
      <c r="G501" s="1" t="s">
        <v>97</v>
      </c>
      <c r="H501" s="1" t="s">
        <v>110</v>
      </c>
    </row>
    <row r="502" spans="1:8">
      <c r="A502" s="1" t="s">
        <v>49</v>
      </c>
      <c r="B502" s="1" t="s">
        <v>374</v>
      </c>
      <c r="C502" s="1" t="s">
        <v>1282</v>
      </c>
      <c r="D502" s="1" t="s">
        <v>1283</v>
      </c>
      <c r="E502" s="1" t="s">
        <v>2610</v>
      </c>
      <c r="F502" s="1" t="s">
        <v>2610</v>
      </c>
      <c r="G502" s="1" t="s">
        <v>97</v>
      </c>
      <c r="H502" s="1" t="s">
        <v>110</v>
      </c>
    </row>
    <row r="503" spans="1:8">
      <c r="A503" s="1" t="s">
        <v>49</v>
      </c>
      <c r="B503" s="1" t="s">
        <v>374</v>
      </c>
      <c r="C503" s="1" t="s">
        <v>1282</v>
      </c>
      <c r="D503" s="1" t="s">
        <v>1283</v>
      </c>
      <c r="E503" s="1" t="s">
        <v>2611</v>
      </c>
      <c r="F503" s="1" t="s">
        <v>2611</v>
      </c>
      <c r="G503" s="1" t="s">
        <v>97</v>
      </c>
      <c r="H503" s="1" t="s">
        <v>110</v>
      </c>
    </row>
    <row r="504" spans="1:8">
      <c r="A504" s="1" t="s">
        <v>49</v>
      </c>
      <c r="B504" s="1" t="s">
        <v>374</v>
      </c>
      <c r="C504" s="1" t="s">
        <v>1282</v>
      </c>
      <c r="D504" s="1" t="s">
        <v>1283</v>
      </c>
      <c r="E504" s="1" t="s">
        <v>2612</v>
      </c>
      <c r="F504" s="1" t="s">
        <v>2612</v>
      </c>
      <c r="G504" s="1" t="s">
        <v>97</v>
      </c>
      <c r="H504" s="1" t="s">
        <v>110</v>
      </c>
    </row>
    <row r="505" spans="1:8">
      <c r="A505" s="1" t="s">
        <v>49</v>
      </c>
      <c r="B505" s="1" t="s">
        <v>374</v>
      </c>
      <c r="C505" s="1" t="s">
        <v>1292</v>
      </c>
      <c r="D505" s="1" t="s">
        <v>1293</v>
      </c>
      <c r="E505" s="1" t="s">
        <v>2613</v>
      </c>
      <c r="F505" s="1" t="s">
        <v>2613</v>
      </c>
      <c r="G505" s="1" t="s">
        <v>97</v>
      </c>
      <c r="H505" s="1" t="s">
        <v>110</v>
      </c>
    </row>
    <row r="506" spans="1:8">
      <c r="A506" s="1" t="s">
        <v>49</v>
      </c>
      <c r="B506" s="1" t="s">
        <v>374</v>
      </c>
      <c r="C506" s="1" t="s">
        <v>1292</v>
      </c>
      <c r="D506" s="1" t="s">
        <v>1293</v>
      </c>
      <c r="E506" s="1" t="s">
        <v>2614</v>
      </c>
      <c r="F506" s="1" t="s">
        <v>2614</v>
      </c>
      <c r="G506" s="1" t="s">
        <v>97</v>
      </c>
      <c r="H506" s="1" t="s">
        <v>110</v>
      </c>
    </row>
    <row r="507" spans="1:8">
      <c r="A507" s="1" t="s">
        <v>49</v>
      </c>
      <c r="B507" s="1" t="s">
        <v>374</v>
      </c>
      <c r="C507" s="1" t="s">
        <v>1292</v>
      </c>
      <c r="D507" s="1" t="s">
        <v>1293</v>
      </c>
      <c r="E507" s="1" t="s">
        <v>2615</v>
      </c>
      <c r="F507" s="1" t="s">
        <v>2615</v>
      </c>
      <c r="G507" s="1" t="s">
        <v>97</v>
      </c>
      <c r="H507" s="1" t="s">
        <v>110</v>
      </c>
    </row>
    <row r="508" spans="1:8">
      <c r="A508" s="1" t="s">
        <v>49</v>
      </c>
      <c r="B508" s="1" t="s">
        <v>374</v>
      </c>
      <c r="C508" s="1" t="s">
        <v>1295</v>
      </c>
      <c r="D508" s="1" t="s">
        <v>1296</v>
      </c>
      <c r="E508" s="1" t="s">
        <v>2616</v>
      </c>
      <c r="F508" s="1" t="s">
        <v>2616</v>
      </c>
      <c r="G508" s="1" t="s">
        <v>97</v>
      </c>
      <c r="H508" s="1" t="s">
        <v>110</v>
      </c>
    </row>
    <row r="509" spans="1:8">
      <c r="A509" s="1" t="s">
        <v>49</v>
      </c>
      <c r="B509" s="1" t="s">
        <v>374</v>
      </c>
      <c r="C509" s="1" t="s">
        <v>1295</v>
      </c>
      <c r="D509" s="1" t="s">
        <v>1296</v>
      </c>
      <c r="E509" s="1" t="s">
        <v>2617</v>
      </c>
      <c r="F509" s="1" t="s">
        <v>2617</v>
      </c>
      <c r="G509" s="1" t="s">
        <v>97</v>
      </c>
      <c r="H509" s="1" t="s">
        <v>110</v>
      </c>
    </row>
    <row r="510" spans="1:8">
      <c r="A510" s="1" t="s">
        <v>49</v>
      </c>
      <c r="B510" s="1" t="s">
        <v>374</v>
      </c>
      <c r="C510" s="1" t="s">
        <v>1295</v>
      </c>
      <c r="D510" s="1" t="s">
        <v>1296</v>
      </c>
      <c r="E510" s="1" t="s">
        <v>2615</v>
      </c>
      <c r="F510" s="1" t="s">
        <v>2615</v>
      </c>
      <c r="G510" s="1" t="s">
        <v>97</v>
      </c>
      <c r="H510" s="1" t="s">
        <v>110</v>
      </c>
    </row>
    <row r="511" spans="1:8">
      <c r="A511" s="1" t="s">
        <v>49</v>
      </c>
      <c r="B511" s="1" t="s">
        <v>374</v>
      </c>
      <c r="C511" s="1" t="s">
        <v>1298</v>
      </c>
      <c r="D511" s="1" t="s">
        <v>1299</v>
      </c>
      <c r="E511" s="1" t="s">
        <v>2618</v>
      </c>
      <c r="F511" s="1" t="s">
        <v>2618</v>
      </c>
      <c r="G511" s="1" t="s">
        <v>97</v>
      </c>
      <c r="H511" s="1" t="s">
        <v>110</v>
      </c>
    </row>
    <row r="512" spans="1:8">
      <c r="A512" s="1" t="s">
        <v>49</v>
      </c>
      <c r="B512" s="1" t="s">
        <v>374</v>
      </c>
      <c r="C512" s="1" t="s">
        <v>1298</v>
      </c>
      <c r="D512" s="1" t="s">
        <v>1299</v>
      </c>
      <c r="E512" s="1" t="s">
        <v>2619</v>
      </c>
      <c r="F512" s="1" t="s">
        <v>2619</v>
      </c>
      <c r="G512" s="1" t="s">
        <v>97</v>
      </c>
      <c r="H512" s="1" t="s">
        <v>110</v>
      </c>
    </row>
    <row r="513" spans="1:8">
      <c r="A513" s="1" t="s">
        <v>49</v>
      </c>
      <c r="B513" s="1" t="s">
        <v>374</v>
      </c>
      <c r="C513" s="1" t="s">
        <v>1298</v>
      </c>
      <c r="D513" s="1" t="s">
        <v>1299</v>
      </c>
      <c r="E513" s="1" t="s">
        <v>2620</v>
      </c>
      <c r="F513" s="1" t="s">
        <v>2620</v>
      </c>
      <c r="G513" s="1" t="s">
        <v>97</v>
      </c>
      <c r="H513" s="1" t="s">
        <v>110</v>
      </c>
    </row>
    <row r="514" spans="1:8">
      <c r="A514" s="1" t="s">
        <v>49</v>
      </c>
      <c r="B514" s="1" t="s">
        <v>374</v>
      </c>
      <c r="C514" s="1" t="s">
        <v>1301</v>
      </c>
      <c r="D514" s="1" t="s">
        <v>1302</v>
      </c>
      <c r="E514" s="1" t="s">
        <v>2621</v>
      </c>
      <c r="F514" s="1" t="s">
        <v>2621</v>
      </c>
      <c r="G514" s="1" t="s">
        <v>97</v>
      </c>
      <c r="H514" s="1" t="s">
        <v>110</v>
      </c>
    </row>
    <row r="515" spans="1:8">
      <c r="A515" s="1" t="s">
        <v>49</v>
      </c>
      <c r="B515" s="1" t="s">
        <v>374</v>
      </c>
      <c r="C515" s="1" t="s">
        <v>1301</v>
      </c>
      <c r="D515" s="1" t="s">
        <v>1302</v>
      </c>
      <c r="E515" s="1" t="s">
        <v>2622</v>
      </c>
      <c r="F515" s="1" t="s">
        <v>2622</v>
      </c>
      <c r="G515" s="1" t="s">
        <v>97</v>
      </c>
      <c r="H515" s="1" t="s">
        <v>110</v>
      </c>
    </row>
    <row r="516" spans="1:8">
      <c r="A516" s="1" t="s">
        <v>49</v>
      </c>
      <c r="B516" s="1" t="s">
        <v>374</v>
      </c>
      <c r="C516" s="1" t="s">
        <v>1301</v>
      </c>
      <c r="D516" s="1" t="s">
        <v>1302</v>
      </c>
      <c r="E516" s="1" t="s">
        <v>2623</v>
      </c>
      <c r="F516" s="1" t="s">
        <v>2623</v>
      </c>
      <c r="G516" s="1" t="s">
        <v>97</v>
      </c>
      <c r="H516" s="1" t="s">
        <v>110</v>
      </c>
    </row>
    <row r="517" spans="1:8">
      <c r="A517" s="1" t="s">
        <v>49</v>
      </c>
      <c r="B517" s="1" t="s">
        <v>374</v>
      </c>
      <c r="C517" s="1" t="s">
        <v>1301</v>
      </c>
      <c r="D517" s="1" t="s">
        <v>1302</v>
      </c>
      <c r="E517" s="1" t="s">
        <v>2624</v>
      </c>
      <c r="F517" s="1" t="s">
        <v>2624</v>
      </c>
      <c r="G517" s="1" t="s">
        <v>97</v>
      </c>
      <c r="H517" s="1" t="s">
        <v>110</v>
      </c>
    </row>
    <row r="518" spans="1:8">
      <c r="A518" s="1" t="s">
        <v>49</v>
      </c>
      <c r="B518" s="1" t="s">
        <v>374</v>
      </c>
      <c r="C518" s="1" t="s">
        <v>1301</v>
      </c>
      <c r="D518" s="1" t="s">
        <v>1302</v>
      </c>
      <c r="E518" s="1" t="s">
        <v>2625</v>
      </c>
      <c r="F518" s="1" t="s">
        <v>2625</v>
      </c>
      <c r="G518" s="1" t="s">
        <v>97</v>
      </c>
      <c r="H518" s="1" t="s">
        <v>110</v>
      </c>
    </row>
    <row r="519" spans="1:8">
      <c r="A519" s="1" t="s">
        <v>49</v>
      </c>
      <c r="B519" s="1" t="s">
        <v>374</v>
      </c>
      <c r="C519" s="1" t="s">
        <v>1301</v>
      </c>
      <c r="D519" s="1" t="s">
        <v>1302</v>
      </c>
      <c r="E519" s="1" t="s">
        <v>2626</v>
      </c>
      <c r="F519" s="1" t="s">
        <v>2626</v>
      </c>
      <c r="G519" s="1" t="s">
        <v>97</v>
      </c>
      <c r="H519" s="1" t="s">
        <v>110</v>
      </c>
    </row>
    <row r="520" spans="1:8">
      <c r="A520" s="1" t="s">
        <v>49</v>
      </c>
      <c r="B520" s="1" t="s">
        <v>374</v>
      </c>
      <c r="C520" s="1" t="s">
        <v>1301</v>
      </c>
      <c r="D520" s="1" t="s">
        <v>1302</v>
      </c>
      <c r="E520" s="1" t="s">
        <v>2627</v>
      </c>
      <c r="F520" s="1" t="s">
        <v>2627</v>
      </c>
      <c r="G520" s="1" t="s">
        <v>97</v>
      </c>
      <c r="H520" s="1" t="s">
        <v>110</v>
      </c>
    </row>
    <row r="521" spans="1:8">
      <c r="A521" s="1" t="s">
        <v>49</v>
      </c>
      <c r="B521" s="1" t="s">
        <v>374</v>
      </c>
      <c r="C521" s="1" t="s">
        <v>1301</v>
      </c>
      <c r="D521" s="1" t="s">
        <v>1302</v>
      </c>
      <c r="E521" s="1" t="s">
        <v>2628</v>
      </c>
      <c r="F521" s="1" t="s">
        <v>2628</v>
      </c>
      <c r="G521" s="1" t="s">
        <v>97</v>
      </c>
      <c r="H521" s="1" t="s">
        <v>110</v>
      </c>
    </row>
    <row r="522" spans="1:8">
      <c r="A522" s="1" t="s">
        <v>49</v>
      </c>
      <c r="B522" s="1" t="s">
        <v>374</v>
      </c>
      <c r="C522" s="1" t="s">
        <v>1301</v>
      </c>
      <c r="D522" s="1" t="s">
        <v>1302</v>
      </c>
      <c r="E522" s="1" t="s">
        <v>2629</v>
      </c>
      <c r="F522" s="1" t="s">
        <v>2629</v>
      </c>
      <c r="G522" s="1" t="s">
        <v>97</v>
      </c>
      <c r="H522" s="1" t="s">
        <v>110</v>
      </c>
    </row>
    <row r="523" spans="1:8">
      <c r="A523" s="1" t="s">
        <v>49</v>
      </c>
      <c r="B523" s="1" t="s">
        <v>374</v>
      </c>
      <c r="C523" s="1" t="s">
        <v>1301</v>
      </c>
      <c r="D523" s="1" t="s">
        <v>1302</v>
      </c>
      <c r="E523" s="1" t="s">
        <v>2630</v>
      </c>
      <c r="F523" s="1" t="s">
        <v>2630</v>
      </c>
      <c r="G523" s="1" t="s">
        <v>97</v>
      </c>
      <c r="H523" s="1" t="s">
        <v>110</v>
      </c>
    </row>
    <row r="524" spans="1:8">
      <c r="A524" s="1" t="s">
        <v>49</v>
      </c>
      <c r="B524" s="1" t="s">
        <v>374</v>
      </c>
      <c r="C524" s="1" t="s">
        <v>1304</v>
      </c>
      <c r="D524" s="1" t="s">
        <v>1305</v>
      </c>
      <c r="E524" s="1" t="s">
        <v>2631</v>
      </c>
      <c r="F524" s="1" t="s">
        <v>2631</v>
      </c>
      <c r="G524" s="1" t="s">
        <v>97</v>
      </c>
      <c r="H524" s="1" t="s">
        <v>110</v>
      </c>
    </row>
    <row r="525" spans="1:8">
      <c r="A525" s="1" t="s">
        <v>49</v>
      </c>
      <c r="B525" s="1" t="s">
        <v>374</v>
      </c>
      <c r="C525" s="1" t="s">
        <v>1304</v>
      </c>
      <c r="D525" s="1" t="s">
        <v>1305</v>
      </c>
      <c r="E525" s="1" t="s">
        <v>2632</v>
      </c>
      <c r="F525" s="1" t="s">
        <v>2632</v>
      </c>
      <c r="G525" s="1" t="s">
        <v>97</v>
      </c>
      <c r="H525" s="1" t="s">
        <v>110</v>
      </c>
    </row>
    <row r="526" spans="1:8">
      <c r="A526" s="1" t="s">
        <v>49</v>
      </c>
      <c r="B526" s="1" t="s">
        <v>374</v>
      </c>
      <c r="C526" s="1" t="s">
        <v>1304</v>
      </c>
      <c r="D526" s="1" t="s">
        <v>1305</v>
      </c>
      <c r="E526" s="1" t="s">
        <v>2633</v>
      </c>
      <c r="F526" s="1" t="s">
        <v>2633</v>
      </c>
      <c r="G526" s="1" t="s">
        <v>97</v>
      </c>
      <c r="H526" s="1" t="s">
        <v>110</v>
      </c>
    </row>
    <row r="527" spans="1:8">
      <c r="A527" s="1" t="s">
        <v>49</v>
      </c>
      <c r="B527" s="1" t="s">
        <v>374</v>
      </c>
      <c r="C527" s="1" t="s">
        <v>1316</v>
      </c>
      <c r="D527" s="1" t="s">
        <v>1317</v>
      </c>
      <c r="E527" s="1" t="s">
        <v>2634</v>
      </c>
      <c r="F527" s="1" t="s">
        <v>2634</v>
      </c>
      <c r="G527" s="1" t="s">
        <v>97</v>
      </c>
      <c r="H527" s="1" t="s">
        <v>110</v>
      </c>
    </row>
    <row r="528" spans="1:8">
      <c r="A528" s="1" t="s">
        <v>49</v>
      </c>
      <c r="B528" s="1" t="s">
        <v>374</v>
      </c>
      <c r="C528" s="1" t="s">
        <v>1316</v>
      </c>
      <c r="D528" s="1" t="s">
        <v>1317</v>
      </c>
      <c r="E528" s="1" t="s">
        <v>2635</v>
      </c>
      <c r="F528" s="1" t="s">
        <v>2635</v>
      </c>
      <c r="G528" s="1" t="s">
        <v>97</v>
      </c>
      <c r="H528" s="1" t="s">
        <v>110</v>
      </c>
    </row>
    <row r="529" spans="1:9">
      <c r="A529" s="1" t="s">
        <v>49</v>
      </c>
      <c r="B529" s="1" t="s">
        <v>374</v>
      </c>
      <c r="C529" s="1" t="s">
        <v>1316</v>
      </c>
      <c r="D529" s="1" t="s">
        <v>1317</v>
      </c>
      <c r="E529" s="1" t="s">
        <v>2636</v>
      </c>
      <c r="F529" s="1" t="s">
        <v>2636</v>
      </c>
      <c r="G529" s="1" t="s">
        <v>97</v>
      </c>
      <c r="H529" s="1" t="s">
        <v>110</v>
      </c>
    </row>
    <row r="530" spans="1:9">
      <c r="A530" s="1" t="s">
        <v>49</v>
      </c>
      <c r="B530" s="1" t="s">
        <v>374</v>
      </c>
      <c r="C530" s="1" t="s">
        <v>1316</v>
      </c>
      <c r="D530" s="1" t="s">
        <v>1317</v>
      </c>
      <c r="E530" s="1" t="s">
        <v>2637</v>
      </c>
      <c r="F530" s="1" t="s">
        <v>2637</v>
      </c>
      <c r="G530" s="1" t="s">
        <v>97</v>
      </c>
      <c r="H530" s="1" t="s">
        <v>110</v>
      </c>
    </row>
    <row r="531" spans="1:9">
      <c r="A531" s="1" t="s">
        <v>49</v>
      </c>
      <c r="B531" s="1" t="s">
        <v>374</v>
      </c>
      <c r="C531" s="1" t="s">
        <v>1763</v>
      </c>
      <c r="D531" s="1" t="s">
        <v>1764</v>
      </c>
      <c r="E531" s="1" t="s">
        <v>2638</v>
      </c>
      <c r="F531" s="1" t="s">
        <v>2638</v>
      </c>
      <c r="G531" s="1" t="s">
        <v>97</v>
      </c>
      <c r="H531" s="1" t="s">
        <v>110</v>
      </c>
      <c r="I531" s="1" t="s">
        <v>2374</v>
      </c>
    </row>
    <row r="532" spans="1:9">
      <c r="A532" s="1" t="s">
        <v>49</v>
      </c>
      <c r="B532" s="1" t="s">
        <v>374</v>
      </c>
      <c r="C532" s="1" t="s">
        <v>1763</v>
      </c>
      <c r="D532" s="1" t="s">
        <v>1764</v>
      </c>
      <c r="E532" s="1" t="s">
        <v>69</v>
      </c>
      <c r="F532" s="1" t="s">
        <v>69</v>
      </c>
      <c r="G532" s="1" t="s">
        <v>97</v>
      </c>
      <c r="H532" s="1" t="s">
        <v>110</v>
      </c>
      <c r="I532" s="1" t="s">
        <v>2374</v>
      </c>
    </row>
    <row r="533" spans="1:9">
      <c r="A533" s="1" t="s">
        <v>49</v>
      </c>
      <c r="B533" s="1" t="s">
        <v>374</v>
      </c>
      <c r="C533" s="1" t="s">
        <v>1763</v>
      </c>
      <c r="D533" s="1" t="s">
        <v>1764</v>
      </c>
      <c r="E533" s="1" t="s">
        <v>2639</v>
      </c>
      <c r="F533" s="1" t="s">
        <v>2639</v>
      </c>
      <c r="G533" s="1" t="s">
        <v>97</v>
      </c>
      <c r="H533" s="1" t="s">
        <v>110</v>
      </c>
      <c r="I533" s="1" t="s">
        <v>2374</v>
      </c>
    </row>
    <row r="534" spans="1:9">
      <c r="A534" s="1" t="s">
        <v>49</v>
      </c>
      <c r="B534" s="1" t="s">
        <v>374</v>
      </c>
      <c r="C534" s="1" t="s">
        <v>1763</v>
      </c>
      <c r="D534" s="1" t="s">
        <v>1764</v>
      </c>
      <c r="E534" s="1" t="s">
        <v>2640</v>
      </c>
      <c r="F534" s="1" t="s">
        <v>2640</v>
      </c>
      <c r="G534" s="1" t="s">
        <v>97</v>
      </c>
      <c r="H534" s="1" t="s">
        <v>110</v>
      </c>
      <c r="I534" s="1" t="s">
        <v>2641</v>
      </c>
    </row>
    <row r="535" spans="1:9">
      <c r="A535" s="1" t="s">
        <v>49</v>
      </c>
      <c r="B535" s="1" t="s">
        <v>374</v>
      </c>
      <c r="C535" s="1" t="s">
        <v>1760</v>
      </c>
      <c r="D535" s="1" t="s">
        <v>1761</v>
      </c>
      <c r="E535" s="1" t="s">
        <v>2642</v>
      </c>
      <c r="F535" s="1" t="s">
        <v>2642</v>
      </c>
      <c r="G535" s="1" t="s">
        <v>97</v>
      </c>
      <c r="H535" s="1" t="s">
        <v>110</v>
      </c>
    </row>
    <row r="536" spans="1:9">
      <c r="A536" s="1" t="s">
        <v>49</v>
      </c>
      <c r="B536" s="1" t="s">
        <v>374</v>
      </c>
      <c r="C536" s="1" t="s">
        <v>1760</v>
      </c>
      <c r="D536" s="1" t="s">
        <v>1761</v>
      </c>
      <c r="E536" s="1" t="s">
        <v>2643</v>
      </c>
      <c r="F536" s="1" t="s">
        <v>2643</v>
      </c>
      <c r="G536" s="1" t="s">
        <v>97</v>
      </c>
      <c r="H536" s="1" t="s">
        <v>110</v>
      </c>
    </row>
    <row r="537" spans="1:9">
      <c r="A537" s="1" t="s">
        <v>49</v>
      </c>
      <c r="B537" s="1" t="s">
        <v>374</v>
      </c>
      <c r="C537" s="1" t="s">
        <v>1760</v>
      </c>
      <c r="D537" s="1" t="s">
        <v>1761</v>
      </c>
      <c r="E537" s="1" t="s">
        <v>2644</v>
      </c>
      <c r="F537" s="1" t="s">
        <v>2644</v>
      </c>
      <c r="G537" s="1" t="s">
        <v>97</v>
      </c>
      <c r="H537" s="1" t="s">
        <v>110</v>
      </c>
    </row>
    <row r="538" spans="1:9">
      <c r="A538" s="1" t="s">
        <v>49</v>
      </c>
      <c r="B538" s="1" t="s">
        <v>374</v>
      </c>
      <c r="C538" s="1" t="s">
        <v>1760</v>
      </c>
      <c r="D538" s="1" t="s">
        <v>1761</v>
      </c>
      <c r="E538" s="1" t="s">
        <v>2645</v>
      </c>
      <c r="F538" s="1" t="s">
        <v>2645</v>
      </c>
      <c r="G538" s="1" t="s">
        <v>97</v>
      </c>
      <c r="H538" s="1" t="s">
        <v>110</v>
      </c>
    </row>
    <row r="539" spans="1:9">
      <c r="A539" s="1" t="s">
        <v>49</v>
      </c>
      <c r="B539" s="1" t="s">
        <v>374</v>
      </c>
      <c r="C539" s="1" t="s">
        <v>1760</v>
      </c>
      <c r="D539" s="1" t="s">
        <v>1761</v>
      </c>
      <c r="E539" s="1" t="s">
        <v>2646</v>
      </c>
      <c r="F539" s="1" t="s">
        <v>2646</v>
      </c>
      <c r="G539" s="1" t="s">
        <v>97</v>
      </c>
      <c r="H539" s="1" t="s">
        <v>110</v>
      </c>
    </row>
    <row r="540" spans="1:9">
      <c r="A540" s="1" t="s">
        <v>49</v>
      </c>
      <c r="B540" s="1" t="s">
        <v>374</v>
      </c>
      <c r="C540" s="1" t="s">
        <v>1574</v>
      </c>
      <c r="D540" s="1" t="s">
        <v>1575</v>
      </c>
      <c r="E540" s="1" t="s">
        <v>2647</v>
      </c>
      <c r="F540" s="1" t="s">
        <v>2647</v>
      </c>
      <c r="G540" s="1" t="s">
        <v>97</v>
      </c>
      <c r="H540" s="1" t="s">
        <v>110</v>
      </c>
    </row>
    <row r="541" spans="1:9">
      <c r="A541" s="1" t="s">
        <v>49</v>
      </c>
      <c r="B541" s="1" t="s">
        <v>374</v>
      </c>
      <c r="C541" s="1" t="s">
        <v>1574</v>
      </c>
      <c r="D541" s="1" t="s">
        <v>1575</v>
      </c>
      <c r="E541" s="1" t="s">
        <v>2648</v>
      </c>
      <c r="F541" s="1" t="s">
        <v>2648</v>
      </c>
      <c r="G541" s="1" t="s">
        <v>97</v>
      </c>
      <c r="H541" s="1" t="s">
        <v>110</v>
      </c>
    </row>
    <row r="542" spans="1:9">
      <c r="A542" s="1" t="s">
        <v>49</v>
      </c>
      <c r="B542" s="1" t="s">
        <v>374</v>
      </c>
      <c r="C542" s="1" t="s">
        <v>1574</v>
      </c>
      <c r="D542" s="1" t="s">
        <v>1575</v>
      </c>
      <c r="E542" s="1" t="s">
        <v>2649</v>
      </c>
      <c r="F542" s="1" t="s">
        <v>2649</v>
      </c>
      <c r="G542" s="1" t="s">
        <v>97</v>
      </c>
      <c r="H542" s="1" t="s">
        <v>110</v>
      </c>
    </row>
    <row r="543" spans="1:9">
      <c r="A543" s="1" t="s">
        <v>49</v>
      </c>
      <c r="B543" s="1" t="s">
        <v>374</v>
      </c>
      <c r="C543" s="1" t="s">
        <v>1736</v>
      </c>
      <c r="D543" s="1" t="s">
        <v>1737</v>
      </c>
      <c r="E543" s="1" t="s">
        <v>2650</v>
      </c>
      <c r="F543" s="1" t="s">
        <v>2650</v>
      </c>
      <c r="G543" s="1" t="s">
        <v>97</v>
      </c>
      <c r="H543" s="1" t="s">
        <v>110</v>
      </c>
    </row>
    <row r="544" spans="1:9">
      <c r="A544" s="1" t="s">
        <v>49</v>
      </c>
      <c r="B544" s="1" t="s">
        <v>374</v>
      </c>
      <c r="C544" s="1" t="s">
        <v>1736</v>
      </c>
      <c r="D544" s="1" t="s">
        <v>1737</v>
      </c>
      <c r="E544" s="1" t="s">
        <v>2651</v>
      </c>
      <c r="F544" s="1" t="s">
        <v>2651</v>
      </c>
      <c r="G544" s="1" t="s">
        <v>97</v>
      </c>
      <c r="H544" s="1" t="s">
        <v>110</v>
      </c>
    </row>
    <row r="545" spans="1:8">
      <c r="A545" s="1" t="s">
        <v>49</v>
      </c>
      <c r="B545" s="1" t="s">
        <v>374</v>
      </c>
      <c r="C545" s="1" t="s">
        <v>1736</v>
      </c>
      <c r="D545" s="1" t="s">
        <v>1737</v>
      </c>
      <c r="E545" s="1" t="s">
        <v>2652</v>
      </c>
      <c r="F545" s="1" t="s">
        <v>2652</v>
      </c>
      <c r="G545" s="1" t="s">
        <v>97</v>
      </c>
      <c r="H545" s="1" t="s">
        <v>110</v>
      </c>
    </row>
    <row r="546" spans="1:8">
      <c r="A546" s="1" t="s">
        <v>49</v>
      </c>
      <c r="B546" s="1" t="s">
        <v>374</v>
      </c>
      <c r="C546" s="1" t="s">
        <v>1223</v>
      </c>
      <c r="D546" s="1" t="s">
        <v>1224</v>
      </c>
      <c r="E546" s="1" t="s">
        <v>2290</v>
      </c>
      <c r="F546" s="1" t="s">
        <v>2290</v>
      </c>
      <c r="G546" s="1" t="s">
        <v>97</v>
      </c>
      <c r="H546" s="1" t="s">
        <v>110</v>
      </c>
    </row>
    <row r="547" spans="1:8">
      <c r="A547" s="1" t="s">
        <v>49</v>
      </c>
      <c r="B547" s="1" t="s">
        <v>374</v>
      </c>
      <c r="C547" s="1" t="s">
        <v>1223</v>
      </c>
      <c r="D547" s="1" t="s">
        <v>1224</v>
      </c>
      <c r="E547" s="1" t="s">
        <v>2289</v>
      </c>
      <c r="F547" s="1" t="s">
        <v>2289</v>
      </c>
      <c r="G547" s="1" t="s">
        <v>97</v>
      </c>
      <c r="H547" s="1" t="s">
        <v>110</v>
      </c>
    </row>
    <row r="548" spans="1:8">
      <c r="A548" s="1" t="s">
        <v>49</v>
      </c>
      <c r="B548" s="1" t="s">
        <v>374</v>
      </c>
      <c r="C548" s="1" t="s">
        <v>1223</v>
      </c>
      <c r="D548" s="1" t="s">
        <v>1224</v>
      </c>
      <c r="E548" s="1" t="s">
        <v>2292</v>
      </c>
      <c r="F548" s="1" t="s">
        <v>2292</v>
      </c>
      <c r="G548" s="1" t="s">
        <v>97</v>
      </c>
      <c r="H548" s="1" t="s">
        <v>110</v>
      </c>
    </row>
    <row r="549" spans="1:8">
      <c r="A549" s="1" t="s">
        <v>49</v>
      </c>
      <c r="B549" s="1" t="s">
        <v>374</v>
      </c>
      <c r="C549" s="1" t="s">
        <v>1223</v>
      </c>
      <c r="D549" s="1" t="s">
        <v>1224</v>
      </c>
      <c r="E549" s="1" t="s">
        <v>2291</v>
      </c>
      <c r="F549" s="1" t="s">
        <v>2291</v>
      </c>
      <c r="G549" s="1" t="s">
        <v>97</v>
      </c>
      <c r="H549" s="1" t="s">
        <v>110</v>
      </c>
    </row>
    <row r="550" spans="1:8">
      <c r="A550" s="1" t="s">
        <v>49</v>
      </c>
      <c r="B550" s="1" t="s">
        <v>374</v>
      </c>
      <c r="C550" s="1" t="s">
        <v>1223</v>
      </c>
      <c r="D550" s="1" t="s">
        <v>1224</v>
      </c>
      <c r="E550" s="1" t="s">
        <v>2293</v>
      </c>
      <c r="F550" s="1" t="s">
        <v>2293</v>
      </c>
      <c r="G550" s="1" t="s">
        <v>97</v>
      </c>
      <c r="H550" s="1" t="s">
        <v>110</v>
      </c>
    </row>
    <row r="551" spans="1:8">
      <c r="A551" s="1" t="s">
        <v>49</v>
      </c>
      <c r="B551" s="1" t="s">
        <v>374</v>
      </c>
      <c r="C551" s="1" t="s">
        <v>1223</v>
      </c>
      <c r="D551" s="1" t="s">
        <v>1224</v>
      </c>
      <c r="E551" s="1" t="s">
        <v>2294</v>
      </c>
      <c r="F551" s="1" t="s">
        <v>2294</v>
      </c>
      <c r="G551" s="1" t="s">
        <v>97</v>
      </c>
      <c r="H551" s="1" t="s">
        <v>110</v>
      </c>
    </row>
    <row r="552" spans="1:8">
      <c r="A552" s="1" t="s">
        <v>49</v>
      </c>
      <c r="B552" s="1" t="s">
        <v>374</v>
      </c>
      <c r="C552" s="1" t="s">
        <v>1223</v>
      </c>
      <c r="D552" s="1" t="s">
        <v>1224</v>
      </c>
      <c r="E552" s="1" t="s">
        <v>2295</v>
      </c>
      <c r="F552" s="1" t="s">
        <v>2295</v>
      </c>
      <c r="G552" s="1" t="s">
        <v>97</v>
      </c>
      <c r="H552" s="1" t="s">
        <v>110</v>
      </c>
    </row>
    <row r="553" spans="1:8">
      <c r="A553" s="1" t="s">
        <v>49</v>
      </c>
      <c r="B553" s="1" t="s">
        <v>374</v>
      </c>
      <c r="C553" s="1" t="s">
        <v>1223</v>
      </c>
      <c r="D553" s="1" t="s">
        <v>1224</v>
      </c>
      <c r="E553" s="1" t="s">
        <v>2297</v>
      </c>
      <c r="F553" s="1" t="s">
        <v>2297</v>
      </c>
      <c r="G553" s="1" t="s">
        <v>97</v>
      </c>
      <c r="H553" s="1" t="s">
        <v>110</v>
      </c>
    </row>
    <row r="554" spans="1:8">
      <c r="A554" s="1" t="s">
        <v>49</v>
      </c>
      <c r="B554" s="1" t="s">
        <v>374</v>
      </c>
      <c r="C554" s="1" t="s">
        <v>1223</v>
      </c>
      <c r="D554" s="1" t="s">
        <v>1224</v>
      </c>
      <c r="E554" s="1" t="s">
        <v>2296</v>
      </c>
      <c r="F554" s="1" t="s">
        <v>2296</v>
      </c>
      <c r="G554" s="1" t="s">
        <v>97</v>
      </c>
      <c r="H554" s="1" t="s">
        <v>110</v>
      </c>
    </row>
    <row r="555" spans="1:8">
      <c r="A555" s="1" t="s">
        <v>49</v>
      </c>
      <c r="B555" s="1" t="s">
        <v>374</v>
      </c>
      <c r="C555" s="1" t="s">
        <v>1223</v>
      </c>
      <c r="D555" s="1" t="s">
        <v>1224</v>
      </c>
      <c r="E555" s="1" t="s">
        <v>2298</v>
      </c>
      <c r="F555" s="1" t="s">
        <v>2298</v>
      </c>
      <c r="G555" s="1" t="s">
        <v>97</v>
      </c>
      <c r="H555" s="1" t="s">
        <v>110</v>
      </c>
    </row>
    <row r="556" spans="1:8">
      <c r="A556" s="1" t="s">
        <v>49</v>
      </c>
      <c r="B556" s="1" t="s">
        <v>374</v>
      </c>
      <c r="C556" s="1" t="s">
        <v>1223</v>
      </c>
      <c r="D556" s="1" t="s">
        <v>1224</v>
      </c>
      <c r="E556" s="1" t="s">
        <v>2299</v>
      </c>
      <c r="F556" s="1" t="s">
        <v>2299</v>
      </c>
      <c r="G556" s="1" t="s">
        <v>97</v>
      </c>
      <c r="H556" s="1" t="s">
        <v>110</v>
      </c>
    </row>
    <row r="557" spans="1:8">
      <c r="A557" s="1" t="s">
        <v>49</v>
      </c>
      <c r="B557" s="1" t="s">
        <v>374</v>
      </c>
      <c r="C557" s="1" t="s">
        <v>1223</v>
      </c>
      <c r="D557" s="1" t="s">
        <v>1224</v>
      </c>
      <c r="E557" s="1" t="s">
        <v>2300</v>
      </c>
      <c r="F557" s="1" t="s">
        <v>2300</v>
      </c>
      <c r="G557" s="1" t="s">
        <v>97</v>
      </c>
      <c r="H557" s="1" t="s">
        <v>110</v>
      </c>
    </row>
    <row r="558" spans="1:8">
      <c r="A558" s="1" t="s">
        <v>49</v>
      </c>
      <c r="B558" s="1" t="s">
        <v>374</v>
      </c>
      <c r="C558" s="1" t="s">
        <v>1223</v>
      </c>
      <c r="D558" s="1" t="s">
        <v>1224</v>
      </c>
      <c r="E558" s="1" t="s">
        <v>2304</v>
      </c>
      <c r="F558" s="1" t="s">
        <v>2304</v>
      </c>
      <c r="G558" s="1" t="s">
        <v>97</v>
      </c>
      <c r="H558" s="1" t="s">
        <v>110</v>
      </c>
    </row>
    <row r="559" spans="1:8">
      <c r="A559" s="1" t="s">
        <v>49</v>
      </c>
      <c r="B559" s="1" t="s">
        <v>374</v>
      </c>
      <c r="C559" s="1" t="s">
        <v>1223</v>
      </c>
      <c r="D559" s="1" t="s">
        <v>1224</v>
      </c>
      <c r="E559" s="1" t="s">
        <v>2301</v>
      </c>
      <c r="F559" s="1" t="s">
        <v>2301</v>
      </c>
      <c r="G559" s="1" t="s">
        <v>97</v>
      </c>
      <c r="H559" s="1" t="s">
        <v>110</v>
      </c>
    </row>
    <row r="560" spans="1:8">
      <c r="A560" s="1" t="s">
        <v>49</v>
      </c>
      <c r="B560" s="1" t="s">
        <v>374</v>
      </c>
      <c r="C560" s="1" t="s">
        <v>1223</v>
      </c>
      <c r="D560" s="1" t="s">
        <v>1224</v>
      </c>
      <c r="E560" s="1" t="s">
        <v>2302</v>
      </c>
      <c r="F560" s="1" t="s">
        <v>2302</v>
      </c>
      <c r="G560" s="1" t="s">
        <v>97</v>
      </c>
      <c r="H560" s="1" t="s">
        <v>110</v>
      </c>
    </row>
    <row r="561" spans="1:8">
      <c r="A561" s="1" t="s">
        <v>49</v>
      </c>
      <c r="B561" s="1" t="s">
        <v>374</v>
      </c>
      <c r="C561" s="1" t="s">
        <v>1223</v>
      </c>
      <c r="D561" s="1" t="s">
        <v>1224</v>
      </c>
      <c r="E561" s="1" t="s">
        <v>2303</v>
      </c>
      <c r="F561" s="1" t="s">
        <v>2303</v>
      </c>
      <c r="G561" s="1" t="s">
        <v>97</v>
      </c>
      <c r="H561" s="1" t="s">
        <v>110</v>
      </c>
    </row>
    <row r="562" spans="1:8">
      <c r="A562" s="1" t="s">
        <v>49</v>
      </c>
      <c r="B562" s="1" t="s">
        <v>374</v>
      </c>
      <c r="C562" s="1" t="s">
        <v>1223</v>
      </c>
      <c r="D562" s="1" t="s">
        <v>1224</v>
      </c>
      <c r="E562" s="1" t="s">
        <v>2305</v>
      </c>
      <c r="F562" s="1" t="s">
        <v>2305</v>
      </c>
      <c r="G562" s="1" t="s">
        <v>97</v>
      </c>
      <c r="H562" s="1" t="s">
        <v>110</v>
      </c>
    </row>
    <row r="563" spans="1:8">
      <c r="A563" s="1" t="s">
        <v>49</v>
      </c>
      <c r="B563" s="1" t="s">
        <v>374</v>
      </c>
      <c r="C563" s="1" t="s">
        <v>1223</v>
      </c>
      <c r="D563" s="1" t="s">
        <v>1224</v>
      </c>
      <c r="E563" s="1" t="s">
        <v>2306</v>
      </c>
      <c r="F563" s="1" t="s">
        <v>2306</v>
      </c>
      <c r="G563" s="1" t="s">
        <v>97</v>
      </c>
      <c r="H563" s="1" t="s">
        <v>110</v>
      </c>
    </row>
    <row r="564" spans="1:8">
      <c r="A564" s="1" t="s">
        <v>49</v>
      </c>
      <c r="B564" s="1" t="s">
        <v>374</v>
      </c>
      <c r="C564" s="1" t="s">
        <v>1223</v>
      </c>
      <c r="D564" s="1" t="s">
        <v>1224</v>
      </c>
      <c r="E564" s="1" t="s">
        <v>2307</v>
      </c>
      <c r="F564" s="1" t="s">
        <v>2307</v>
      </c>
      <c r="G564" s="1" t="s">
        <v>97</v>
      </c>
      <c r="H564" s="1" t="s">
        <v>110</v>
      </c>
    </row>
    <row r="565" spans="1:8">
      <c r="A565" s="1" t="s">
        <v>49</v>
      </c>
      <c r="B565" s="1" t="s">
        <v>374</v>
      </c>
      <c r="C565" s="1" t="s">
        <v>1223</v>
      </c>
      <c r="D565" s="1" t="s">
        <v>1224</v>
      </c>
      <c r="E565" s="1" t="s">
        <v>2310</v>
      </c>
      <c r="F565" s="1" t="s">
        <v>2310</v>
      </c>
      <c r="G565" s="1" t="s">
        <v>97</v>
      </c>
      <c r="H565" s="1" t="s">
        <v>110</v>
      </c>
    </row>
    <row r="566" spans="1:8">
      <c r="A566" s="1" t="s">
        <v>49</v>
      </c>
      <c r="B566" s="1" t="s">
        <v>374</v>
      </c>
      <c r="C566" s="1" t="s">
        <v>1223</v>
      </c>
      <c r="D566" s="1" t="s">
        <v>1224</v>
      </c>
      <c r="E566" s="1" t="s">
        <v>2309</v>
      </c>
      <c r="F566" s="1" t="s">
        <v>2309</v>
      </c>
      <c r="G566" s="1" t="s">
        <v>97</v>
      </c>
      <c r="H566" s="1" t="s">
        <v>110</v>
      </c>
    </row>
    <row r="567" spans="1:8">
      <c r="A567" s="1" t="s">
        <v>49</v>
      </c>
      <c r="B567" s="1" t="s">
        <v>374</v>
      </c>
      <c r="C567" s="1" t="s">
        <v>1223</v>
      </c>
      <c r="D567" s="1" t="s">
        <v>1224</v>
      </c>
      <c r="E567" s="1" t="s">
        <v>2308</v>
      </c>
      <c r="F567" s="1" t="s">
        <v>2308</v>
      </c>
      <c r="G567" s="1" t="s">
        <v>97</v>
      </c>
      <c r="H567" s="1" t="s">
        <v>110</v>
      </c>
    </row>
    <row r="568" spans="1:8">
      <c r="A568" s="1" t="s">
        <v>49</v>
      </c>
      <c r="B568" s="1" t="s">
        <v>374</v>
      </c>
      <c r="C568" s="1" t="s">
        <v>1223</v>
      </c>
      <c r="D568" s="1" t="s">
        <v>1224</v>
      </c>
      <c r="E568" s="1" t="s">
        <v>2311</v>
      </c>
      <c r="F568" s="1" t="s">
        <v>2311</v>
      </c>
      <c r="G568" s="1" t="s">
        <v>97</v>
      </c>
      <c r="H568" s="1" t="s">
        <v>110</v>
      </c>
    </row>
    <row r="569" spans="1:8">
      <c r="A569" s="1" t="s">
        <v>49</v>
      </c>
      <c r="B569" s="1" t="s">
        <v>374</v>
      </c>
      <c r="C569" s="1" t="s">
        <v>1223</v>
      </c>
      <c r="D569" s="1" t="s">
        <v>1224</v>
      </c>
      <c r="E569" s="1" t="s">
        <v>2312</v>
      </c>
      <c r="F569" s="1" t="s">
        <v>2312</v>
      </c>
      <c r="G569" s="1" t="s">
        <v>97</v>
      </c>
      <c r="H569" s="1" t="s">
        <v>110</v>
      </c>
    </row>
    <row r="570" spans="1:8">
      <c r="A570" s="1" t="s">
        <v>49</v>
      </c>
      <c r="B570" s="1" t="s">
        <v>374</v>
      </c>
      <c r="C570" s="1" t="s">
        <v>1223</v>
      </c>
      <c r="D570" s="1" t="s">
        <v>1224</v>
      </c>
      <c r="E570" s="1" t="s">
        <v>2314</v>
      </c>
      <c r="F570" s="1" t="s">
        <v>2314</v>
      </c>
      <c r="G570" s="1" t="s">
        <v>97</v>
      </c>
      <c r="H570" s="1" t="s">
        <v>110</v>
      </c>
    </row>
    <row r="571" spans="1:8">
      <c r="A571" s="1" t="s">
        <v>49</v>
      </c>
      <c r="B571" s="1" t="s">
        <v>374</v>
      </c>
      <c r="C571" s="1" t="s">
        <v>1223</v>
      </c>
      <c r="D571" s="1" t="s">
        <v>1224</v>
      </c>
      <c r="E571" s="1" t="s">
        <v>2313</v>
      </c>
      <c r="F571" s="1" t="s">
        <v>2313</v>
      </c>
      <c r="G571" s="1" t="s">
        <v>97</v>
      </c>
      <c r="H571" s="1" t="s">
        <v>110</v>
      </c>
    </row>
    <row r="572" spans="1:8">
      <c r="A572" s="1" t="s">
        <v>49</v>
      </c>
      <c r="B572" s="1" t="s">
        <v>374</v>
      </c>
      <c r="C572" s="1" t="s">
        <v>1223</v>
      </c>
      <c r="D572" s="1" t="s">
        <v>1224</v>
      </c>
      <c r="E572" s="1" t="s">
        <v>2315</v>
      </c>
      <c r="F572" s="1" t="s">
        <v>2315</v>
      </c>
      <c r="G572" s="1" t="s">
        <v>97</v>
      </c>
      <c r="H572" s="1" t="s">
        <v>110</v>
      </c>
    </row>
    <row r="573" spans="1:8">
      <c r="A573" s="1" t="s">
        <v>49</v>
      </c>
      <c r="B573" s="1" t="s">
        <v>374</v>
      </c>
      <c r="C573" s="1" t="s">
        <v>1223</v>
      </c>
      <c r="D573" s="1" t="s">
        <v>1224</v>
      </c>
      <c r="E573" s="1" t="s">
        <v>2322</v>
      </c>
      <c r="F573" s="1" t="s">
        <v>2322</v>
      </c>
      <c r="G573" s="1" t="s">
        <v>97</v>
      </c>
      <c r="H573" s="1" t="s">
        <v>110</v>
      </c>
    </row>
    <row r="574" spans="1:8">
      <c r="A574" s="1" t="s">
        <v>49</v>
      </c>
      <c r="B574" s="1" t="s">
        <v>374</v>
      </c>
      <c r="C574" s="1" t="s">
        <v>1223</v>
      </c>
      <c r="D574" s="1" t="s">
        <v>1224</v>
      </c>
      <c r="E574" s="1" t="s">
        <v>2323</v>
      </c>
      <c r="F574" s="1" t="s">
        <v>2323</v>
      </c>
      <c r="G574" s="1" t="s">
        <v>97</v>
      </c>
      <c r="H574" s="1" t="s">
        <v>110</v>
      </c>
    </row>
    <row r="575" spans="1:8">
      <c r="A575" s="1" t="s">
        <v>49</v>
      </c>
      <c r="B575" s="1" t="s">
        <v>374</v>
      </c>
      <c r="C575" s="1" t="s">
        <v>1223</v>
      </c>
      <c r="D575" s="1" t="s">
        <v>1224</v>
      </c>
      <c r="E575" s="1" t="s">
        <v>2316</v>
      </c>
      <c r="F575" s="1" t="s">
        <v>2316</v>
      </c>
      <c r="G575" s="1" t="s">
        <v>97</v>
      </c>
      <c r="H575" s="1" t="s">
        <v>110</v>
      </c>
    </row>
    <row r="576" spans="1:8">
      <c r="A576" s="1" t="s">
        <v>49</v>
      </c>
      <c r="B576" s="1" t="s">
        <v>374</v>
      </c>
      <c r="C576" s="1" t="s">
        <v>1223</v>
      </c>
      <c r="D576" s="1" t="s">
        <v>1224</v>
      </c>
      <c r="E576" s="1" t="s">
        <v>2318</v>
      </c>
      <c r="F576" s="1" t="s">
        <v>2318</v>
      </c>
      <c r="G576" s="1" t="s">
        <v>97</v>
      </c>
      <c r="H576" s="1" t="s">
        <v>110</v>
      </c>
    </row>
    <row r="577" spans="1:8">
      <c r="A577" s="1" t="s">
        <v>49</v>
      </c>
      <c r="B577" s="1" t="s">
        <v>374</v>
      </c>
      <c r="C577" s="1" t="s">
        <v>1223</v>
      </c>
      <c r="D577" s="1" t="s">
        <v>1224</v>
      </c>
      <c r="E577" s="1" t="s">
        <v>2319</v>
      </c>
      <c r="F577" s="1" t="s">
        <v>2319</v>
      </c>
      <c r="G577" s="1" t="s">
        <v>97</v>
      </c>
      <c r="H577" s="1" t="s">
        <v>110</v>
      </c>
    </row>
    <row r="578" spans="1:8">
      <c r="A578" s="1" t="s">
        <v>49</v>
      </c>
      <c r="B578" s="1" t="s">
        <v>374</v>
      </c>
      <c r="C578" s="1" t="s">
        <v>1223</v>
      </c>
      <c r="D578" s="1" t="s">
        <v>1224</v>
      </c>
      <c r="E578" s="1" t="s">
        <v>2320</v>
      </c>
      <c r="F578" s="1" t="s">
        <v>2320</v>
      </c>
      <c r="G578" s="1" t="s">
        <v>97</v>
      </c>
      <c r="H578" s="1" t="s">
        <v>110</v>
      </c>
    </row>
    <row r="579" spans="1:8">
      <c r="A579" s="1" t="s">
        <v>49</v>
      </c>
      <c r="B579" s="1" t="s">
        <v>374</v>
      </c>
      <c r="C579" s="1" t="s">
        <v>1223</v>
      </c>
      <c r="D579" s="1" t="s">
        <v>1224</v>
      </c>
      <c r="E579" s="1" t="s">
        <v>2317</v>
      </c>
      <c r="F579" s="1" t="s">
        <v>2317</v>
      </c>
      <c r="G579" s="1" t="s">
        <v>97</v>
      </c>
      <c r="H579" s="1" t="s">
        <v>110</v>
      </c>
    </row>
    <row r="580" spans="1:8">
      <c r="A580" s="1" t="s">
        <v>49</v>
      </c>
      <c r="B580" s="1" t="s">
        <v>374</v>
      </c>
      <c r="C580" s="1" t="s">
        <v>1223</v>
      </c>
      <c r="D580" s="1" t="s">
        <v>1224</v>
      </c>
      <c r="E580" s="1" t="s">
        <v>2321</v>
      </c>
      <c r="F580" s="1" t="s">
        <v>2321</v>
      </c>
      <c r="G580" s="1" t="s">
        <v>97</v>
      </c>
      <c r="H580" s="1" t="s">
        <v>110</v>
      </c>
    </row>
    <row r="581" spans="1:8">
      <c r="A581" s="1" t="s">
        <v>49</v>
      </c>
      <c r="B581" s="1" t="s">
        <v>374</v>
      </c>
      <c r="C581" s="1" t="s">
        <v>1223</v>
      </c>
      <c r="D581" s="1" t="s">
        <v>1224</v>
      </c>
      <c r="E581" s="1" t="s">
        <v>2324</v>
      </c>
      <c r="F581" s="1" t="s">
        <v>2324</v>
      </c>
      <c r="G581" s="1" t="s">
        <v>97</v>
      </c>
      <c r="H581" s="1" t="s">
        <v>110</v>
      </c>
    </row>
    <row r="582" spans="1:8">
      <c r="A582" s="1" t="s">
        <v>49</v>
      </c>
      <c r="B582" s="1" t="s">
        <v>374</v>
      </c>
      <c r="C582" s="1" t="s">
        <v>1223</v>
      </c>
      <c r="D582" s="1" t="s">
        <v>1224</v>
      </c>
      <c r="E582" s="1" t="s">
        <v>2325</v>
      </c>
      <c r="F582" s="1" t="s">
        <v>2325</v>
      </c>
      <c r="G582" s="1" t="s">
        <v>97</v>
      </c>
      <c r="H582" s="1" t="s">
        <v>110</v>
      </c>
    </row>
    <row r="583" spans="1:8">
      <c r="A583" s="1" t="s">
        <v>49</v>
      </c>
      <c r="B583" s="1" t="s">
        <v>374</v>
      </c>
      <c r="C583" s="1" t="s">
        <v>1223</v>
      </c>
      <c r="D583" s="1" t="s">
        <v>1224</v>
      </c>
      <c r="E583" s="1" t="s">
        <v>2326</v>
      </c>
      <c r="F583" s="1" t="s">
        <v>2326</v>
      </c>
      <c r="G583" s="1" t="s">
        <v>97</v>
      </c>
      <c r="H583" s="1" t="s">
        <v>110</v>
      </c>
    </row>
    <row r="584" spans="1:8">
      <c r="A584" s="1" t="s">
        <v>49</v>
      </c>
      <c r="B584" s="1" t="s">
        <v>374</v>
      </c>
      <c r="C584" s="1" t="s">
        <v>1223</v>
      </c>
      <c r="D584" s="1" t="s">
        <v>1224</v>
      </c>
      <c r="E584" s="1" t="s">
        <v>2327</v>
      </c>
      <c r="F584" s="1" t="s">
        <v>2327</v>
      </c>
      <c r="G584" s="1" t="s">
        <v>97</v>
      </c>
      <c r="H584" s="1" t="s">
        <v>110</v>
      </c>
    </row>
    <row r="585" spans="1:8">
      <c r="A585" s="1" t="s">
        <v>49</v>
      </c>
      <c r="B585" s="1" t="s">
        <v>374</v>
      </c>
      <c r="C585" s="1" t="s">
        <v>1223</v>
      </c>
      <c r="D585" s="1" t="s">
        <v>1224</v>
      </c>
      <c r="E585" s="1" t="s">
        <v>2328</v>
      </c>
      <c r="F585" s="1" t="s">
        <v>2328</v>
      </c>
      <c r="G585" s="1" t="s">
        <v>97</v>
      </c>
      <c r="H585" s="1" t="s">
        <v>110</v>
      </c>
    </row>
    <row r="586" spans="1:8">
      <c r="A586" s="1" t="s">
        <v>49</v>
      </c>
      <c r="B586" s="1" t="s">
        <v>374</v>
      </c>
      <c r="C586" s="1" t="s">
        <v>1223</v>
      </c>
      <c r="D586" s="1" t="s">
        <v>1224</v>
      </c>
      <c r="E586" s="1" t="s">
        <v>2329</v>
      </c>
      <c r="F586" s="1" t="s">
        <v>2329</v>
      </c>
      <c r="G586" s="1" t="s">
        <v>97</v>
      </c>
      <c r="H586" s="1" t="s">
        <v>110</v>
      </c>
    </row>
    <row r="587" spans="1:8">
      <c r="A587" s="1" t="s">
        <v>49</v>
      </c>
      <c r="B587" s="1" t="s">
        <v>374</v>
      </c>
      <c r="C587" s="1" t="s">
        <v>1223</v>
      </c>
      <c r="D587" s="1" t="s">
        <v>1224</v>
      </c>
      <c r="E587" s="1" t="s">
        <v>2330</v>
      </c>
      <c r="F587" s="1" t="s">
        <v>2330</v>
      </c>
      <c r="G587" s="1" t="s">
        <v>97</v>
      </c>
      <c r="H587" s="1" t="s">
        <v>110</v>
      </c>
    </row>
    <row r="588" spans="1:8">
      <c r="A588" s="1" t="s">
        <v>49</v>
      </c>
      <c r="B588" s="1" t="s">
        <v>374</v>
      </c>
      <c r="C588" s="1" t="s">
        <v>1223</v>
      </c>
      <c r="D588" s="1" t="s">
        <v>1224</v>
      </c>
      <c r="E588" s="1" t="s">
        <v>2331</v>
      </c>
      <c r="F588" s="1" t="s">
        <v>2331</v>
      </c>
      <c r="G588" s="1" t="s">
        <v>97</v>
      </c>
      <c r="H588" s="1" t="s">
        <v>110</v>
      </c>
    </row>
    <row r="589" spans="1:8">
      <c r="A589" s="1" t="s">
        <v>49</v>
      </c>
      <c r="B589" s="1" t="s">
        <v>374</v>
      </c>
      <c r="C589" s="1" t="s">
        <v>1223</v>
      </c>
      <c r="D589" s="1" t="s">
        <v>1224</v>
      </c>
      <c r="E589" s="1" t="s">
        <v>2332</v>
      </c>
      <c r="F589" s="1" t="s">
        <v>2332</v>
      </c>
      <c r="G589" s="1" t="s">
        <v>97</v>
      </c>
      <c r="H589" s="1" t="s">
        <v>110</v>
      </c>
    </row>
    <row r="590" spans="1:8">
      <c r="A590" s="1" t="s">
        <v>49</v>
      </c>
      <c r="B590" s="1" t="s">
        <v>374</v>
      </c>
      <c r="C590" s="1" t="s">
        <v>1223</v>
      </c>
      <c r="D590" s="1" t="s">
        <v>1224</v>
      </c>
      <c r="E590" s="1" t="s">
        <v>2333</v>
      </c>
      <c r="F590" s="1" t="s">
        <v>2333</v>
      </c>
      <c r="G590" s="1" t="s">
        <v>97</v>
      </c>
      <c r="H590" s="1" t="s">
        <v>110</v>
      </c>
    </row>
    <row r="591" spans="1:8">
      <c r="A591" s="1" t="s">
        <v>49</v>
      </c>
      <c r="B591" s="1" t="s">
        <v>374</v>
      </c>
      <c r="C591" s="1" t="s">
        <v>1223</v>
      </c>
      <c r="D591" s="1" t="s">
        <v>1224</v>
      </c>
      <c r="E591" s="1" t="s">
        <v>2335</v>
      </c>
      <c r="F591" s="1" t="s">
        <v>2335</v>
      </c>
      <c r="G591" s="1" t="s">
        <v>97</v>
      </c>
      <c r="H591" s="1" t="s">
        <v>110</v>
      </c>
    </row>
    <row r="592" spans="1:8">
      <c r="A592" s="1" t="s">
        <v>49</v>
      </c>
      <c r="B592" s="1" t="s">
        <v>374</v>
      </c>
      <c r="C592" s="1" t="s">
        <v>1223</v>
      </c>
      <c r="D592" s="1" t="s">
        <v>1224</v>
      </c>
      <c r="E592" s="1" t="s">
        <v>2334</v>
      </c>
      <c r="F592" s="1" t="s">
        <v>2334</v>
      </c>
      <c r="G592" s="1" t="s">
        <v>97</v>
      </c>
      <c r="H592" s="1" t="s">
        <v>110</v>
      </c>
    </row>
    <row r="593" spans="1:8">
      <c r="A593" s="1" t="s">
        <v>49</v>
      </c>
      <c r="B593" s="1" t="s">
        <v>374</v>
      </c>
      <c r="C593" s="1" t="s">
        <v>1223</v>
      </c>
      <c r="D593" s="1" t="s">
        <v>1224</v>
      </c>
      <c r="E593" s="1" t="s">
        <v>2336</v>
      </c>
      <c r="F593" s="1" t="s">
        <v>2336</v>
      </c>
      <c r="G593" s="1" t="s">
        <v>97</v>
      </c>
      <c r="H593" s="1" t="s">
        <v>110</v>
      </c>
    </row>
    <row r="594" spans="1:8">
      <c r="A594" s="1" t="s">
        <v>49</v>
      </c>
      <c r="B594" s="1" t="s">
        <v>374</v>
      </c>
      <c r="C594" s="1" t="s">
        <v>1223</v>
      </c>
      <c r="D594" s="1" t="s">
        <v>1224</v>
      </c>
      <c r="E594" s="1" t="s">
        <v>2338</v>
      </c>
      <c r="F594" s="1" t="s">
        <v>2338</v>
      </c>
      <c r="G594" s="1" t="s">
        <v>97</v>
      </c>
      <c r="H594" s="1" t="s">
        <v>110</v>
      </c>
    </row>
    <row r="595" spans="1:8">
      <c r="A595" s="1" t="s">
        <v>49</v>
      </c>
      <c r="B595" s="1" t="s">
        <v>374</v>
      </c>
      <c r="C595" s="1" t="s">
        <v>1223</v>
      </c>
      <c r="D595" s="1" t="s">
        <v>1224</v>
      </c>
      <c r="E595" s="1" t="s">
        <v>2337</v>
      </c>
      <c r="F595" s="1" t="s">
        <v>2337</v>
      </c>
      <c r="G595" s="1" t="s">
        <v>97</v>
      </c>
      <c r="H595" s="1" t="s">
        <v>110</v>
      </c>
    </row>
    <row r="596" spans="1:8">
      <c r="A596" s="1" t="s">
        <v>49</v>
      </c>
      <c r="B596" s="1" t="s">
        <v>374</v>
      </c>
      <c r="C596" s="1" t="s">
        <v>1223</v>
      </c>
      <c r="D596" s="1" t="s">
        <v>1224</v>
      </c>
      <c r="E596" s="1" t="s">
        <v>2339</v>
      </c>
      <c r="F596" s="1" t="s">
        <v>2339</v>
      </c>
      <c r="G596" s="1" t="s">
        <v>97</v>
      </c>
      <c r="H596" s="1" t="s">
        <v>110</v>
      </c>
    </row>
    <row r="597" spans="1:8">
      <c r="A597" s="1" t="s">
        <v>49</v>
      </c>
      <c r="B597" s="1" t="s">
        <v>374</v>
      </c>
      <c r="C597" s="1" t="s">
        <v>1310</v>
      </c>
      <c r="D597" s="1" t="s">
        <v>1311</v>
      </c>
      <c r="E597" s="1" t="s">
        <v>2653</v>
      </c>
      <c r="F597" s="1" t="s">
        <v>2653</v>
      </c>
      <c r="G597" s="1" t="s">
        <v>97</v>
      </c>
      <c r="H597" s="1" t="s">
        <v>97</v>
      </c>
    </row>
    <row r="598" spans="1:8">
      <c r="A598" s="1" t="s">
        <v>49</v>
      </c>
      <c r="B598" s="1" t="s">
        <v>374</v>
      </c>
      <c r="C598" s="1" t="s">
        <v>1310</v>
      </c>
      <c r="D598" s="1" t="s">
        <v>1311</v>
      </c>
      <c r="E598" s="1" t="s">
        <v>2654</v>
      </c>
      <c r="F598" s="1" t="s">
        <v>2654</v>
      </c>
      <c r="G598" s="1" t="s">
        <v>97</v>
      </c>
      <c r="H598" s="1" t="s">
        <v>110</v>
      </c>
    </row>
    <row r="599" spans="1:8">
      <c r="A599" s="1" t="s">
        <v>49</v>
      </c>
      <c r="B599" s="1" t="s">
        <v>374</v>
      </c>
      <c r="C599" s="1" t="s">
        <v>1769</v>
      </c>
      <c r="D599" s="1" t="s">
        <v>1770</v>
      </c>
      <c r="E599" s="1" t="s">
        <v>2655</v>
      </c>
      <c r="F599" s="1" t="s">
        <v>2655</v>
      </c>
      <c r="G599" s="1" t="s">
        <v>97</v>
      </c>
      <c r="H599" s="1" t="s">
        <v>110</v>
      </c>
    </row>
    <row r="600" spans="1:8">
      <c r="A600" s="1" t="s">
        <v>49</v>
      </c>
      <c r="B600" s="1" t="s">
        <v>374</v>
      </c>
      <c r="C600" s="1" t="s">
        <v>1769</v>
      </c>
      <c r="D600" s="1" t="s">
        <v>1770</v>
      </c>
      <c r="E600" s="1" t="s">
        <v>2656</v>
      </c>
      <c r="F600" s="1" t="s">
        <v>2656</v>
      </c>
      <c r="G600" s="1" t="s">
        <v>97</v>
      </c>
      <c r="H600" s="1" t="s">
        <v>110</v>
      </c>
    </row>
    <row r="601" spans="1:8">
      <c r="A601" s="1" t="s">
        <v>49</v>
      </c>
      <c r="B601" s="1" t="s">
        <v>374</v>
      </c>
      <c r="C601" s="1" t="s">
        <v>1769</v>
      </c>
      <c r="D601" s="1" t="s">
        <v>1770</v>
      </c>
      <c r="E601" s="1" t="s">
        <v>2657</v>
      </c>
      <c r="F601" s="1" t="s">
        <v>2657</v>
      </c>
      <c r="G601" s="1" t="s">
        <v>97</v>
      </c>
      <c r="H601" s="1" t="s">
        <v>110</v>
      </c>
    </row>
    <row r="602" spans="1:8">
      <c r="A602" s="1" t="s">
        <v>49</v>
      </c>
      <c r="B602" s="1" t="s">
        <v>374</v>
      </c>
      <c r="C602" s="1" t="s">
        <v>1893</v>
      </c>
      <c r="D602" s="1" t="s">
        <v>1894</v>
      </c>
      <c r="E602" s="1" t="s">
        <v>2658</v>
      </c>
      <c r="F602" s="1" t="s">
        <v>2658</v>
      </c>
      <c r="G602" s="1" t="s">
        <v>97</v>
      </c>
      <c r="H602" s="1" t="s">
        <v>110</v>
      </c>
    </row>
    <row r="603" spans="1:8">
      <c r="A603" s="1" t="s">
        <v>49</v>
      </c>
      <c r="B603" s="1" t="s">
        <v>374</v>
      </c>
      <c r="C603" s="1" t="s">
        <v>1893</v>
      </c>
      <c r="D603" s="1" t="s">
        <v>1894</v>
      </c>
      <c r="E603" s="1" t="s">
        <v>2659</v>
      </c>
      <c r="F603" s="1" t="s">
        <v>2659</v>
      </c>
      <c r="G603" s="1" t="s">
        <v>97</v>
      </c>
      <c r="H603" s="1" t="s">
        <v>110</v>
      </c>
    </row>
    <row r="604" spans="1:8">
      <c r="A604" s="1" t="s">
        <v>49</v>
      </c>
      <c r="B604" s="1" t="s">
        <v>374</v>
      </c>
      <c r="C604" s="1" t="s">
        <v>1893</v>
      </c>
      <c r="D604" s="1" t="s">
        <v>1894</v>
      </c>
      <c r="E604" s="1" t="s">
        <v>2660</v>
      </c>
      <c r="F604" s="1" t="s">
        <v>2660</v>
      </c>
      <c r="G604" s="1" t="s">
        <v>97</v>
      </c>
      <c r="H604" s="1" t="s">
        <v>110</v>
      </c>
    </row>
    <row r="605" spans="1:8">
      <c r="A605" s="1" t="s">
        <v>49</v>
      </c>
      <c r="B605" s="1" t="s">
        <v>374</v>
      </c>
      <c r="C605" s="1" t="s">
        <v>1893</v>
      </c>
      <c r="D605" s="1" t="s">
        <v>1894</v>
      </c>
      <c r="E605" s="1" t="s">
        <v>2661</v>
      </c>
      <c r="F605" s="1" t="s">
        <v>2661</v>
      </c>
      <c r="G605" s="1" t="s">
        <v>97</v>
      </c>
      <c r="H605" s="1" t="s">
        <v>110</v>
      </c>
    </row>
    <row r="606" spans="1:8">
      <c r="A606" s="1" t="s">
        <v>49</v>
      </c>
      <c r="B606" s="1" t="s">
        <v>374</v>
      </c>
      <c r="C606" s="1" t="s">
        <v>1893</v>
      </c>
      <c r="D606" s="1" t="s">
        <v>1894</v>
      </c>
      <c r="E606" s="1" t="s">
        <v>2662</v>
      </c>
      <c r="F606" s="1" t="s">
        <v>2662</v>
      </c>
      <c r="G606" s="1" t="s">
        <v>97</v>
      </c>
      <c r="H606" s="1" t="s">
        <v>110</v>
      </c>
    </row>
    <row r="607" spans="1:8">
      <c r="A607" s="1" t="s">
        <v>49</v>
      </c>
      <c r="B607" s="1" t="s">
        <v>374</v>
      </c>
      <c r="C607" s="1" t="s">
        <v>1893</v>
      </c>
      <c r="D607" s="1" t="s">
        <v>1894</v>
      </c>
      <c r="E607" s="1" t="s">
        <v>2663</v>
      </c>
      <c r="F607" s="1" t="s">
        <v>2663</v>
      </c>
      <c r="G607" s="1" t="s">
        <v>97</v>
      </c>
      <c r="H607" s="1" t="s">
        <v>110</v>
      </c>
    </row>
    <row r="608" spans="1:8">
      <c r="A608" s="1" t="s">
        <v>49</v>
      </c>
      <c r="B608" s="1" t="s">
        <v>374</v>
      </c>
      <c r="C608" s="1" t="s">
        <v>1906</v>
      </c>
      <c r="D608" s="1" t="s">
        <v>1907</v>
      </c>
      <c r="E608" s="1" t="s">
        <v>2658</v>
      </c>
      <c r="F608" s="1" t="s">
        <v>2658</v>
      </c>
      <c r="G608" s="1" t="s">
        <v>97</v>
      </c>
      <c r="H608" s="1" t="s">
        <v>110</v>
      </c>
    </row>
    <row r="609" spans="1:8">
      <c r="A609" s="1" t="s">
        <v>49</v>
      </c>
      <c r="B609" s="1" t="s">
        <v>374</v>
      </c>
      <c r="C609" s="1" t="s">
        <v>1906</v>
      </c>
      <c r="D609" s="1" t="s">
        <v>1907</v>
      </c>
      <c r="E609" s="1" t="s">
        <v>2659</v>
      </c>
      <c r="F609" s="1" t="s">
        <v>2659</v>
      </c>
      <c r="G609" s="1" t="s">
        <v>97</v>
      </c>
      <c r="H609" s="1" t="s">
        <v>110</v>
      </c>
    </row>
    <row r="610" spans="1:8">
      <c r="A610" s="1" t="s">
        <v>49</v>
      </c>
      <c r="B610" s="1" t="s">
        <v>374</v>
      </c>
      <c r="C610" s="1" t="s">
        <v>1906</v>
      </c>
      <c r="D610" s="1" t="s">
        <v>1907</v>
      </c>
      <c r="E610" s="1" t="s">
        <v>2660</v>
      </c>
      <c r="F610" s="1" t="s">
        <v>2660</v>
      </c>
      <c r="G610" s="1" t="s">
        <v>97</v>
      </c>
      <c r="H610" s="1" t="s">
        <v>110</v>
      </c>
    </row>
    <row r="611" spans="1:8">
      <c r="A611" s="1" t="s">
        <v>49</v>
      </c>
      <c r="B611" s="1" t="s">
        <v>374</v>
      </c>
      <c r="C611" s="1" t="s">
        <v>1906</v>
      </c>
      <c r="D611" s="1" t="s">
        <v>1907</v>
      </c>
      <c r="E611" s="1" t="s">
        <v>2661</v>
      </c>
      <c r="F611" s="1" t="s">
        <v>2661</v>
      </c>
      <c r="G611" s="1" t="s">
        <v>97</v>
      </c>
      <c r="H611" s="1" t="s">
        <v>110</v>
      </c>
    </row>
    <row r="612" spans="1:8">
      <c r="A612" s="1" t="s">
        <v>49</v>
      </c>
      <c r="B612" s="1" t="s">
        <v>374</v>
      </c>
      <c r="C612" s="1" t="s">
        <v>1906</v>
      </c>
      <c r="D612" s="1" t="s">
        <v>1907</v>
      </c>
      <c r="E612" s="1" t="s">
        <v>2662</v>
      </c>
      <c r="F612" s="1" t="s">
        <v>2662</v>
      </c>
      <c r="G612" s="1" t="s">
        <v>97</v>
      </c>
      <c r="H612" s="1" t="s">
        <v>110</v>
      </c>
    </row>
    <row r="613" spans="1:8">
      <c r="A613" s="1" t="s">
        <v>49</v>
      </c>
      <c r="B613" s="1" t="s">
        <v>374</v>
      </c>
      <c r="C613" s="1" t="s">
        <v>1906</v>
      </c>
      <c r="D613" s="1" t="s">
        <v>1907</v>
      </c>
      <c r="E613" s="1" t="s">
        <v>2663</v>
      </c>
      <c r="F613" s="1" t="s">
        <v>2663</v>
      </c>
      <c r="G613" s="1" t="s">
        <v>97</v>
      </c>
      <c r="H613" s="1" t="s">
        <v>110</v>
      </c>
    </row>
    <row r="614" spans="1:8">
      <c r="A614" s="1" t="s">
        <v>49</v>
      </c>
      <c r="B614" s="1" t="s">
        <v>374</v>
      </c>
      <c r="C614" s="1" t="s">
        <v>1915</v>
      </c>
      <c r="D614" s="1" t="s">
        <v>1916</v>
      </c>
      <c r="E614" s="1" t="s">
        <v>2658</v>
      </c>
      <c r="F614" s="1" t="s">
        <v>2658</v>
      </c>
      <c r="G614" s="1" t="s">
        <v>97</v>
      </c>
      <c r="H614" s="1" t="s">
        <v>110</v>
      </c>
    </row>
    <row r="615" spans="1:8">
      <c r="A615" s="1" t="s">
        <v>49</v>
      </c>
      <c r="B615" s="1" t="s">
        <v>374</v>
      </c>
      <c r="C615" s="1" t="s">
        <v>1915</v>
      </c>
      <c r="D615" s="1" t="s">
        <v>1916</v>
      </c>
      <c r="E615" s="1" t="s">
        <v>2659</v>
      </c>
      <c r="F615" s="1" t="s">
        <v>2659</v>
      </c>
      <c r="G615" s="1" t="s">
        <v>97</v>
      </c>
      <c r="H615" s="1" t="s">
        <v>110</v>
      </c>
    </row>
    <row r="616" spans="1:8">
      <c r="A616" s="1" t="s">
        <v>49</v>
      </c>
      <c r="B616" s="1" t="s">
        <v>374</v>
      </c>
      <c r="C616" s="1" t="s">
        <v>1915</v>
      </c>
      <c r="D616" s="1" t="s">
        <v>1916</v>
      </c>
      <c r="E616" s="1" t="s">
        <v>2660</v>
      </c>
      <c r="F616" s="1" t="s">
        <v>2660</v>
      </c>
      <c r="G616" s="1" t="s">
        <v>97</v>
      </c>
      <c r="H616" s="1" t="s">
        <v>110</v>
      </c>
    </row>
    <row r="617" spans="1:8">
      <c r="A617" s="1" t="s">
        <v>49</v>
      </c>
      <c r="B617" s="1" t="s">
        <v>374</v>
      </c>
      <c r="C617" s="1" t="s">
        <v>1915</v>
      </c>
      <c r="D617" s="1" t="s">
        <v>1916</v>
      </c>
      <c r="E617" s="1" t="s">
        <v>2661</v>
      </c>
      <c r="F617" s="1" t="s">
        <v>2661</v>
      </c>
      <c r="G617" s="1" t="s">
        <v>97</v>
      </c>
      <c r="H617" s="1" t="s">
        <v>110</v>
      </c>
    </row>
    <row r="618" spans="1:8">
      <c r="A618" s="1" t="s">
        <v>49</v>
      </c>
      <c r="B618" s="1" t="s">
        <v>374</v>
      </c>
      <c r="C618" s="1" t="s">
        <v>1915</v>
      </c>
      <c r="D618" s="1" t="s">
        <v>1916</v>
      </c>
      <c r="E618" s="1" t="s">
        <v>2662</v>
      </c>
      <c r="F618" s="1" t="s">
        <v>2662</v>
      </c>
      <c r="G618" s="1" t="s">
        <v>97</v>
      </c>
      <c r="H618" s="1" t="s">
        <v>110</v>
      </c>
    </row>
    <row r="619" spans="1:8">
      <c r="A619" s="1" t="s">
        <v>49</v>
      </c>
      <c r="B619" s="1" t="s">
        <v>374</v>
      </c>
      <c r="C619" s="1" t="s">
        <v>1915</v>
      </c>
      <c r="D619" s="1" t="s">
        <v>1916</v>
      </c>
      <c r="E619" s="1" t="s">
        <v>2663</v>
      </c>
      <c r="F619" s="1" t="s">
        <v>2663</v>
      </c>
      <c r="G619" s="1" t="s">
        <v>97</v>
      </c>
      <c r="H619" s="1" t="s">
        <v>110</v>
      </c>
    </row>
    <row r="620" spans="1:8">
      <c r="A620" s="1" t="s">
        <v>49</v>
      </c>
      <c r="B620" s="1" t="s">
        <v>374</v>
      </c>
      <c r="C620" s="1" t="s">
        <v>912</v>
      </c>
      <c r="D620" s="1" t="s">
        <v>913</v>
      </c>
      <c r="E620" s="1" t="s">
        <v>2664</v>
      </c>
      <c r="F620" s="1" t="s">
        <v>2664</v>
      </c>
      <c r="G620" s="1" t="s">
        <v>97</v>
      </c>
      <c r="H620" s="1" t="s">
        <v>110</v>
      </c>
    </row>
    <row r="621" spans="1:8">
      <c r="A621" s="1" t="s">
        <v>49</v>
      </c>
      <c r="B621" s="1" t="s">
        <v>374</v>
      </c>
      <c r="C621" s="1" t="s">
        <v>912</v>
      </c>
      <c r="D621" s="1" t="s">
        <v>913</v>
      </c>
      <c r="E621" s="1" t="s">
        <v>2665</v>
      </c>
      <c r="F621" s="1" t="s">
        <v>2665</v>
      </c>
      <c r="G621" s="1" t="s">
        <v>97</v>
      </c>
      <c r="H621" s="1" t="s">
        <v>110</v>
      </c>
    </row>
    <row r="622" spans="1:8">
      <c r="A622" s="1" t="s">
        <v>49</v>
      </c>
      <c r="B622" s="1" t="s">
        <v>374</v>
      </c>
      <c r="C622" s="1" t="s">
        <v>381</v>
      </c>
      <c r="D622" s="1" t="s">
        <v>382</v>
      </c>
      <c r="E622" s="1" t="s">
        <v>2236</v>
      </c>
      <c r="F622" s="1" t="s">
        <v>2236</v>
      </c>
      <c r="G622" s="1" t="s">
        <v>97</v>
      </c>
      <c r="H622" s="1" t="s">
        <v>110</v>
      </c>
    </row>
    <row r="623" spans="1:8">
      <c r="A623" s="1" t="s">
        <v>49</v>
      </c>
      <c r="B623" s="1" t="s">
        <v>374</v>
      </c>
      <c r="C623" s="1" t="s">
        <v>381</v>
      </c>
      <c r="D623" s="1" t="s">
        <v>382</v>
      </c>
      <c r="E623" s="1" t="s">
        <v>2237</v>
      </c>
      <c r="F623" s="1" t="s">
        <v>2237</v>
      </c>
      <c r="G623" s="1" t="s">
        <v>97</v>
      </c>
      <c r="H623" s="1" t="s">
        <v>110</v>
      </c>
    </row>
    <row r="624" spans="1:8">
      <c r="A624" s="1" t="s">
        <v>49</v>
      </c>
      <c r="B624" s="1" t="s">
        <v>374</v>
      </c>
      <c r="C624" s="1" t="s">
        <v>384</v>
      </c>
      <c r="D624" s="1" t="s">
        <v>385</v>
      </c>
      <c r="E624" s="1" t="s">
        <v>2236</v>
      </c>
      <c r="F624" s="1" t="s">
        <v>2236</v>
      </c>
      <c r="G624" s="1" t="s">
        <v>97</v>
      </c>
      <c r="H624" s="1" t="s">
        <v>110</v>
      </c>
    </row>
    <row r="625" spans="1:8">
      <c r="A625" s="1" t="s">
        <v>49</v>
      </c>
      <c r="B625" s="1" t="s">
        <v>374</v>
      </c>
      <c r="C625" s="1" t="s">
        <v>384</v>
      </c>
      <c r="D625" s="1" t="s">
        <v>385</v>
      </c>
      <c r="E625" s="1" t="s">
        <v>2237</v>
      </c>
      <c r="F625" s="1" t="s">
        <v>2237</v>
      </c>
      <c r="G625" s="1" t="s">
        <v>97</v>
      </c>
      <c r="H625" s="1" t="s">
        <v>110</v>
      </c>
    </row>
    <row r="626" spans="1:8">
      <c r="A626" s="1" t="s">
        <v>49</v>
      </c>
      <c r="B626" s="1" t="s">
        <v>374</v>
      </c>
      <c r="C626" s="1" t="s">
        <v>393</v>
      </c>
      <c r="D626" s="1" t="s">
        <v>394</v>
      </c>
      <c r="E626" s="1" t="s">
        <v>2666</v>
      </c>
      <c r="F626" s="1" t="s">
        <v>2666</v>
      </c>
      <c r="G626" s="1" t="s">
        <v>97</v>
      </c>
      <c r="H626" s="1" t="s">
        <v>110</v>
      </c>
    </row>
    <row r="627" spans="1:8">
      <c r="A627" s="1" t="s">
        <v>49</v>
      </c>
      <c r="B627" s="1" t="s">
        <v>374</v>
      </c>
      <c r="C627" s="1" t="s">
        <v>393</v>
      </c>
      <c r="D627" s="1" t="s">
        <v>394</v>
      </c>
      <c r="E627" s="1" t="s">
        <v>2667</v>
      </c>
      <c r="F627" s="1" t="s">
        <v>2667</v>
      </c>
      <c r="G627" s="1" t="s">
        <v>97</v>
      </c>
      <c r="H627" s="1" t="s">
        <v>110</v>
      </c>
    </row>
    <row r="628" spans="1:8">
      <c r="A628" s="1" t="s">
        <v>49</v>
      </c>
      <c r="B628" s="1" t="s">
        <v>374</v>
      </c>
      <c r="C628" s="1" t="s">
        <v>393</v>
      </c>
      <c r="D628" s="1" t="s">
        <v>394</v>
      </c>
      <c r="E628" s="1" t="s">
        <v>2237</v>
      </c>
      <c r="F628" s="1" t="s">
        <v>2237</v>
      </c>
      <c r="G628" s="1" t="s">
        <v>97</v>
      </c>
      <c r="H628" s="1" t="s">
        <v>97</v>
      </c>
    </row>
    <row r="629" spans="1:8">
      <c r="A629" s="1" t="s">
        <v>49</v>
      </c>
      <c r="B629" s="1" t="s">
        <v>374</v>
      </c>
      <c r="C629" s="1" t="s">
        <v>396</v>
      </c>
      <c r="D629" s="1" t="s">
        <v>397</v>
      </c>
      <c r="E629" s="1" t="s">
        <v>2236</v>
      </c>
      <c r="F629" s="1" t="s">
        <v>2236</v>
      </c>
      <c r="G629" s="1" t="s">
        <v>97</v>
      </c>
      <c r="H629" s="1" t="s">
        <v>110</v>
      </c>
    </row>
    <row r="630" spans="1:8">
      <c r="A630" s="1" t="s">
        <v>49</v>
      </c>
      <c r="B630" s="1" t="s">
        <v>374</v>
      </c>
      <c r="C630" s="1" t="s">
        <v>396</v>
      </c>
      <c r="D630" s="1" t="s">
        <v>397</v>
      </c>
      <c r="E630" s="1" t="s">
        <v>2237</v>
      </c>
      <c r="F630" s="1" t="s">
        <v>2237</v>
      </c>
      <c r="G630" s="1" t="s">
        <v>97</v>
      </c>
      <c r="H630" s="1" t="s">
        <v>110</v>
      </c>
    </row>
    <row r="631" spans="1:8">
      <c r="A631" s="1" t="s">
        <v>49</v>
      </c>
      <c r="B631" s="1" t="s">
        <v>374</v>
      </c>
      <c r="C631" s="1" t="s">
        <v>409</v>
      </c>
      <c r="D631" s="1" t="s">
        <v>410</v>
      </c>
      <c r="E631" s="1" t="s">
        <v>2236</v>
      </c>
      <c r="F631" s="1" t="s">
        <v>2236</v>
      </c>
      <c r="G631" s="1" t="s">
        <v>97</v>
      </c>
      <c r="H631" s="1" t="s">
        <v>110</v>
      </c>
    </row>
    <row r="632" spans="1:8">
      <c r="A632" s="1" t="s">
        <v>49</v>
      </c>
      <c r="B632" s="1" t="s">
        <v>374</v>
      </c>
      <c r="C632" s="1" t="s">
        <v>409</v>
      </c>
      <c r="D632" s="1" t="s">
        <v>410</v>
      </c>
      <c r="E632" s="1" t="s">
        <v>2237</v>
      </c>
      <c r="F632" s="1" t="s">
        <v>2237</v>
      </c>
      <c r="G632" s="1" t="s">
        <v>97</v>
      </c>
      <c r="H632" s="1" t="s">
        <v>110</v>
      </c>
    </row>
    <row r="633" spans="1:8">
      <c r="A633" s="1" t="s">
        <v>49</v>
      </c>
      <c r="B633" s="1" t="s">
        <v>374</v>
      </c>
      <c r="C633" s="1" t="s">
        <v>412</v>
      </c>
      <c r="D633" s="1" t="s">
        <v>413</v>
      </c>
      <c r="E633" s="1" t="s">
        <v>2236</v>
      </c>
      <c r="F633" s="1" t="s">
        <v>2236</v>
      </c>
      <c r="G633" s="1" t="s">
        <v>97</v>
      </c>
      <c r="H633" s="1" t="s">
        <v>110</v>
      </c>
    </row>
    <row r="634" spans="1:8">
      <c r="A634" s="1" t="s">
        <v>49</v>
      </c>
      <c r="B634" s="1" t="s">
        <v>374</v>
      </c>
      <c r="C634" s="1" t="s">
        <v>412</v>
      </c>
      <c r="D634" s="1" t="s">
        <v>413</v>
      </c>
      <c r="E634" s="1" t="s">
        <v>2237</v>
      </c>
      <c r="F634" s="1" t="s">
        <v>2237</v>
      </c>
      <c r="G634" s="1" t="s">
        <v>97</v>
      </c>
      <c r="H634" s="1" t="s">
        <v>110</v>
      </c>
    </row>
    <row r="635" spans="1:8">
      <c r="A635" s="1" t="s">
        <v>49</v>
      </c>
      <c r="B635" s="1" t="s">
        <v>374</v>
      </c>
      <c r="C635" s="1" t="s">
        <v>445</v>
      </c>
      <c r="D635" s="1" t="s">
        <v>446</v>
      </c>
      <c r="E635" s="1" t="s">
        <v>2236</v>
      </c>
      <c r="F635" s="1" t="s">
        <v>2236</v>
      </c>
      <c r="G635" s="1" t="s">
        <v>97</v>
      </c>
      <c r="H635" s="1" t="s">
        <v>110</v>
      </c>
    </row>
    <row r="636" spans="1:8">
      <c r="A636" s="1" t="s">
        <v>49</v>
      </c>
      <c r="B636" s="1" t="s">
        <v>374</v>
      </c>
      <c r="C636" s="1" t="s">
        <v>445</v>
      </c>
      <c r="D636" s="1" t="s">
        <v>446</v>
      </c>
      <c r="E636" s="1" t="s">
        <v>2237</v>
      </c>
      <c r="F636" s="1" t="s">
        <v>2237</v>
      </c>
      <c r="G636" s="1" t="s">
        <v>97</v>
      </c>
      <c r="H636" s="1" t="s">
        <v>110</v>
      </c>
    </row>
    <row r="637" spans="1:8">
      <c r="A637" s="1" t="s">
        <v>49</v>
      </c>
      <c r="B637" s="1" t="s">
        <v>374</v>
      </c>
      <c r="C637" s="1" t="s">
        <v>477</v>
      </c>
      <c r="D637" s="1" t="s">
        <v>478</v>
      </c>
      <c r="E637" s="1" t="s">
        <v>2352</v>
      </c>
      <c r="F637" s="1" t="s">
        <v>2352</v>
      </c>
      <c r="G637" s="1" t="s">
        <v>97</v>
      </c>
      <c r="H637" s="1" t="s">
        <v>110</v>
      </c>
    </row>
    <row r="638" spans="1:8">
      <c r="A638" s="1" t="s">
        <v>49</v>
      </c>
      <c r="B638" s="1" t="s">
        <v>374</v>
      </c>
      <c r="C638" s="1" t="s">
        <v>477</v>
      </c>
      <c r="D638" s="1" t="s">
        <v>478</v>
      </c>
      <c r="E638" s="1" t="s">
        <v>2353</v>
      </c>
      <c r="F638" s="1" t="s">
        <v>2353</v>
      </c>
      <c r="G638" s="1" t="s">
        <v>97</v>
      </c>
      <c r="H638" s="1" t="s">
        <v>110</v>
      </c>
    </row>
    <row r="639" spans="1:8">
      <c r="A639" s="1" t="s">
        <v>49</v>
      </c>
      <c r="B639" s="1" t="s">
        <v>374</v>
      </c>
      <c r="C639" s="1" t="s">
        <v>450</v>
      </c>
      <c r="D639" s="1" t="s">
        <v>451</v>
      </c>
      <c r="E639" s="1" t="s">
        <v>2236</v>
      </c>
      <c r="F639" s="1" t="s">
        <v>2236</v>
      </c>
      <c r="G639" s="1" t="s">
        <v>97</v>
      </c>
      <c r="H639" s="1" t="s">
        <v>110</v>
      </c>
    </row>
    <row r="640" spans="1:8">
      <c r="A640" s="1" t="s">
        <v>49</v>
      </c>
      <c r="B640" s="1" t="s">
        <v>374</v>
      </c>
      <c r="C640" s="1" t="s">
        <v>450</v>
      </c>
      <c r="D640" s="1" t="s">
        <v>451</v>
      </c>
      <c r="E640" s="1" t="s">
        <v>2237</v>
      </c>
      <c r="F640" s="1" t="s">
        <v>2237</v>
      </c>
      <c r="G640" s="1" t="s">
        <v>97</v>
      </c>
      <c r="H640" s="1" t="s">
        <v>110</v>
      </c>
    </row>
    <row r="641" spans="1:8">
      <c r="A641" s="1" t="s">
        <v>49</v>
      </c>
      <c r="B641" s="1" t="s">
        <v>374</v>
      </c>
      <c r="C641" s="1" t="s">
        <v>456</v>
      </c>
      <c r="D641" s="1" t="s">
        <v>457</v>
      </c>
      <c r="E641" s="1" t="s">
        <v>423</v>
      </c>
      <c r="F641" s="1" t="s">
        <v>423</v>
      </c>
      <c r="G641" s="1" t="s">
        <v>97</v>
      </c>
      <c r="H641" s="1" t="s">
        <v>110</v>
      </c>
    </row>
    <row r="642" spans="1:8">
      <c r="A642" s="1" t="s">
        <v>49</v>
      </c>
      <c r="B642" s="1" t="s">
        <v>374</v>
      </c>
      <c r="C642" s="1" t="s">
        <v>456</v>
      </c>
      <c r="D642" s="1" t="s">
        <v>457</v>
      </c>
      <c r="E642" s="1" t="s">
        <v>2668</v>
      </c>
      <c r="F642" s="1" t="s">
        <v>2668</v>
      </c>
      <c r="G642" s="1" t="s">
        <v>97</v>
      </c>
      <c r="H642" s="1" t="s">
        <v>110</v>
      </c>
    </row>
    <row r="643" spans="1:8">
      <c r="A643" s="1" t="s">
        <v>49</v>
      </c>
      <c r="B643" s="1" t="s">
        <v>374</v>
      </c>
      <c r="C643" s="1" t="s">
        <v>485</v>
      </c>
      <c r="D643" s="1" t="s">
        <v>486</v>
      </c>
      <c r="E643" s="1" t="s">
        <v>105</v>
      </c>
      <c r="F643" s="1" t="s">
        <v>105</v>
      </c>
      <c r="G643" s="1" t="s">
        <v>97</v>
      </c>
      <c r="H643" s="1" t="s">
        <v>110</v>
      </c>
    </row>
    <row r="644" spans="1:8">
      <c r="A644" s="1" t="s">
        <v>49</v>
      </c>
      <c r="B644" s="1" t="s">
        <v>374</v>
      </c>
      <c r="C644" s="1" t="s">
        <v>485</v>
      </c>
      <c r="D644" s="1" t="s">
        <v>486</v>
      </c>
      <c r="E644" s="1" t="s">
        <v>2669</v>
      </c>
      <c r="F644" s="1" t="s">
        <v>2669</v>
      </c>
      <c r="G644" s="1" t="s">
        <v>97</v>
      </c>
      <c r="H644" s="1" t="s">
        <v>110</v>
      </c>
    </row>
    <row r="645" spans="1:8">
      <c r="A645" s="1" t="s">
        <v>49</v>
      </c>
      <c r="B645" s="1" t="s">
        <v>374</v>
      </c>
      <c r="C645" s="1" t="s">
        <v>491</v>
      </c>
      <c r="D645" s="1" t="s">
        <v>492</v>
      </c>
      <c r="E645" s="1" t="s">
        <v>2236</v>
      </c>
      <c r="F645" s="1" t="s">
        <v>2236</v>
      </c>
      <c r="G645" s="1" t="s">
        <v>97</v>
      </c>
      <c r="H645" s="1" t="s">
        <v>110</v>
      </c>
    </row>
    <row r="646" spans="1:8">
      <c r="A646" s="1" t="s">
        <v>49</v>
      </c>
      <c r="B646" s="1" t="s">
        <v>374</v>
      </c>
      <c r="C646" s="1" t="s">
        <v>491</v>
      </c>
      <c r="D646" s="1" t="s">
        <v>492</v>
      </c>
      <c r="E646" s="1" t="s">
        <v>2237</v>
      </c>
      <c r="F646" s="1" t="s">
        <v>2237</v>
      </c>
      <c r="G646" s="1" t="s">
        <v>97</v>
      </c>
      <c r="H646" s="1" t="s">
        <v>110</v>
      </c>
    </row>
    <row r="647" spans="1:8">
      <c r="A647" s="1" t="s">
        <v>49</v>
      </c>
      <c r="B647" s="1" t="s">
        <v>374</v>
      </c>
      <c r="C647" s="1" t="s">
        <v>500</v>
      </c>
      <c r="D647" s="1" t="s">
        <v>501</v>
      </c>
      <c r="E647" s="1" t="s">
        <v>2236</v>
      </c>
      <c r="F647" s="1" t="s">
        <v>2236</v>
      </c>
      <c r="G647" s="1" t="s">
        <v>97</v>
      </c>
      <c r="H647" s="1" t="s">
        <v>110</v>
      </c>
    </row>
    <row r="648" spans="1:8">
      <c r="A648" s="1" t="s">
        <v>49</v>
      </c>
      <c r="B648" s="1" t="s">
        <v>374</v>
      </c>
      <c r="C648" s="1" t="s">
        <v>500</v>
      </c>
      <c r="D648" s="1" t="s">
        <v>501</v>
      </c>
      <c r="E648" s="1" t="s">
        <v>2237</v>
      </c>
      <c r="F648" s="1" t="s">
        <v>2237</v>
      </c>
      <c r="G648" s="1" t="s">
        <v>97</v>
      </c>
      <c r="H648" s="1" t="s">
        <v>110</v>
      </c>
    </row>
    <row r="649" spans="1:8">
      <c r="A649" s="1" t="s">
        <v>49</v>
      </c>
      <c r="B649" s="1" t="s">
        <v>374</v>
      </c>
      <c r="C649" s="1" t="s">
        <v>509</v>
      </c>
      <c r="D649" s="1" t="s">
        <v>510</v>
      </c>
      <c r="E649" s="1" t="s">
        <v>2670</v>
      </c>
      <c r="F649" s="1" t="s">
        <v>2670</v>
      </c>
      <c r="G649" s="1" t="s">
        <v>97</v>
      </c>
      <c r="H649" s="1" t="s">
        <v>110</v>
      </c>
    </row>
    <row r="650" spans="1:8">
      <c r="A650" s="1" t="s">
        <v>49</v>
      </c>
      <c r="B650" s="1" t="s">
        <v>374</v>
      </c>
      <c r="C650" s="1" t="s">
        <v>509</v>
      </c>
      <c r="D650" s="1" t="s">
        <v>510</v>
      </c>
      <c r="E650" s="1" t="s">
        <v>2671</v>
      </c>
      <c r="F650" s="1" t="s">
        <v>2671</v>
      </c>
      <c r="G650" s="1" t="s">
        <v>97</v>
      </c>
      <c r="H650" s="1" t="s">
        <v>110</v>
      </c>
    </row>
    <row r="651" spans="1:8">
      <c r="A651" s="1" t="s">
        <v>49</v>
      </c>
      <c r="B651" s="1" t="s">
        <v>374</v>
      </c>
      <c r="C651" s="1" t="s">
        <v>544</v>
      </c>
      <c r="D651" s="1" t="s">
        <v>545</v>
      </c>
      <c r="E651" s="1" t="s">
        <v>2672</v>
      </c>
      <c r="F651" s="1" t="s">
        <v>2672</v>
      </c>
      <c r="G651" s="1" t="s">
        <v>97</v>
      </c>
      <c r="H651" s="1" t="s">
        <v>110</v>
      </c>
    </row>
    <row r="652" spans="1:8">
      <c r="A652" s="1" t="s">
        <v>49</v>
      </c>
      <c r="B652" s="1" t="s">
        <v>374</v>
      </c>
      <c r="C652" s="1" t="s">
        <v>544</v>
      </c>
      <c r="D652" s="1" t="s">
        <v>545</v>
      </c>
      <c r="E652" s="1" t="s">
        <v>2673</v>
      </c>
      <c r="F652" s="1" t="s">
        <v>2673</v>
      </c>
      <c r="G652" s="1" t="s">
        <v>97</v>
      </c>
      <c r="H652" s="1" t="s">
        <v>110</v>
      </c>
    </row>
    <row r="653" spans="1:8">
      <c r="A653" s="1" t="s">
        <v>49</v>
      </c>
      <c r="B653" s="1" t="s">
        <v>374</v>
      </c>
      <c r="C653" s="1" t="s">
        <v>582</v>
      </c>
      <c r="D653" s="1" t="s">
        <v>583</v>
      </c>
      <c r="E653" s="1" t="s">
        <v>2674</v>
      </c>
      <c r="F653" s="1" t="s">
        <v>2674</v>
      </c>
      <c r="G653" s="1" t="s">
        <v>97</v>
      </c>
      <c r="H653" s="1" t="s">
        <v>110</v>
      </c>
    </row>
    <row r="654" spans="1:8">
      <c r="A654" s="1" t="s">
        <v>49</v>
      </c>
      <c r="B654" s="1" t="s">
        <v>374</v>
      </c>
      <c r="C654" s="1" t="s">
        <v>582</v>
      </c>
      <c r="D654" s="1" t="s">
        <v>583</v>
      </c>
      <c r="E654" s="1" t="s">
        <v>2675</v>
      </c>
      <c r="F654" s="1" t="s">
        <v>2675</v>
      </c>
      <c r="G654" s="1" t="s">
        <v>97</v>
      </c>
      <c r="H654" s="1" t="s">
        <v>110</v>
      </c>
    </row>
    <row r="655" spans="1:8">
      <c r="A655" s="1" t="s">
        <v>49</v>
      </c>
      <c r="B655" s="1" t="s">
        <v>374</v>
      </c>
      <c r="C655" s="1" t="s">
        <v>582</v>
      </c>
      <c r="D655" s="1" t="s">
        <v>583</v>
      </c>
      <c r="E655" s="1" t="s">
        <v>2676</v>
      </c>
      <c r="F655" s="1" t="s">
        <v>2676</v>
      </c>
      <c r="G655" s="1" t="s">
        <v>97</v>
      </c>
      <c r="H655" s="1" t="s">
        <v>110</v>
      </c>
    </row>
    <row r="656" spans="1:8">
      <c r="A656" s="1" t="s">
        <v>49</v>
      </c>
      <c r="B656" s="1" t="s">
        <v>374</v>
      </c>
      <c r="C656" s="1" t="s">
        <v>582</v>
      </c>
      <c r="D656" s="1" t="s">
        <v>583</v>
      </c>
      <c r="E656" s="1" t="s">
        <v>2677</v>
      </c>
      <c r="F656" s="1" t="s">
        <v>2677</v>
      </c>
      <c r="G656" s="1" t="s">
        <v>97</v>
      </c>
      <c r="H656" s="1" t="s">
        <v>110</v>
      </c>
    </row>
    <row r="657" spans="1:8">
      <c r="A657" s="1" t="s">
        <v>49</v>
      </c>
      <c r="B657" s="1" t="s">
        <v>374</v>
      </c>
      <c r="C657" s="1" t="s">
        <v>611</v>
      </c>
      <c r="D657" s="1" t="s">
        <v>612</v>
      </c>
      <c r="E657" s="1" t="s">
        <v>423</v>
      </c>
      <c r="F657" s="1" t="s">
        <v>423</v>
      </c>
      <c r="G657" s="1" t="s">
        <v>97</v>
      </c>
      <c r="H657" s="1" t="s">
        <v>110</v>
      </c>
    </row>
    <row r="658" spans="1:8">
      <c r="A658" s="1" t="s">
        <v>49</v>
      </c>
      <c r="B658" s="1" t="s">
        <v>374</v>
      </c>
      <c r="C658" s="1" t="s">
        <v>611</v>
      </c>
      <c r="D658" s="1" t="s">
        <v>612</v>
      </c>
      <c r="E658" s="1" t="s">
        <v>2678</v>
      </c>
      <c r="F658" s="1" t="s">
        <v>2678</v>
      </c>
      <c r="G658" s="1" t="s">
        <v>97</v>
      </c>
      <c r="H658" s="1" t="s">
        <v>110</v>
      </c>
    </row>
    <row r="659" spans="1:8">
      <c r="A659" s="1" t="s">
        <v>49</v>
      </c>
      <c r="B659" s="1" t="s">
        <v>374</v>
      </c>
      <c r="C659" s="1" t="s">
        <v>611</v>
      </c>
      <c r="D659" s="1" t="s">
        <v>612</v>
      </c>
      <c r="E659" s="1" t="s">
        <v>2679</v>
      </c>
      <c r="F659" s="1" t="s">
        <v>2679</v>
      </c>
      <c r="G659" s="1" t="s">
        <v>97</v>
      </c>
      <c r="H659" s="1" t="s">
        <v>110</v>
      </c>
    </row>
    <row r="660" spans="1:8">
      <c r="A660" s="1" t="s">
        <v>49</v>
      </c>
      <c r="B660" s="1" t="s">
        <v>374</v>
      </c>
      <c r="C660" s="1" t="s">
        <v>611</v>
      </c>
      <c r="D660" s="1" t="s">
        <v>612</v>
      </c>
      <c r="E660" s="1" t="s">
        <v>2680</v>
      </c>
      <c r="F660" s="1" t="s">
        <v>2680</v>
      </c>
      <c r="G660" s="1" t="s">
        <v>97</v>
      </c>
      <c r="H660" s="1" t="s">
        <v>110</v>
      </c>
    </row>
    <row r="661" spans="1:8">
      <c r="A661" s="1" t="s">
        <v>49</v>
      </c>
      <c r="B661" s="1" t="s">
        <v>374</v>
      </c>
      <c r="C661" s="1" t="s">
        <v>611</v>
      </c>
      <c r="D661" s="1" t="s">
        <v>612</v>
      </c>
      <c r="E661" s="1" t="s">
        <v>2681</v>
      </c>
      <c r="F661" s="1" t="s">
        <v>2681</v>
      </c>
      <c r="G661" s="1" t="s">
        <v>97</v>
      </c>
      <c r="H661" s="1" t="s">
        <v>110</v>
      </c>
    </row>
    <row r="662" spans="1:8">
      <c r="A662" s="1" t="s">
        <v>49</v>
      </c>
      <c r="B662" s="1" t="s">
        <v>374</v>
      </c>
      <c r="C662" s="1" t="s">
        <v>611</v>
      </c>
      <c r="D662" s="1" t="s">
        <v>612</v>
      </c>
      <c r="E662" s="1" t="s">
        <v>2682</v>
      </c>
      <c r="F662" s="1" t="s">
        <v>2682</v>
      </c>
      <c r="G662" s="1" t="s">
        <v>97</v>
      </c>
      <c r="H662" s="1" t="s">
        <v>110</v>
      </c>
    </row>
    <row r="663" spans="1:8">
      <c r="A663" s="1" t="s">
        <v>49</v>
      </c>
      <c r="B663" s="1" t="s">
        <v>374</v>
      </c>
      <c r="C663" s="1" t="s">
        <v>611</v>
      </c>
      <c r="D663" s="1" t="s">
        <v>612</v>
      </c>
      <c r="E663" s="1" t="s">
        <v>2683</v>
      </c>
      <c r="F663" s="1" t="s">
        <v>2683</v>
      </c>
      <c r="G663" s="1" t="s">
        <v>97</v>
      </c>
      <c r="H663" s="1" t="s">
        <v>110</v>
      </c>
    </row>
    <row r="664" spans="1:8">
      <c r="A664" s="1" t="s">
        <v>49</v>
      </c>
      <c r="B664" s="1" t="s">
        <v>374</v>
      </c>
      <c r="C664" s="1" t="s">
        <v>618</v>
      </c>
      <c r="D664" s="1" t="s">
        <v>619</v>
      </c>
      <c r="E664" s="1" t="s">
        <v>423</v>
      </c>
      <c r="F664" s="1" t="s">
        <v>423</v>
      </c>
      <c r="G664" s="1" t="s">
        <v>97</v>
      </c>
      <c r="H664" s="1" t="s">
        <v>110</v>
      </c>
    </row>
    <row r="665" spans="1:8">
      <c r="A665" s="1" t="s">
        <v>49</v>
      </c>
      <c r="B665" s="1" t="s">
        <v>374</v>
      </c>
      <c r="C665" s="1" t="s">
        <v>618</v>
      </c>
      <c r="D665" s="1" t="s">
        <v>619</v>
      </c>
      <c r="E665" s="1" t="s">
        <v>2679</v>
      </c>
      <c r="F665" s="1" t="s">
        <v>2679</v>
      </c>
      <c r="G665" s="1" t="s">
        <v>97</v>
      </c>
      <c r="H665" s="1" t="s">
        <v>110</v>
      </c>
    </row>
    <row r="666" spans="1:8">
      <c r="A666" s="1" t="s">
        <v>49</v>
      </c>
      <c r="B666" s="1" t="s">
        <v>374</v>
      </c>
      <c r="C666" s="1" t="s">
        <v>618</v>
      </c>
      <c r="D666" s="1" t="s">
        <v>619</v>
      </c>
      <c r="E666" s="1" t="s">
        <v>2680</v>
      </c>
      <c r="F666" s="1" t="s">
        <v>2680</v>
      </c>
      <c r="G666" s="1" t="s">
        <v>97</v>
      </c>
      <c r="H666" s="1" t="s">
        <v>110</v>
      </c>
    </row>
    <row r="667" spans="1:8">
      <c r="A667" s="1" t="s">
        <v>49</v>
      </c>
      <c r="B667" s="1" t="s">
        <v>374</v>
      </c>
      <c r="C667" s="1" t="s">
        <v>618</v>
      </c>
      <c r="D667" s="1" t="s">
        <v>619</v>
      </c>
      <c r="E667" s="1" t="s">
        <v>2681</v>
      </c>
      <c r="F667" s="1" t="s">
        <v>2681</v>
      </c>
      <c r="G667" s="1" t="s">
        <v>97</v>
      </c>
      <c r="H667" s="1" t="s">
        <v>110</v>
      </c>
    </row>
    <row r="668" spans="1:8">
      <c r="A668" s="1" t="s">
        <v>49</v>
      </c>
      <c r="B668" s="1" t="s">
        <v>374</v>
      </c>
      <c r="C668" s="1" t="s">
        <v>618</v>
      </c>
      <c r="D668" s="1" t="s">
        <v>619</v>
      </c>
      <c r="E668" s="1" t="s">
        <v>2682</v>
      </c>
      <c r="F668" s="1" t="s">
        <v>2682</v>
      </c>
      <c r="G668" s="1" t="s">
        <v>97</v>
      </c>
      <c r="H668" s="1" t="s">
        <v>110</v>
      </c>
    </row>
    <row r="669" spans="1:8">
      <c r="A669" s="1" t="s">
        <v>49</v>
      </c>
      <c r="B669" s="1" t="s">
        <v>374</v>
      </c>
      <c r="C669" s="1" t="s">
        <v>618</v>
      </c>
      <c r="D669" s="1" t="s">
        <v>619</v>
      </c>
      <c r="E669" s="1" t="s">
        <v>2683</v>
      </c>
      <c r="F669" s="1" t="s">
        <v>2683</v>
      </c>
      <c r="G669" s="1" t="s">
        <v>97</v>
      </c>
      <c r="H669" s="1" t="s">
        <v>110</v>
      </c>
    </row>
    <row r="670" spans="1:8">
      <c r="A670" s="1" t="s">
        <v>49</v>
      </c>
      <c r="B670" s="1" t="s">
        <v>374</v>
      </c>
      <c r="C670" s="1" t="s">
        <v>627</v>
      </c>
      <c r="D670" s="1" t="s">
        <v>628</v>
      </c>
      <c r="E670" s="1" t="s">
        <v>2236</v>
      </c>
      <c r="F670" s="1" t="s">
        <v>2236</v>
      </c>
      <c r="G670" s="1" t="s">
        <v>97</v>
      </c>
      <c r="H670" s="1" t="s">
        <v>110</v>
      </c>
    </row>
    <row r="671" spans="1:8">
      <c r="A671" s="1" t="s">
        <v>49</v>
      </c>
      <c r="B671" s="1" t="s">
        <v>374</v>
      </c>
      <c r="C671" s="1" t="s">
        <v>627</v>
      </c>
      <c r="D671" s="1" t="s">
        <v>628</v>
      </c>
      <c r="E671" s="1" t="s">
        <v>2237</v>
      </c>
      <c r="F671" s="1" t="s">
        <v>2237</v>
      </c>
      <c r="G671" s="1" t="s">
        <v>97</v>
      </c>
      <c r="H671" s="1" t="s">
        <v>110</v>
      </c>
    </row>
    <row r="672" spans="1:8">
      <c r="A672" s="1" t="s">
        <v>49</v>
      </c>
      <c r="B672" s="1" t="s">
        <v>374</v>
      </c>
      <c r="C672" s="1" t="s">
        <v>626</v>
      </c>
      <c r="D672" s="1" t="s">
        <v>196</v>
      </c>
      <c r="E672" s="1" t="s">
        <v>2236</v>
      </c>
      <c r="F672" s="1" t="s">
        <v>2236</v>
      </c>
      <c r="G672" s="1" t="s">
        <v>97</v>
      </c>
      <c r="H672" s="1" t="s">
        <v>110</v>
      </c>
    </row>
    <row r="673" spans="1:8">
      <c r="A673" s="1" t="s">
        <v>49</v>
      </c>
      <c r="B673" s="1" t="s">
        <v>374</v>
      </c>
      <c r="C673" s="1" t="s">
        <v>626</v>
      </c>
      <c r="D673" s="1" t="s">
        <v>196</v>
      </c>
      <c r="E673" s="1" t="s">
        <v>2237</v>
      </c>
      <c r="F673" s="1" t="s">
        <v>2237</v>
      </c>
      <c r="G673" s="1" t="s">
        <v>97</v>
      </c>
      <c r="H673" s="1" t="s">
        <v>97</v>
      </c>
    </row>
    <row r="674" spans="1:8">
      <c r="A674" s="1" t="s">
        <v>49</v>
      </c>
      <c r="B674" s="1" t="s">
        <v>374</v>
      </c>
      <c r="C674" s="1" t="s">
        <v>657</v>
      </c>
      <c r="D674" s="1" t="s">
        <v>658</v>
      </c>
      <c r="E674" s="1" t="s">
        <v>2684</v>
      </c>
      <c r="F674" s="1" t="s">
        <v>2684</v>
      </c>
      <c r="G674" s="1" t="s">
        <v>97</v>
      </c>
      <c r="H674" s="1" t="s">
        <v>110</v>
      </c>
    </row>
    <row r="675" spans="1:8">
      <c r="A675" s="1" t="s">
        <v>49</v>
      </c>
      <c r="B675" s="1" t="s">
        <v>374</v>
      </c>
      <c r="C675" s="1" t="s">
        <v>657</v>
      </c>
      <c r="D675" s="1" t="s">
        <v>658</v>
      </c>
      <c r="E675" s="1" t="s">
        <v>2685</v>
      </c>
      <c r="F675" s="1" t="s">
        <v>2685</v>
      </c>
      <c r="G675" s="1" t="s">
        <v>97</v>
      </c>
      <c r="H675" s="1" t="s">
        <v>110</v>
      </c>
    </row>
    <row r="676" spans="1:8">
      <c r="A676" s="1" t="s">
        <v>49</v>
      </c>
      <c r="B676" s="1" t="s">
        <v>374</v>
      </c>
      <c r="C676" s="1" t="s">
        <v>665</v>
      </c>
      <c r="D676" s="1" t="s">
        <v>666</v>
      </c>
      <c r="E676" s="1" t="s">
        <v>2686</v>
      </c>
      <c r="F676" s="1" t="s">
        <v>2686</v>
      </c>
      <c r="G676" s="1" t="s">
        <v>97</v>
      </c>
      <c r="H676" s="1" t="s">
        <v>110</v>
      </c>
    </row>
    <row r="677" spans="1:8">
      <c r="A677" s="1" t="s">
        <v>49</v>
      </c>
      <c r="B677" s="1" t="s">
        <v>374</v>
      </c>
      <c r="C677" s="1" t="s">
        <v>665</v>
      </c>
      <c r="D677" s="1" t="s">
        <v>666</v>
      </c>
      <c r="E677" s="1" t="s">
        <v>2687</v>
      </c>
      <c r="F677" s="1" t="s">
        <v>2687</v>
      </c>
      <c r="G677" s="1" t="s">
        <v>97</v>
      </c>
      <c r="H677" s="1" t="s">
        <v>110</v>
      </c>
    </row>
    <row r="678" spans="1:8">
      <c r="A678" s="1" t="s">
        <v>49</v>
      </c>
      <c r="B678" s="1" t="s">
        <v>374</v>
      </c>
      <c r="C678" s="1" t="s">
        <v>665</v>
      </c>
      <c r="D678" s="1" t="s">
        <v>666</v>
      </c>
      <c r="E678" s="1" t="s">
        <v>2688</v>
      </c>
      <c r="F678" s="1" t="s">
        <v>2688</v>
      </c>
      <c r="G678" s="1" t="s">
        <v>97</v>
      </c>
      <c r="H678" s="1" t="s">
        <v>110</v>
      </c>
    </row>
    <row r="679" spans="1:8">
      <c r="A679" s="1" t="s">
        <v>49</v>
      </c>
      <c r="B679" s="1" t="s">
        <v>374</v>
      </c>
      <c r="C679" s="1" t="s">
        <v>680</v>
      </c>
      <c r="D679" s="1" t="s">
        <v>681</v>
      </c>
      <c r="E679" s="1" t="s">
        <v>2236</v>
      </c>
      <c r="F679" s="1" t="s">
        <v>2236</v>
      </c>
      <c r="G679" s="1" t="s">
        <v>97</v>
      </c>
      <c r="H679" s="1" t="s">
        <v>110</v>
      </c>
    </row>
    <row r="680" spans="1:8">
      <c r="A680" s="1" t="s">
        <v>49</v>
      </c>
      <c r="B680" s="1" t="s">
        <v>374</v>
      </c>
      <c r="C680" s="1" t="s">
        <v>680</v>
      </c>
      <c r="D680" s="1" t="s">
        <v>681</v>
      </c>
      <c r="E680" s="1" t="s">
        <v>2237</v>
      </c>
      <c r="F680" s="1" t="s">
        <v>2237</v>
      </c>
      <c r="G680" s="1" t="s">
        <v>97</v>
      </c>
      <c r="H680" s="1" t="s">
        <v>110</v>
      </c>
    </row>
    <row r="681" spans="1:8">
      <c r="A681" s="1" t="s">
        <v>49</v>
      </c>
      <c r="B681" s="1" t="s">
        <v>374</v>
      </c>
      <c r="C681" s="1" t="s">
        <v>699</v>
      </c>
      <c r="D681" s="1" t="s">
        <v>700</v>
      </c>
      <c r="E681" s="1" t="s">
        <v>2689</v>
      </c>
      <c r="F681" s="1" t="s">
        <v>2689</v>
      </c>
      <c r="G681" s="1" t="s">
        <v>97</v>
      </c>
      <c r="H681" s="1" t="s">
        <v>110</v>
      </c>
    </row>
    <row r="682" spans="1:8">
      <c r="A682" s="1" t="s">
        <v>49</v>
      </c>
      <c r="B682" s="1" t="s">
        <v>374</v>
      </c>
      <c r="C682" s="1" t="s">
        <v>699</v>
      </c>
      <c r="D682" s="1" t="s">
        <v>700</v>
      </c>
      <c r="E682" s="1" t="s">
        <v>2690</v>
      </c>
      <c r="F682" s="1" t="s">
        <v>2690</v>
      </c>
      <c r="G682" s="1" t="s">
        <v>97</v>
      </c>
      <c r="H682" s="1" t="s">
        <v>110</v>
      </c>
    </row>
    <row r="683" spans="1:8">
      <c r="A683" s="1" t="s">
        <v>49</v>
      </c>
      <c r="B683" s="1" t="s">
        <v>374</v>
      </c>
      <c r="C683" s="1" t="s">
        <v>699</v>
      </c>
      <c r="D683" s="1" t="s">
        <v>700</v>
      </c>
      <c r="E683" s="1" t="s">
        <v>2691</v>
      </c>
      <c r="F683" s="1" t="s">
        <v>2691</v>
      </c>
      <c r="G683" s="1" t="s">
        <v>97</v>
      </c>
      <c r="H683" s="1" t="s">
        <v>110</v>
      </c>
    </row>
    <row r="684" spans="1:8">
      <c r="A684" s="1" t="s">
        <v>49</v>
      </c>
      <c r="B684" s="1" t="s">
        <v>374</v>
      </c>
      <c r="C684" s="1" t="s">
        <v>702</v>
      </c>
      <c r="D684" s="1" t="s">
        <v>703</v>
      </c>
      <c r="E684" s="1" t="s">
        <v>2692</v>
      </c>
      <c r="F684" s="1" t="s">
        <v>2692</v>
      </c>
      <c r="G684" s="1" t="s">
        <v>97</v>
      </c>
      <c r="H684" s="1" t="s">
        <v>110</v>
      </c>
    </row>
    <row r="685" spans="1:8">
      <c r="A685" s="1" t="s">
        <v>49</v>
      </c>
      <c r="B685" s="1" t="s">
        <v>374</v>
      </c>
      <c r="C685" s="1" t="s">
        <v>702</v>
      </c>
      <c r="D685" s="1" t="s">
        <v>703</v>
      </c>
      <c r="E685" s="1" t="s">
        <v>2693</v>
      </c>
      <c r="F685" s="1" t="s">
        <v>2693</v>
      </c>
      <c r="G685" s="1" t="s">
        <v>97</v>
      </c>
      <c r="H685" s="1" t="s">
        <v>110</v>
      </c>
    </row>
    <row r="686" spans="1:8">
      <c r="A686" s="1" t="s">
        <v>49</v>
      </c>
      <c r="B686" s="1" t="s">
        <v>374</v>
      </c>
      <c r="C686" s="1" t="s">
        <v>702</v>
      </c>
      <c r="D686" s="1" t="s">
        <v>703</v>
      </c>
      <c r="E686" s="1" t="s">
        <v>2694</v>
      </c>
      <c r="F686" s="1" t="s">
        <v>2694</v>
      </c>
      <c r="G686" s="1" t="s">
        <v>97</v>
      </c>
      <c r="H686" s="1" t="s">
        <v>110</v>
      </c>
    </row>
    <row r="687" spans="1:8">
      <c r="A687" s="1" t="s">
        <v>49</v>
      </c>
      <c r="B687" s="1" t="s">
        <v>374</v>
      </c>
      <c r="C687" s="1" t="s">
        <v>705</v>
      </c>
      <c r="D687" s="1" t="s">
        <v>706</v>
      </c>
      <c r="E687" s="1" t="s">
        <v>2695</v>
      </c>
      <c r="F687" s="1" t="s">
        <v>2695</v>
      </c>
      <c r="G687" s="1" t="s">
        <v>97</v>
      </c>
      <c r="H687" s="1" t="s">
        <v>97</v>
      </c>
    </row>
    <row r="688" spans="1:8">
      <c r="A688" s="1" t="s">
        <v>49</v>
      </c>
      <c r="B688" s="1" t="s">
        <v>374</v>
      </c>
      <c r="C688" s="1" t="s">
        <v>705</v>
      </c>
      <c r="D688" s="1" t="s">
        <v>706</v>
      </c>
      <c r="E688" s="1" t="s">
        <v>2696</v>
      </c>
      <c r="F688" s="1" t="s">
        <v>2696</v>
      </c>
      <c r="G688" s="1" t="s">
        <v>97</v>
      </c>
      <c r="H688" s="1" t="s">
        <v>110</v>
      </c>
    </row>
    <row r="689" spans="1:8">
      <c r="A689" s="1" t="s">
        <v>49</v>
      </c>
      <c r="B689" s="1" t="s">
        <v>374</v>
      </c>
      <c r="C689" s="1" t="s">
        <v>705</v>
      </c>
      <c r="D689" s="1" t="s">
        <v>706</v>
      </c>
      <c r="E689" s="1" t="s">
        <v>2697</v>
      </c>
      <c r="F689" s="1" t="s">
        <v>2697</v>
      </c>
      <c r="G689" s="1" t="s">
        <v>97</v>
      </c>
      <c r="H689" s="1" t="s">
        <v>110</v>
      </c>
    </row>
    <row r="690" spans="1:8">
      <c r="A690" s="1" t="s">
        <v>49</v>
      </c>
      <c r="B690" s="1" t="s">
        <v>374</v>
      </c>
      <c r="C690" s="1" t="s">
        <v>708</v>
      </c>
      <c r="D690" s="1" t="s">
        <v>709</v>
      </c>
      <c r="E690" s="1" t="s">
        <v>2698</v>
      </c>
      <c r="F690" s="1" t="s">
        <v>2698</v>
      </c>
      <c r="G690" s="1" t="s">
        <v>97</v>
      </c>
      <c r="H690" s="1" t="s">
        <v>110</v>
      </c>
    </row>
    <row r="691" spans="1:8">
      <c r="A691" s="1" t="s">
        <v>49</v>
      </c>
      <c r="B691" s="1" t="s">
        <v>374</v>
      </c>
      <c r="C691" s="1" t="s">
        <v>708</v>
      </c>
      <c r="D691" s="1" t="s">
        <v>709</v>
      </c>
      <c r="E691" s="1" t="s">
        <v>2699</v>
      </c>
      <c r="F691" s="1" t="s">
        <v>2699</v>
      </c>
      <c r="G691" s="1" t="s">
        <v>97</v>
      </c>
      <c r="H691" s="1" t="s">
        <v>110</v>
      </c>
    </row>
    <row r="692" spans="1:8">
      <c r="A692" s="1" t="s">
        <v>49</v>
      </c>
      <c r="B692" s="1" t="s">
        <v>374</v>
      </c>
      <c r="C692" s="1" t="s">
        <v>726</v>
      </c>
      <c r="D692" s="1" t="s">
        <v>727</v>
      </c>
      <c r="E692" s="1" t="s">
        <v>2700</v>
      </c>
      <c r="F692" s="1" t="s">
        <v>2700</v>
      </c>
      <c r="G692" s="1" t="s">
        <v>97</v>
      </c>
      <c r="H692" s="1" t="s">
        <v>110</v>
      </c>
    </row>
    <row r="693" spans="1:8">
      <c r="A693" s="1" t="s">
        <v>49</v>
      </c>
      <c r="B693" s="1" t="s">
        <v>374</v>
      </c>
      <c r="C693" s="1" t="s">
        <v>726</v>
      </c>
      <c r="D693" s="1" t="s">
        <v>727</v>
      </c>
      <c r="E693" s="1" t="s">
        <v>2701</v>
      </c>
      <c r="F693" s="1" t="s">
        <v>2701</v>
      </c>
      <c r="G693" s="1" t="s">
        <v>97</v>
      </c>
      <c r="H693" s="1" t="s">
        <v>110</v>
      </c>
    </row>
    <row r="694" spans="1:8">
      <c r="A694" s="1" t="s">
        <v>49</v>
      </c>
      <c r="B694" s="1" t="s">
        <v>374</v>
      </c>
      <c r="C694" s="1" t="s">
        <v>726</v>
      </c>
      <c r="D694" s="1" t="s">
        <v>727</v>
      </c>
      <c r="E694" s="1" t="s">
        <v>2702</v>
      </c>
      <c r="F694" s="1" t="s">
        <v>2702</v>
      </c>
      <c r="G694" s="1" t="s">
        <v>97</v>
      </c>
      <c r="H694" s="1" t="s">
        <v>110</v>
      </c>
    </row>
    <row r="695" spans="1:8">
      <c r="A695" s="1" t="s">
        <v>49</v>
      </c>
      <c r="B695" s="1" t="s">
        <v>374</v>
      </c>
      <c r="C695" s="1" t="s">
        <v>745</v>
      </c>
      <c r="D695" s="1" t="s">
        <v>746</v>
      </c>
      <c r="E695" s="1" t="s">
        <v>2236</v>
      </c>
      <c r="F695" s="1" t="s">
        <v>2236</v>
      </c>
      <c r="G695" s="1" t="s">
        <v>97</v>
      </c>
      <c r="H695" s="1" t="s">
        <v>110</v>
      </c>
    </row>
    <row r="696" spans="1:8">
      <c r="A696" s="1" t="s">
        <v>49</v>
      </c>
      <c r="B696" s="1" t="s">
        <v>374</v>
      </c>
      <c r="C696" s="1" t="s">
        <v>745</v>
      </c>
      <c r="D696" s="1" t="s">
        <v>746</v>
      </c>
      <c r="E696" s="1" t="s">
        <v>2237</v>
      </c>
      <c r="F696" s="1" t="s">
        <v>2237</v>
      </c>
      <c r="G696" s="1" t="s">
        <v>97</v>
      </c>
      <c r="H696" s="1" t="s">
        <v>110</v>
      </c>
    </row>
    <row r="697" spans="1:8">
      <c r="A697" s="1" t="s">
        <v>49</v>
      </c>
      <c r="B697" s="1" t="s">
        <v>374</v>
      </c>
      <c r="C697" s="1" t="s">
        <v>748</v>
      </c>
      <c r="D697" s="1" t="s">
        <v>749</v>
      </c>
      <c r="E697" s="1" t="s">
        <v>2703</v>
      </c>
      <c r="F697" s="1" t="s">
        <v>2703</v>
      </c>
      <c r="G697" s="1" t="s">
        <v>97</v>
      </c>
      <c r="H697" s="1" t="s">
        <v>110</v>
      </c>
    </row>
    <row r="698" spans="1:8">
      <c r="A698" s="1" t="s">
        <v>49</v>
      </c>
      <c r="B698" s="1" t="s">
        <v>374</v>
      </c>
      <c r="C698" s="1" t="s">
        <v>748</v>
      </c>
      <c r="D698" s="1" t="s">
        <v>749</v>
      </c>
      <c r="E698" s="1" t="s">
        <v>2704</v>
      </c>
      <c r="F698" s="1" t="s">
        <v>2704</v>
      </c>
      <c r="G698" s="1" t="s">
        <v>97</v>
      </c>
      <c r="H698" s="1" t="s">
        <v>110</v>
      </c>
    </row>
    <row r="699" spans="1:8">
      <c r="A699" s="1" t="s">
        <v>49</v>
      </c>
      <c r="B699" s="1" t="s">
        <v>374</v>
      </c>
      <c r="C699" s="1" t="s">
        <v>748</v>
      </c>
      <c r="D699" s="1" t="s">
        <v>749</v>
      </c>
      <c r="E699" s="1" t="s">
        <v>2705</v>
      </c>
      <c r="F699" s="1" t="s">
        <v>2705</v>
      </c>
      <c r="G699" s="1" t="s">
        <v>97</v>
      </c>
      <c r="H699" s="1" t="s">
        <v>110</v>
      </c>
    </row>
    <row r="700" spans="1:8">
      <c r="A700" s="1" t="s">
        <v>49</v>
      </c>
      <c r="B700" s="1" t="s">
        <v>374</v>
      </c>
      <c r="C700" s="1" t="s">
        <v>748</v>
      </c>
      <c r="D700" s="1" t="s">
        <v>749</v>
      </c>
      <c r="E700" s="1" t="s">
        <v>2706</v>
      </c>
      <c r="F700" s="1" t="s">
        <v>2706</v>
      </c>
      <c r="G700" s="1" t="s">
        <v>97</v>
      </c>
      <c r="H700" s="1" t="s">
        <v>110</v>
      </c>
    </row>
    <row r="701" spans="1:8">
      <c r="A701" s="1" t="s">
        <v>49</v>
      </c>
      <c r="B701" s="1" t="s">
        <v>374</v>
      </c>
      <c r="C701" s="1" t="s">
        <v>748</v>
      </c>
      <c r="D701" s="1" t="s">
        <v>749</v>
      </c>
      <c r="E701" s="1" t="s">
        <v>2707</v>
      </c>
      <c r="F701" s="1" t="s">
        <v>2707</v>
      </c>
      <c r="G701" s="1" t="s">
        <v>97</v>
      </c>
      <c r="H701" s="1" t="s">
        <v>110</v>
      </c>
    </row>
    <row r="702" spans="1:8">
      <c r="A702" s="1" t="s">
        <v>49</v>
      </c>
      <c r="B702" s="1" t="s">
        <v>374</v>
      </c>
      <c r="C702" s="1" t="s">
        <v>748</v>
      </c>
      <c r="D702" s="1" t="s">
        <v>749</v>
      </c>
      <c r="E702" s="1" t="s">
        <v>2708</v>
      </c>
      <c r="F702" s="1" t="s">
        <v>2708</v>
      </c>
      <c r="G702" s="1" t="s">
        <v>97</v>
      </c>
      <c r="H702" s="1" t="s">
        <v>110</v>
      </c>
    </row>
    <row r="703" spans="1:8">
      <c r="A703" s="1" t="s">
        <v>49</v>
      </c>
      <c r="B703" s="1" t="s">
        <v>374</v>
      </c>
      <c r="C703" s="1" t="s">
        <v>748</v>
      </c>
      <c r="D703" s="1" t="s">
        <v>749</v>
      </c>
      <c r="E703" s="1" t="s">
        <v>2709</v>
      </c>
      <c r="F703" s="1" t="s">
        <v>2709</v>
      </c>
      <c r="G703" s="1" t="s">
        <v>97</v>
      </c>
      <c r="H703" s="1" t="s">
        <v>110</v>
      </c>
    </row>
    <row r="704" spans="1:8">
      <c r="A704" s="1" t="s">
        <v>49</v>
      </c>
      <c r="B704" s="1" t="s">
        <v>374</v>
      </c>
      <c r="C704" s="1" t="s">
        <v>748</v>
      </c>
      <c r="D704" s="1" t="s">
        <v>749</v>
      </c>
      <c r="E704" s="1" t="s">
        <v>2710</v>
      </c>
      <c r="F704" s="1" t="s">
        <v>2710</v>
      </c>
      <c r="G704" s="1" t="s">
        <v>97</v>
      </c>
      <c r="H704" s="1" t="s">
        <v>110</v>
      </c>
    </row>
    <row r="705" spans="1:8">
      <c r="A705" s="1" t="s">
        <v>49</v>
      </c>
      <c r="B705" s="1" t="s">
        <v>374</v>
      </c>
      <c r="C705" s="1" t="s">
        <v>748</v>
      </c>
      <c r="D705" s="1" t="s">
        <v>749</v>
      </c>
      <c r="E705" s="1" t="s">
        <v>2711</v>
      </c>
      <c r="F705" s="1" t="s">
        <v>2711</v>
      </c>
      <c r="G705" s="1" t="s">
        <v>97</v>
      </c>
      <c r="H705" s="1" t="s">
        <v>110</v>
      </c>
    </row>
    <row r="706" spans="1:8">
      <c r="A706" s="1" t="s">
        <v>49</v>
      </c>
      <c r="B706" s="1" t="s">
        <v>374</v>
      </c>
      <c r="C706" s="1" t="s">
        <v>748</v>
      </c>
      <c r="D706" s="1" t="s">
        <v>749</v>
      </c>
      <c r="E706" s="1" t="s">
        <v>2712</v>
      </c>
      <c r="F706" s="1" t="s">
        <v>2712</v>
      </c>
      <c r="G706" s="1" t="s">
        <v>97</v>
      </c>
      <c r="H706" s="1" t="s">
        <v>110</v>
      </c>
    </row>
    <row r="707" spans="1:8">
      <c r="A707" s="1" t="s">
        <v>49</v>
      </c>
      <c r="B707" s="1" t="s">
        <v>374</v>
      </c>
      <c r="C707" s="1" t="s">
        <v>748</v>
      </c>
      <c r="D707" s="1" t="s">
        <v>749</v>
      </c>
      <c r="E707" s="1" t="s">
        <v>2713</v>
      </c>
      <c r="F707" s="1" t="s">
        <v>2713</v>
      </c>
      <c r="G707" s="1" t="s">
        <v>97</v>
      </c>
      <c r="H707" s="1" t="s">
        <v>110</v>
      </c>
    </row>
    <row r="708" spans="1:8">
      <c r="A708" s="1" t="s">
        <v>49</v>
      </c>
      <c r="B708" s="1" t="s">
        <v>374</v>
      </c>
      <c r="C708" s="1" t="s">
        <v>748</v>
      </c>
      <c r="D708" s="1" t="s">
        <v>749</v>
      </c>
      <c r="E708" s="1" t="s">
        <v>2714</v>
      </c>
      <c r="F708" s="1" t="s">
        <v>2714</v>
      </c>
      <c r="G708" s="1" t="s">
        <v>97</v>
      </c>
      <c r="H708" s="1" t="s">
        <v>110</v>
      </c>
    </row>
    <row r="709" spans="1:8">
      <c r="A709" s="1" t="s">
        <v>49</v>
      </c>
      <c r="B709" s="1" t="s">
        <v>374</v>
      </c>
      <c r="C709" s="1" t="s">
        <v>748</v>
      </c>
      <c r="D709" s="1" t="s">
        <v>749</v>
      </c>
      <c r="E709" s="1" t="s">
        <v>2715</v>
      </c>
      <c r="F709" s="1" t="s">
        <v>2715</v>
      </c>
      <c r="G709" s="1" t="s">
        <v>97</v>
      </c>
      <c r="H709" s="1" t="s">
        <v>110</v>
      </c>
    </row>
    <row r="710" spans="1:8">
      <c r="A710" s="1" t="s">
        <v>49</v>
      </c>
      <c r="B710" s="1" t="s">
        <v>374</v>
      </c>
      <c r="C710" s="1" t="s">
        <v>748</v>
      </c>
      <c r="D710" s="1" t="s">
        <v>749</v>
      </c>
      <c r="E710" s="1" t="s">
        <v>2716</v>
      </c>
      <c r="F710" s="1" t="s">
        <v>2716</v>
      </c>
      <c r="G710" s="1" t="s">
        <v>97</v>
      </c>
      <c r="H710" s="1" t="s">
        <v>110</v>
      </c>
    </row>
    <row r="711" spans="1:8">
      <c r="A711" s="1" t="s">
        <v>49</v>
      </c>
      <c r="B711" s="1" t="s">
        <v>374</v>
      </c>
      <c r="C711" s="1" t="s">
        <v>748</v>
      </c>
      <c r="D711" s="1" t="s">
        <v>749</v>
      </c>
      <c r="E711" s="1" t="s">
        <v>2717</v>
      </c>
      <c r="F711" s="1" t="s">
        <v>2717</v>
      </c>
      <c r="G711" s="1" t="s">
        <v>97</v>
      </c>
      <c r="H711" s="1" t="s">
        <v>110</v>
      </c>
    </row>
    <row r="712" spans="1:8">
      <c r="A712" s="1" t="s">
        <v>49</v>
      </c>
      <c r="B712" s="1" t="s">
        <v>374</v>
      </c>
      <c r="C712" s="1" t="s">
        <v>748</v>
      </c>
      <c r="D712" s="1" t="s">
        <v>749</v>
      </c>
      <c r="E712" s="1" t="s">
        <v>2718</v>
      </c>
      <c r="F712" s="1" t="s">
        <v>2718</v>
      </c>
      <c r="G712" s="1" t="s">
        <v>97</v>
      </c>
      <c r="H712" s="1" t="s">
        <v>110</v>
      </c>
    </row>
    <row r="713" spans="1:8">
      <c r="A713" s="1" t="s">
        <v>49</v>
      </c>
      <c r="B713" s="1" t="s">
        <v>374</v>
      </c>
      <c r="C713" s="1" t="s">
        <v>748</v>
      </c>
      <c r="D713" s="1" t="s">
        <v>749</v>
      </c>
      <c r="E713" s="1" t="s">
        <v>2719</v>
      </c>
      <c r="F713" s="1" t="s">
        <v>2719</v>
      </c>
      <c r="G713" s="1" t="s">
        <v>97</v>
      </c>
      <c r="H713" s="1" t="s">
        <v>110</v>
      </c>
    </row>
    <row r="714" spans="1:8">
      <c r="A714" s="1" t="s">
        <v>49</v>
      </c>
      <c r="B714" s="1" t="s">
        <v>374</v>
      </c>
      <c r="C714" s="1" t="s">
        <v>748</v>
      </c>
      <c r="D714" s="1" t="s">
        <v>749</v>
      </c>
      <c r="E714" s="1" t="s">
        <v>2720</v>
      </c>
      <c r="F714" s="1" t="s">
        <v>2720</v>
      </c>
      <c r="G714" s="1" t="s">
        <v>97</v>
      </c>
      <c r="H714" s="1" t="s">
        <v>110</v>
      </c>
    </row>
    <row r="715" spans="1:8">
      <c r="A715" s="1" t="s">
        <v>49</v>
      </c>
      <c r="B715" s="1" t="s">
        <v>374</v>
      </c>
      <c r="C715" s="1" t="s">
        <v>751</v>
      </c>
      <c r="D715" s="1" t="s">
        <v>752</v>
      </c>
      <c r="E715" s="1" t="s">
        <v>2352</v>
      </c>
      <c r="F715" s="1" t="s">
        <v>2352</v>
      </c>
      <c r="G715" s="1" t="s">
        <v>97</v>
      </c>
      <c r="H715" s="1" t="s">
        <v>97</v>
      </c>
    </row>
    <row r="716" spans="1:8">
      <c r="A716" s="1" t="s">
        <v>49</v>
      </c>
      <c r="B716" s="1" t="s">
        <v>374</v>
      </c>
      <c r="C716" s="1" t="s">
        <v>751</v>
      </c>
      <c r="D716" s="1" t="s">
        <v>752</v>
      </c>
      <c r="E716" s="1" t="s">
        <v>2353</v>
      </c>
      <c r="F716" s="1" t="s">
        <v>2353</v>
      </c>
      <c r="G716" s="1" t="s">
        <v>97</v>
      </c>
      <c r="H716" s="1" t="s">
        <v>110</v>
      </c>
    </row>
    <row r="717" spans="1:8">
      <c r="A717" s="1" t="s">
        <v>49</v>
      </c>
      <c r="B717" s="1" t="s">
        <v>374</v>
      </c>
      <c r="C717" s="1" t="s">
        <v>760</v>
      </c>
      <c r="D717" s="1" t="s">
        <v>761</v>
      </c>
      <c r="E717" s="1" t="s">
        <v>2236</v>
      </c>
      <c r="F717" s="1" t="s">
        <v>2236</v>
      </c>
      <c r="G717" s="1" t="s">
        <v>97</v>
      </c>
      <c r="H717" s="1" t="s">
        <v>110</v>
      </c>
    </row>
    <row r="718" spans="1:8">
      <c r="A718" s="1" t="s">
        <v>49</v>
      </c>
      <c r="B718" s="1" t="s">
        <v>374</v>
      </c>
      <c r="C718" s="1" t="s">
        <v>760</v>
      </c>
      <c r="D718" s="1" t="s">
        <v>761</v>
      </c>
      <c r="E718" s="1" t="s">
        <v>2237</v>
      </c>
      <c r="F718" s="1" t="s">
        <v>2237</v>
      </c>
      <c r="G718" s="1" t="s">
        <v>97</v>
      </c>
      <c r="H718" s="1" t="s">
        <v>110</v>
      </c>
    </row>
    <row r="719" spans="1:8">
      <c r="A719" s="1" t="s">
        <v>49</v>
      </c>
      <c r="B719" s="1" t="s">
        <v>374</v>
      </c>
      <c r="C719" s="1" t="s">
        <v>760</v>
      </c>
      <c r="D719" s="1" t="s">
        <v>761</v>
      </c>
      <c r="E719" s="1" t="s">
        <v>2650</v>
      </c>
      <c r="F719" s="1" t="s">
        <v>2650</v>
      </c>
      <c r="G719" s="1" t="s">
        <v>97</v>
      </c>
      <c r="H719" s="1" t="s">
        <v>110</v>
      </c>
    </row>
    <row r="720" spans="1:8">
      <c r="A720" s="1" t="s">
        <v>49</v>
      </c>
      <c r="B720" s="1" t="s">
        <v>374</v>
      </c>
      <c r="C720" s="1" t="s">
        <v>772</v>
      </c>
      <c r="D720" s="1" t="s">
        <v>773</v>
      </c>
      <c r="E720" s="1" t="s">
        <v>2236</v>
      </c>
      <c r="F720" s="1" t="s">
        <v>2236</v>
      </c>
      <c r="G720" s="1" t="s">
        <v>97</v>
      </c>
      <c r="H720" s="1" t="s">
        <v>110</v>
      </c>
    </row>
    <row r="721" spans="1:8">
      <c r="A721" s="1" t="s">
        <v>49</v>
      </c>
      <c r="B721" s="1" t="s">
        <v>374</v>
      </c>
      <c r="C721" s="1" t="s">
        <v>772</v>
      </c>
      <c r="D721" s="1" t="s">
        <v>773</v>
      </c>
      <c r="E721" s="1" t="s">
        <v>2237</v>
      </c>
      <c r="F721" s="1" t="s">
        <v>2237</v>
      </c>
      <c r="G721" s="1" t="s">
        <v>97</v>
      </c>
      <c r="H721" s="1" t="s">
        <v>110</v>
      </c>
    </row>
    <row r="722" spans="1:8">
      <c r="A722" s="1" t="s">
        <v>49</v>
      </c>
      <c r="B722" s="1" t="s">
        <v>374</v>
      </c>
      <c r="C722" s="1" t="s">
        <v>775</v>
      </c>
      <c r="D722" s="1" t="s">
        <v>776</v>
      </c>
      <c r="E722" s="1" t="s">
        <v>2236</v>
      </c>
      <c r="F722" s="1" t="s">
        <v>2236</v>
      </c>
      <c r="G722" s="1" t="s">
        <v>97</v>
      </c>
      <c r="H722" s="1" t="s">
        <v>110</v>
      </c>
    </row>
    <row r="723" spans="1:8">
      <c r="A723" s="1" t="s">
        <v>49</v>
      </c>
      <c r="B723" s="1" t="s">
        <v>374</v>
      </c>
      <c r="C723" s="1" t="s">
        <v>775</v>
      </c>
      <c r="D723" s="1" t="s">
        <v>776</v>
      </c>
      <c r="E723" s="1" t="s">
        <v>2237</v>
      </c>
      <c r="F723" s="1" t="s">
        <v>2237</v>
      </c>
      <c r="G723" s="1" t="s">
        <v>97</v>
      </c>
      <c r="H723" s="1" t="s">
        <v>110</v>
      </c>
    </row>
    <row r="724" spans="1:8">
      <c r="A724" s="1" t="s">
        <v>49</v>
      </c>
      <c r="B724" s="1" t="s">
        <v>374</v>
      </c>
      <c r="C724" s="1" t="s">
        <v>808</v>
      </c>
      <c r="D724" s="1" t="s">
        <v>809</v>
      </c>
      <c r="E724" s="1" t="s">
        <v>2721</v>
      </c>
      <c r="F724" s="1" t="s">
        <v>2721</v>
      </c>
      <c r="G724" s="1" t="s">
        <v>97</v>
      </c>
      <c r="H724" s="1" t="s">
        <v>110</v>
      </c>
    </row>
    <row r="725" spans="1:8">
      <c r="A725" s="1" t="s">
        <v>49</v>
      </c>
      <c r="B725" s="1" t="s">
        <v>374</v>
      </c>
      <c r="C725" s="1" t="s">
        <v>808</v>
      </c>
      <c r="D725" s="1" t="s">
        <v>809</v>
      </c>
      <c r="E725" s="1" t="s">
        <v>1</v>
      </c>
      <c r="F725" s="1" t="s">
        <v>1</v>
      </c>
      <c r="G725" s="1" t="s">
        <v>97</v>
      </c>
      <c r="H725" s="1" t="s">
        <v>110</v>
      </c>
    </row>
    <row r="726" spans="1:8">
      <c r="A726" s="1" t="s">
        <v>49</v>
      </c>
      <c r="B726" s="1" t="s">
        <v>374</v>
      </c>
      <c r="C726" s="1" t="s">
        <v>817</v>
      </c>
      <c r="D726" s="1" t="s">
        <v>818</v>
      </c>
      <c r="E726" s="1" t="s">
        <v>2721</v>
      </c>
      <c r="F726" s="1" t="s">
        <v>2721</v>
      </c>
      <c r="G726" s="1" t="s">
        <v>97</v>
      </c>
      <c r="H726" s="1" t="s">
        <v>110</v>
      </c>
    </row>
    <row r="727" spans="1:8">
      <c r="A727" s="1" t="s">
        <v>49</v>
      </c>
      <c r="B727" s="1" t="s">
        <v>374</v>
      </c>
      <c r="C727" s="1" t="s">
        <v>817</v>
      </c>
      <c r="D727" s="1" t="s">
        <v>818</v>
      </c>
      <c r="E727" s="1" t="s">
        <v>1</v>
      </c>
      <c r="F727" s="1" t="s">
        <v>1</v>
      </c>
      <c r="G727" s="1" t="s">
        <v>97</v>
      </c>
      <c r="H727" s="1" t="s">
        <v>110</v>
      </c>
    </row>
    <row r="728" spans="1:8">
      <c r="A728" s="1" t="s">
        <v>49</v>
      </c>
      <c r="B728" s="1" t="s">
        <v>374</v>
      </c>
      <c r="C728" s="1" t="s">
        <v>826</v>
      </c>
      <c r="D728" s="1" t="s">
        <v>827</v>
      </c>
      <c r="E728" s="1" t="s">
        <v>2388</v>
      </c>
      <c r="F728" s="1" t="s">
        <v>2388</v>
      </c>
      <c r="G728" s="1" t="s">
        <v>97</v>
      </c>
      <c r="H728" s="1" t="s">
        <v>110</v>
      </c>
    </row>
    <row r="729" spans="1:8">
      <c r="A729" s="1" t="s">
        <v>49</v>
      </c>
      <c r="B729" s="1" t="s">
        <v>374</v>
      </c>
      <c r="C729" s="1" t="s">
        <v>826</v>
      </c>
      <c r="D729" s="1" t="s">
        <v>827</v>
      </c>
      <c r="E729" s="1" t="s">
        <v>2352</v>
      </c>
      <c r="F729" s="1" t="s">
        <v>2352</v>
      </c>
      <c r="G729" s="1" t="s">
        <v>97</v>
      </c>
      <c r="H729" s="1" t="s">
        <v>110</v>
      </c>
    </row>
    <row r="730" spans="1:8">
      <c r="A730" s="1" t="s">
        <v>49</v>
      </c>
      <c r="B730" s="1" t="s">
        <v>374</v>
      </c>
      <c r="C730" s="1" t="s">
        <v>826</v>
      </c>
      <c r="D730" s="1" t="s">
        <v>827</v>
      </c>
      <c r="E730" s="1" t="s">
        <v>2353</v>
      </c>
      <c r="F730" s="1" t="s">
        <v>2353</v>
      </c>
      <c r="G730" s="1" t="s">
        <v>97</v>
      </c>
      <c r="H730" s="1" t="s">
        <v>110</v>
      </c>
    </row>
    <row r="731" spans="1:8">
      <c r="A731" s="1" t="s">
        <v>49</v>
      </c>
      <c r="B731" s="1" t="s">
        <v>374</v>
      </c>
      <c r="C731" s="1" t="s">
        <v>829</v>
      </c>
      <c r="D731" s="1" t="s">
        <v>830</v>
      </c>
      <c r="E731" s="1" t="s">
        <v>2672</v>
      </c>
      <c r="F731" s="1" t="s">
        <v>2672</v>
      </c>
      <c r="G731" s="1" t="s">
        <v>97</v>
      </c>
      <c r="H731" s="1" t="s">
        <v>110</v>
      </c>
    </row>
    <row r="732" spans="1:8">
      <c r="A732" s="1" t="s">
        <v>49</v>
      </c>
      <c r="B732" s="1" t="s">
        <v>374</v>
      </c>
      <c r="C732" s="1" t="s">
        <v>829</v>
      </c>
      <c r="D732" s="1" t="s">
        <v>830</v>
      </c>
      <c r="E732" s="1" t="s">
        <v>2673</v>
      </c>
      <c r="F732" s="1" t="s">
        <v>2673</v>
      </c>
      <c r="G732" s="1" t="s">
        <v>97</v>
      </c>
      <c r="H732" s="1" t="s">
        <v>110</v>
      </c>
    </row>
    <row r="733" spans="1:8">
      <c r="A733" s="1" t="s">
        <v>49</v>
      </c>
      <c r="B733" s="1" t="s">
        <v>374</v>
      </c>
      <c r="C733" s="1" t="s">
        <v>891</v>
      </c>
      <c r="D733" s="1" t="s">
        <v>892</v>
      </c>
      <c r="E733" s="1" t="s">
        <v>2722</v>
      </c>
      <c r="F733" s="1" t="s">
        <v>2722</v>
      </c>
      <c r="G733" s="1" t="s">
        <v>97</v>
      </c>
      <c r="H733" s="1" t="s">
        <v>110</v>
      </c>
    </row>
    <row r="734" spans="1:8">
      <c r="A734" s="1" t="s">
        <v>49</v>
      </c>
      <c r="B734" s="1" t="s">
        <v>374</v>
      </c>
      <c r="C734" s="1" t="s">
        <v>891</v>
      </c>
      <c r="D734" s="1" t="s">
        <v>892</v>
      </c>
      <c r="E734" s="1" t="s">
        <v>2723</v>
      </c>
      <c r="F734" s="1" t="s">
        <v>2723</v>
      </c>
      <c r="G734" s="1" t="s">
        <v>97</v>
      </c>
      <c r="H734" s="1" t="s">
        <v>110</v>
      </c>
    </row>
    <row r="735" spans="1:8">
      <c r="A735" s="1" t="s">
        <v>49</v>
      </c>
      <c r="B735" s="1" t="s">
        <v>374</v>
      </c>
      <c r="C735" s="1" t="s">
        <v>891</v>
      </c>
      <c r="D735" s="1" t="s">
        <v>892</v>
      </c>
      <c r="E735" s="1" t="s">
        <v>2724</v>
      </c>
      <c r="F735" s="1" t="s">
        <v>2724</v>
      </c>
      <c r="G735" s="1" t="s">
        <v>97</v>
      </c>
      <c r="H735" s="1" t="s">
        <v>110</v>
      </c>
    </row>
    <row r="736" spans="1:8">
      <c r="A736" s="1" t="s">
        <v>49</v>
      </c>
      <c r="B736" s="1" t="s">
        <v>374</v>
      </c>
      <c r="C736" s="1" t="s">
        <v>891</v>
      </c>
      <c r="D736" s="1" t="s">
        <v>892</v>
      </c>
      <c r="E736" s="1" t="s">
        <v>2725</v>
      </c>
      <c r="F736" s="1" t="s">
        <v>2725</v>
      </c>
      <c r="G736" s="1" t="s">
        <v>97</v>
      </c>
      <c r="H736" s="1" t="s">
        <v>110</v>
      </c>
    </row>
    <row r="737" spans="1:9">
      <c r="A737" s="1" t="s">
        <v>49</v>
      </c>
      <c r="B737" s="1" t="s">
        <v>374</v>
      </c>
      <c r="C737" s="1" t="s">
        <v>512</v>
      </c>
      <c r="D737" s="1" t="s">
        <v>513</v>
      </c>
      <c r="E737" s="1" t="s">
        <v>2726</v>
      </c>
      <c r="F737" s="1" t="s">
        <v>2726</v>
      </c>
      <c r="G737" s="1" t="s">
        <v>97</v>
      </c>
      <c r="H737" s="1" t="s">
        <v>110</v>
      </c>
    </row>
    <row r="738" spans="1:9">
      <c r="A738" s="1" t="s">
        <v>49</v>
      </c>
      <c r="B738" s="1" t="s">
        <v>374</v>
      </c>
      <c r="C738" s="1" t="s">
        <v>512</v>
      </c>
      <c r="D738" s="1" t="s">
        <v>513</v>
      </c>
      <c r="E738" s="1" t="s">
        <v>2727</v>
      </c>
      <c r="F738" s="1" t="s">
        <v>2727</v>
      </c>
      <c r="G738" s="1" t="s">
        <v>97</v>
      </c>
      <c r="H738" s="1" t="s">
        <v>110</v>
      </c>
    </row>
    <row r="739" spans="1:9">
      <c r="A739" s="1" t="s">
        <v>49</v>
      </c>
      <c r="B739" s="1" t="s">
        <v>374</v>
      </c>
      <c r="C739" s="1" t="s">
        <v>512</v>
      </c>
      <c r="D739" s="1" t="s">
        <v>513</v>
      </c>
      <c r="E739" s="1" t="s">
        <v>2728</v>
      </c>
      <c r="F739" s="1" t="s">
        <v>2728</v>
      </c>
      <c r="G739" s="1" t="s">
        <v>97</v>
      </c>
      <c r="H739" s="1" t="s">
        <v>110</v>
      </c>
    </row>
    <row r="740" spans="1:9">
      <c r="A740" s="1" t="s">
        <v>49</v>
      </c>
      <c r="B740" s="1" t="s">
        <v>374</v>
      </c>
      <c r="C740" s="1" t="s">
        <v>512</v>
      </c>
      <c r="D740" s="1" t="s">
        <v>513</v>
      </c>
      <c r="E740" s="1" t="s">
        <v>2729</v>
      </c>
      <c r="F740" s="1" t="s">
        <v>2729</v>
      </c>
      <c r="G740" s="1" t="s">
        <v>97</v>
      </c>
      <c r="H740" s="1" t="s">
        <v>110</v>
      </c>
    </row>
    <row r="741" spans="1:9">
      <c r="A741" s="1" t="s">
        <v>49</v>
      </c>
      <c r="B741" s="1" t="s">
        <v>374</v>
      </c>
      <c r="C741" s="1" t="s">
        <v>512</v>
      </c>
      <c r="D741" s="1" t="s">
        <v>513</v>
      </c>
      <c r="E741" s="1" t="s">
        <v>2730</v>
      </c>
      <c r="F741" s="1" t="s">
        <v>2730</v>
      </c>
      <c r="G741" s="1" t="s">
        <v>97</v>
      </c>
      <c r="H741" s="1" t="s">
        <v>110</v>
      </c>
    </row>
    <row r="742" spans="1:9">
      <c r="A742" s="1" t="s">
        <v>49</v>
      </c>
      <c r="B742" s="1" t="s">
        <v>374</v>
      </c>
      <c r="C742" s="1" t="s">
        <v>1909</v>
      </c>
      <c r="D742" s="1" t="s">
        <v>1910</v>
      </c>
      <c r="E742" s="1" t="s">
        <v>2388</v>
      </c>
      <c r="F742" s="1" t="s">
        <v>2388</v>
      </c>
      <c r="G742" s="1" t="s">
        <v>97</v>
      </c>
      <c r="H742" s="1" t="s">
        <v>110</v>
      </c>
    </row>
    <row r="743" spans="1:9">
      <c r="A743" s="1" t="s">
        <v>49</v>
      </c>
      <c r="B743" s="1" t="s">
        <v>374</v>
      </c>
      <c r="C743" s="1" t="s">
        <v>1909</v>
      </c>
      <c r="D743" s="1" t="s">
        <v>1910</v>
      </c>
      <c r="E743" s="1" t="s">
        <v>2352</v>
      </c>
      <c r="F743" s="1" t="s">
        <v>2352</v>
      </c>
      <c r="G743" s="1" t="s">
        <v>97</v>
      </c>
      <c r="H743" s="1" t="s">
        <v>110</v>
      </c>
    </row>
    <row r="744" spans="1:9">
      <c r="A744" s="1" t="s">
        <v>49</v>
      </c>
      <c r="B744" s="1" t="s">
        <v>374</v>
      </c>
      <c r="C744" s="1" t="s">
        <v>1909</v>
      </c>
      <c r="D744" s="1" t="s">
        <v>1910</v>
      </c>
      <c r="E744" s="1" t="s">
        <v>2353</v>
      </c>
      <c r="F744" s="1" t="s">
        <v>2353</v>
      </c>
      <c r="G744" s="1" t="s">
        <v>97</v>
      </c>
      <c r="H744" s="1" t="s">
        <v>110</v>
      </c>
    </row>
    <row r="745" spans="1:9">
      <c r="A745" s="1" t="s">
        <v>49</v>
      </c>
      <c r="B745" s="1" t="s">
        <v>374</v>
      </c>
      <c r="C745" s="1" t="s">
        <v>439</v>
      </c>
      <c r="D745" s="1" t="s">
        <v>440</v>
      </c>
      <c r="E745" s="1" t="s">
        <v>2731</v>
      </c>
      <c r="F745" s="1" t="s">
        <v>2731</v>
      </c>
      <c r="G745" s="1" t="s">
        <v>97</v>
      </c>
      <c r="H745" s="1" t="s">
        <v>110</v>
      </c>
      <c r="I745" s="1" t="s">
        <v>2732</v>
      </c>
    </row>
    <row r="746" spans="1:9">
      <c r="A746" s="1" t="s">
        <v>49</v>
      </c>
      <c r="B746" s="1" t="s">
        <v>374</v>
      </c>
      <c r="C746" s="1" t="s">
        <v>439</v>
      </c>
      <c r="D746" s="1" t="s">
        <v>440</v>
      </c>
      <c r="E746" s="1" t="s">
        <v>2733</v>
      </c>
      <c r="F746" s="1" t="s">
        <v>2733</v>
      </c>
      <c r="G746" s="1" t="s">
        <v>97</v>
      </c>
      <c r="H746" s="1" t="s">
        <v>110</v>
      </c>
      <c r="I746" s="1" t="s">
        <v>2734</v>
      </c>
    </row>
    <row r="747" spans="1:9">
      <c r="A747" s="1" t="s">
        <v>49</v>
      </c>
      <c r="B747" s="1" t="s">
        <v>374</v>
      </c>
      <c r="C747" s="1" t="s">
        <v>561</v>
      </c>
      <c r="D747" s="1" t="s">
        <v>562</v>
      </c>
      <c r="E747" s="1" t="s">
        <v>2735</v>
      </c>
      <c r="F747" s="1" t="s">
        <v>2735</v>
      </c>
      <c r="G747" s="1" t="s">
        <v>97</v>
      </c>
      <c r="H747" s="1" t="s">
        <v>110</v>
      </c>
      <c r="I747" s="1" t="s">
        <v>2736</v>
      </c>
    </row>
    <row r="748" spans="1:9">
      <c r="A748" s="1" t="s">
        <v>49</v>
      </c>
      <c r="B748" s="1" t="s">
        <v>374</v>
      </c>
      <c r="C748" s="1" t="s">
        <v>561</v>
      </c>
      <c r="D748" s="1" t="s">
        <v>562</v>
      </c>
      <c r="E748" s="1" t="s">
        <v>2737</v>
      </c>
      <c r="F748" s="1" t="s">
        <v>2737</v>
      </c>
      <c r="G748" s="1" t="s">
        <v>97</v>
      </c>
      <c r="H748" s="1" t="s">
        <v>110</v>
      </c>
      <c r="I748" s="1" t="s">
        <v>2738</v>
      </c>
    </row>
    <row r="749" spans="1:9">
      <c r="A749" s="1" t="s">
        <v>49</v>
      </c>
      <c r="B749" s="1" t="s">
        <v>374</v>
      </c>
      <c r="C749" s="1" t="s">
        <v>561</v>
      </c>
      <c r="D749" s="1" t="s">
        <v>562</v>
      </c>
      <c r="E749" s="1" t="s">
        <v>2739</v>
      </c>
      <c r="F749" s="1" t="s">
        <v>2739</v>
      </c>
      <c r="G749" s="1" t="s">
        <v>97</v>
      </c>
      <c r="H749" s="1" t="s">
        <v>110</v>
      </c>
      <c r="I749" s="1" t="s">
        <v>2740</v>
      </c>
    </row>
    <row r="750" spans="1:9">
      <c r="A750" s="1" t="s">
        <v>49</v>
      </c>
      <c r="B750" s="1" t="s">
        <v>374</v>
      </c>
      <c r="C750" s="1" t="s">
        <v>561</v>
      </c>
      <c r="D750" s="1" t="s">
        <v>562</v>
      </c>
      <c r="E750" s="1" t="s">
        <v>2485</v>
      </c>
      <c r="F750" s="1" t="s">
        <v>2485</v>
      </c>
      <c r="G750" s="1" t="s">
        <v>97</v>
      </c>
      <c r="H750" s="1" t="s">
        <v>110</v>
      </c>
      <c r="I750" s="1" t="s">
        <v>2741</v>
      </c>
    </row>
    <row r="751" spans="1:9">
      <c r="A751" s="1" t="s">
        <v>49</v>
      </c>
      <c r="B751" s="1" t="s">
        <v>374</v>
      </c>
      <c r="C751" s="1" t="s">
        <v>564</v>
      </c>
      <c r="D751" s="1" t="s">
        <v>565</v>
      </c>
      <c r="E751" s="1" t="s">
        <v>2351</v>
      </c>
      <c r="F751" s="1" t="s">
        <v>2351</v>
      </c>
      <c r="G751" s="1" t="s">
        <v>97</v>
      </c>
      <c r="H751" s="1" t="s">
        <v>110</v>
      </c>
      <c r="I751" s="1" t="s">
        <v>2742</v>
      </c>
    </row>
    <row r="752" spans="1:9">
      <c r="A752" s="1" t="s">
        <v>49</v>
      </c>
      <c r="B752" s="1" t="s">
        <v>374</v>
      </c>
      <c r="C752" s="1" t="s">
        <v>564</v>
      </c>
      <c r="D752" s="1" t="s">
        <v>565</v>
      </c>
      <c r="E752" s="1" t="s">
        <v>2388</v>
      </c>
      <c r="F752" s="1" t="s">
        <v>2388</v>
      </c>
      <c r="G752" s="1" t="s">
        <v>97</v>
      </c>
      <c r="H752" s="1" t="s">
        <v>110</v>
      </c>
      <c r="I752" s="1" t="s">
        <v>2743</v>
      </c>
    </row>
    <row r="753" spans="1:9">
      <c r="A753" s="1" t="s">
        <v>49</v>
      </c>
      <c r="B753" s="1" t="s">
        <v>374</v>
      </c>
      <c r="C753" s="1" t="s">
        <v>564</v>
      </c>
      <c r="D753" s="1" t="s">
        <v>565</v>
      </c>
      <c r="E753" s="1" t="s">
        <v>2352</v>
      </c>
      <c r="F753" s="1" t="s">
        <v>2352</v>
      </c>
      <c r="G753" s="1" t="s">
        <v>97</v>
      </c>
      <c r="H753" s="1" t="s">
        <v>110</v>
      </c>
      <c r="I753" s="1" t="s">
        <v>2743</v>
      </c>
    </row>
    <row r="754" spans="1:9">
      <c r="A754" s="1" t="s">
        <v>49</v>
      </c>
      <c r="B754" s="1" t="s">
        <v>374</v>
      </c>
      <c r="C754" s="1" t="s">
        <v>564</v>
      </c>
      <c r="D754" s="1" t="s">
        <v>565</v>
      </c>
      <c r="E754" s="1" t="s">
        <v>2744</v>
      </c>
      <c r="F754" s="1" t="s">
        <v>2745</v>
      </c>
      <c r="G754" s="1" t="s">
        <v>97</v>
      </c>
      <c r="H754" s="1" t="s">
        <v>110</v>
      </c>
      <c r="I754" s="1" t="s">
        <v>2746</v>
      </c>
    </row>
    <row r="755" spans="1:9">
      <c r="A755" s="1" t="s">
        <v>49</v>
      </c>
      <c r="B755" s="1" t="s">
        <v>374</v>
      </c>
      <c r="C755" s="1" t="s">
        <v>564</v>
      </c>
      <c r="D755" s="1" t="s">
        <v>565</v>
      </c>
      <c r="E755" s="1" t="s">
        <v>2747</v>
      </c>
      <c r="F755" s="1" t="s">
        <v>2748</v>
      </c>
      <c r="G755" s="1" t="s">
        <v>97</v>
      </c>
      <c r="H755" s="1" t="s">
        <v>110</v>
      </c>
      <c r="I755" s="1" t="s">
        <v>2746</v>
      </c>
    </row>
    <row r="756" spans="1:9">
      <c r="A756" s="1" t="s">
        <v>49</v>
      </c>
      <c r="B756" s="1" t="s">
        <v>374</v>
      </c>
      <c r="C756" s="1" t="s">
        <v>564</v>
      </c>
      <c r="D756" s="1" t="s">
        <v>565</v>
      </c>
      <c r="E756" s="1" t="s">
        <v>2749</v>
      </c>
      <c r="F756" s="1" t="s">
        <v>2750</v>
      </c>
      <c r="G756" s="1" t="s">
        <v>97</v>
      </c>
      <c r="H756" s="1" t="s">
        <v>110</v>
      </c>
      <c r="I756" s="1" t="s">
        <v>2746</v>
      </c>
    </row>
    <row r="757" spans="1:9">
      <c r="A757" s="1" t="s">
        <v>49</v>
      </c>
      <c r="B757" s="1" t="s">
        <v>374</v>
      </c>
      <c r="C757" s="1" t="s">
        <v>564</v>
      </c>
      <c r="D757" s="1" t="s">
        <v>565</v>
      </c>
      <c r="E757" s="1" t="s">
        <v>2751</v>
      </c>
      <c r="F757" s="1" t="s">
        <v>2752</v>
      </c>
      <c r="G757" s="1" t="s">
        <v>97</v>
      </c>
      <c r="H757" s="1" t="s">
        <v>110</v>
      </c>
      <c r="I757" s="1" t="s">
        <v>2746</v>
      </c>
    </row>
    <row r="758" spans="1:9">
      <c r="A758" s="1" t="s">
        <v>49</v>
      </c>
      <c r="B758" s="1" t="s">
        <v>374</v>
      </c>
      <c r="C758" s="1" t="s">
        <v>579</v>
      </c>
      <c r="D758" s="1" t="s">
        <v>580</v>
      </c>
      <c r="E758" s="1" t="s">
        <v>2753</v>
      </c>
      <c r="F758" s="1" t="s">
        <v>2753</v>
      </c>
      <c r="G758" s="1" t="s">
        <v>97</v>
      </c>
      <c r="H758" s="1" t="s">
        <v>110</v>
      </c>
      <c r="I758" s="1" t="s">
        <v>2754</v>
      </c>
    </row>
    <row r="759" spans="1:9">
      <c r="A759" s="1" t="s">
        <v>49</v>
      </c>
      <c r="B759" s="1" t="s">
        <v>374</v>
      </c>
      <c r="C759" s="1" t="s">
        <v>579</v>
      </c>
      <c r="D759" s="1" t="s">
        <v>580</v>
      </c>
      <c r="E759" s="1" t="s">
        <v>2755</v>
      </c>
      <c r="F759" s="1" t="s">
        <v>2755</v>
      </c>
      <c r="G759" s="1" t="s">
        <v>97</v>
      </c>
      <c r="H759" s="1" t="s">
        <v>110</v>
      </c>
      <c r="I759" s="1" t="s">
        <v>2734</v>
      </c>
    </row>
    <row r="760" spans="1:9">
      <c r="A760" s="1" t="s">
        <v>49</v>
      </c>
      <c r="B760" s="1" t="s">
        <v>374</v>
      </c>
      <c r="C760" s="1" t="s">
        <v>648</v>
      </c>
      <c r="D760" s="1" t="s">
        <v>649</v>
      </c>
      <c r="E760" s="1" t="s">
        <v>2756</v>
      </c>
      <c r="F760" s="1" t="s">
        <v>2756</v>
      </c>
      <c r="G760" s="1" t="s">
        <v>97</v>
      </c>
      <c r="H760" s="1" t="s">
        <v>110</v>
      </c>
      <c r="I760" s="1" t="s">
        <v>2438</v>
      </c>
    </row>
    <row r="761" spans="1:9">
      <c r="A761" s="1" t="s">
        <v>49</v>
      </c>
      <c r="B761" s="1" t="s">
        <v>374</v>
      </c>
      <c r="C761" s="1" t="s">
        <v>648</v>
      </c>
      <c r="D761" s="1" t="s">
        <v>649</v>
      </c>
      <c r="E761" s="1" t="s">
        <v>2692</v>
      </c>
      <c r="F761" s="1" t="s">
        <v>2692</v>
      </c>
      <c r="G761" s="1" t="s">
        <v>97</v>
      </c>
      <c r="H761" s="1" t="s">
        <v>97</v>
      </c>
      <c r="I761" s="1" t="s">
        <v>2757</v>
      </c>
    </row>
    <row r="762" spans="1:9">
      <c r="A762" s="1" t="s">
        <v>49</v>
      </c>
      <c r="B762" s="1" t="s">
        <v>374</v>
      </c>
      <c r="C762" s="1" t="s">
        <v>763</v>
      </c>
      <c r="D762" s="1" t="s">
        <v>764</v>
      </c>
      <c r="E762" s="1" t="s">
        <v>2758</v>
      </c>
      <c r="F762" s="1" t="s">
        <v>2758</v>
      </c>
      <c r="G762" s="1" t="s">
        <v>97</v>
      </c>
      <c r="H762" s="1" t="s">
        <v>110</v>
      </c>
      <c r="I762" s="1" t="s">
        <v>2438</v>
      </c>
    </row>
    <row r="763" spans="1:9">
      <c r="A763" s="1" t="s">
        <v>49</v>
      </c>
      <c r="B763" s="1" t="s">
        <v>374</v>
      </c>
      <c r="C763" s="1" t="s">
        <v>763</v>
      </c>
      <c r="D763" s="1" t="s">
        <v>764</v>
      </c>
      <c r="E763" s="1" t="s">
        <v>2759</v>
      </c>
      <c r="F763" s="1" t="s">
        <v>2759</v>
      </c>
      <c r="G763" s="1" t="s">
        <v>97</v>
      </c>
      <c r="H763" s="1" t="s">
        <v>110</v>
      </c>
      <c r="I763" s="1" t="s">
        <v>2411</v>
      </c>
    </row>
    <row r="764" spans="1:9">
      <c r="A764" s="1" t="s">
        <v>49</v>
      </c>
      <c r="B764" s="1" t="s">
        <v>374</v>
      </c>
      <c r="C764" s="1" t="s">
        <v>763</v>
      </c>
      <c r="D764" s="1" t="s">
        <v>764</v>
      </c>
      <c r="E764" s="1" t="s">
        <v>2760</v>
      </c>
      <c r="F764" s="1" t="s">
        <v>2760</v>
      </c>
      <c r="G764" s="1" t="s">
        <v>97</v>
      </c>
      <c r="H764" s="1" t="s">
        <v>110</v>
      </c>
      <c r="I764" s="1" t="s">
        <v>2438</v>
      </c>
    </row>
    <row r="765" spans="1:9">
      <c r="A765" s="1" t="s">
        <v>49</v>
      </c>
      <c r="B765" s="1" t="s">
        <v>374</v>
      </c>
      <c r="C765" s="1" t="s">
        <v>763</v>
      </c>
      <c r="D765" s="1" t="s">
        <v>764</v>
      </c>
      <c r="E765" s="1" t="s">
        <v>2761</v>
      </c>
      <c r="F765" s="1" t="s">
        <v>2761</v>
      </c>
      <c r="G765" s="1" t="s">
        <v>97</v>
      </c>
      <c r="H765" s="1" t="s">
        <v>110</v>
      </c>
      <c r="I765" s="1" t="s">
        <v>2415</v>
      </c>
    </row>
    <row r="766" spans="1:9">
      <c r="A766" s="1" t="s">
        <v>49</v>
      </c>
      <c r="B766" s="1" t="s">
        <v>374</v>
      </c>
      <c r="C766" s="1" t="s">
        <v>763</v>
      </c>
      <c r="D766" s="1" t="s">
        <v>764</v>
      </c>
      <c r="E766" s="1" t="s">
        <v>2762</v>
      </c>
      <c r="F766" s="1" t="s">
        <v>2762</v>
      </c>
      <c r="G766" s="1" t="s">
        <v>97</v>
      </c>
      <c r="H766" s="1" t="s">
        <v>110</v>
      </c>
      <c r="I766" s="1" t="s">
        <v>2415</v>
      </c>
    </row>
    <row r="767" spans="1:9">
      <c r="A767" s="1" t="s">
        <v>49</v>
      </c>
      <c r="B767" s="1" t="s">
        <v>374</v>
      </c>
      <c r="C767" s="1" t="s">
        <v>763</v>
      </c>
      <c r="D767" s="1" t="s">
        <v>764</v>
      </c>
      <c r="E767" s="1" t="s">
        <v>2763</v>
      </c>
      <c r="F767" s="1" t="s">
        <v>2763</v>
      </c>
      <c r="G767" s="1" t="s">
        <v>97</v>
      </c>
      <c r="H767" s="1" t="s">
        <v>110</v>
      </c>
      <c r="I767" s="1" t="s">
        <v>2415</v>
      </c>
    </row>
    <row r="768" spans="1:9">
      <c r="A768" s="1" t="s">
        <v>49</v>
      </c>
      <c r="B768" s="1" t="s">
        <v>374</v>
      </c>
      <c r="C768" s="1" t="s">
        <v>763</v>
      </c>
      <c r="D768" s="1" t="s">
        <v>764</v>
      </c>
      <c r="E768" s="1" t="s">
        <v>2764</v>
      </c>
      <c r="F768" s="1" t="s">
        <v>2764</v>
      </c>
      <c r="G768" s="1" t="s">
        <v>97</v>
      </c>
      <c r="H768" s="1" t="s">
        <v>110</v>
      </c>
      <c r="I768" s="1" t="s">
        <v>2411</v>
      </c>
    </row>
    <row r="769" spans="1:9">
      <c r="A769" s="1" t="s">
        <v>49</v>
      </c>
      <c r="B769" s="1" t="s">
        <v>374</v>
      </c>
      <c r="C769" s="1" t="s">
        <v>763</v>
      </c>
      <c r="D769" s="1" t="s">
        <v>764</v>
      </c>
      <c r="E769" s="1" t="s">
        <v>2765</v>
      </c>
      <c r="F769" s="1" t="s">
        <v>2765</v>
      </c>
      <c r="G769" s="1" t="s">
        <v>97</v>
      </c>
      <c r="H769" s="1" t="s">
        <v>110</v>
      </c>
      <c r="I769" s="1" t="s">
        <v>2411</v>
      </c>
    </row>
    <row r="770" spans="1:9">
      <c r="A770" s="1" t="s">
        <v>49</v>
      </c>
      <c r="B770" s="1" t="s">
        <v>374</v>
      </c>
      <c r="C770" s="1" t="s">
        <v>763</v>
      </c>
      <c r="D770" s="1" t="s">
        <v>764</v>
      </c>
      <c r="E770" s="1" t="s">
        <v>2766</v>
      </c>
      <c r="F770" s="1" t="s">
        <v>2766</v>
      </c>
      <c r="G770" s="1" t="s">
        <v>97</v>
      </c>
      <c r="H770" s="1" t="s">
        <v>110</v>
      </c>
      <c r="I770" s="1" t="s">
        <v>2411</v>
      </c>
    </row>
    <row r="771" spans="1:9">
      <c r="A771" s="1" t="s">
        <v>49</v>
      </c>
      <c r="B771" s="1" t="s">
        <v>374</v>
      </c>
      <c r="C771" s="1" t="s">
        <v>763</v>
      </c>
      <c r="D771" s="1" t="s">
        <v>764</v>
      </c>
      <c r="E771" s="1" t="s">
        <v>2767</v>
      </c>
      <c r="F771" s="1" t="s">
        <v>2767</v>
      </c>
      <c r="G771" s="1" t="s">
        <v>97</v>
      </c>
      <c r="H771" s="1" t="s">
        <v>110</v>
      </c>
      <c r="I771" s="1" t="s">
        <v>2415</v>
      </c>
    </row>
    <row r="772" spans="1:9">
      <c r="A772" s="1" t="s">
        <v>49</v>
      </c>
      <c r="B772" s="1" t="s">
        <v>374</v>
      </c>
      <c r="C772" s="1" t="s">
        <v>763</v>
      </c>
      <c r="D772" s="1" t="s">
        <v>764</v>
      </c>
      <c r="E772" s="1" t="s">
        <v>2768</v>
      </c>
      <c r="F772" s="1" t="s">
        <v>2768</v>
      </c>
      <c r="G772" s="1" t="s">
        <v>97</v>
      </c>
      <c r="H772" s="1" t="s">
        <v>110</v>
      </c>
      <c r="I772" s="1" t="s">
        <v>2411</v>
      </c>
    </row>
    <row r="773" spans="1:9">
      <c r="A773" s="1" t="s">
        <v>49</v>
      </c>
      <c r="B773" s="1" t="s">
        <v>374</v>
      </c>
      <c r="C773" s="1" t="s">
        <v>763</v>
      </c>
      <c r="D773" s="1" t="s">
        <v>764</v>
      </c>
      <c r="E773" s="1" t="s">
        <v>2769</v>
      </c>
      <c r="F773" s="1" t="s">
        <v>2769</v>
      </c>
      <c r="G773" s="1" t="s">
        <v>97</v>
      </c>
      <c r="H773" s="1" t="s">
        <v>110</v>
      </c>
      <c r="I773" s="1" t="s">
        <v>2411</v>
      </c>
    </row>
    <row r="774" spans="1:9">
      <c r="A774" s="1" t="s">
        <v>49</v>
      </c>
      <c r="B774" s="1" t="s">
        <v>374</v>
      </c>
      <c r="C774" s="1" t="s">
        <v>763</v>
      </c>
      <c r="D774" s="1" t="s">
        <v>764</v>
      </c>
      <c r="E774" s="1" t="s">
        <v>2770</v>
      </c>
      <c r="F774" s="1" t="s">
        <v>2770</v>
      </c>
      <c r="G774" s="1" t="s">
        <v>97</v>
      </c>
      <c r="H774" s="1" t="s">
        <v>110</v>
      </c>
      <c r="I774" s="1" t="s">
        <v>2411</v>
      </c>
    </row>
    <row r="775" spans="1:9">
      <c r="A775" s="1" t="s">
        <v>49</v>
      </c>
      <c r="B775" s="1" t="s">
        <v>374</v>
      </c>
      <c r="C775" s="1" t="s">
        <v>763</v>
      </c>
      <c r="D775" s="1" t="s">
        <v>764</v>
      </c>
      <c r="E775" s="1" t="s">
        <v>2771</v>
      </c>
      <c r="F775" s="1" t="s">
        <v>2771</v>
      </c>
      <c r="G775" s="1" t="s">
        <v>97</v>
      </c>
      <c r="H775" s="1" t="s">
        <v>110</v>
      </c>
      <c r="I775" s="1" t="s">
        <v>2411</v>
      </c>
    </row>
    <row r="776" spans="1:9">
      <c r="A776" s="1" t="s">
        <v>49</v>
      </c>
      <c r="B776" s="1" t="s">
        <v>374</v>
      </c>
      <c r="C776" s="1" t="s">
        <v>766</v>
      </c>
      <c r="D776" s="1" t="s">
        <v>767</v>
      </c>
      <c r="E776" s="1" t="s">
        <v>2698</v>
      </c>
      <c r="F776" s="1" t="s">
        <v>2698</v>
      </c>
      <c r="G776" s="1" t="s">
        <v>97</v>
      </c>
      <c r="H776" s="1" t="s">
        <v>110</v>
      </c>
      <c r="I776" s="1" t="s">
        <v>2772</v>
      </c>
    </row>
    <row r="777" spans="1:9">
      <c r="A777" s="1" t="s">
        <v>49</v>
      </c>
      <c r="B777" s="1" t="s">
        <v>374</v>
      </c>
      <c r="C777" s="1" t="s">
        <v>766</v>
      </c>
      <c r="D777" s="1" t="s">
        <v>767</v>
      </c>
      <c r="E777" s="1" t="s">
        <v>2773</v>
      </c>
      <c r="F777" s="1" t="s">
        <v>2773</v>
      </c>
      <c r="G777" s="1" t="s">
        <v>97</v>
      </c>
      <c r="H777" s="1" t="s">
        <v>110</v>
      </c>
      <c r="I777" s="1" t="s">
        <v>2774</v>
      </c>
    </row>
    <row r="778" spans="1:9">
      <c r="A778" s="1" t="s">
        <v>49</v>
      </c>
      <c r="B778" s="1" t="s">
        <v>374</v>
      </c>
      <c r="C778" s="1" t="s">
        <v>766</v>
      </c>
      <c r="D778" s="1" t="s">
        <v>767</v>
      </c>
      <c r="E778" s="1" t="s">
        <v>2775</v>
      </c>
      <c r="F778" s="1" t="s">
        <v>2775</v>
      </c>
      <c r="G778" s="1" t="s">
        <v>97</v>
      </c>
      <c r="H778" s="1" t="s">
        <v>110</v>
      </c>
      <c r="I778" s="1" t="s">
        <v>2776</v>
      </c>
    </row>
    <row r="779" spans="1:9">
      <c r="A779" s="1" t="s">
        <v>49</v>
      </c>
      <c r="B779" s="1" t="s">
        <v>374</v>
      </c>
      <c r="C779" s="1" t="s">
        <v>766</v>
      </c>
      <c r="D779" s="1" t="s">
        <v>767</v>
      </c>
      <c r="E779" s="1" t="s">
        <v>2777</v>
      </c>
      <c r="F779" s="1" t="s">
        <v>2777</v>
      </c>
      <c r="G779" s="1" t="s">
        <v>97</v>
      </c>
      <c r="H779" s="1" t="s">
        <v>110</v>
      </c>
      <c r="I779" s="1" t="s">
        <v>2778</v>
      </c>
    </row>
    <row r="780" spans="1:9">
      <c r="A780" s="1" t="s">
        <v>49</v>
      </c>
      <c r="B780" s="1" t="s">
        <v>374</v>
      </c>
      <c r="C780" s="1" t="s">
        <v>766</v>
      </c>
      <c r="D780" s="1" t="s">
        <v>767</v>
      </c>
      <c r="E780" s="1" t="s">
        <v>2779</v>
      </c>
      <c r="F780" s="1" t="s">
        <v>2779</v>
      </c>
      <c r="G780" s="1" t="s">
        <v>97</v>
      </c>
      <c r="H780" s="1" t="s">
        <v>110</v>
      </c>
      <c r="I780" s="1" t="s">
        <v>2780</v>
      </c>
    </row>
    <row r="781" spans="1:9">
      <c r="A781" s="1" t="s">
        <v>49</v>
      </c>
      <c r="B781" s="1" t="s">
        <v>374</v>
      </c>
      <c r="C781" s="1" t="s">
        <v>766</v>
      </c>
      <c r="D781" s="1" t="s">
        <v>767</v>
      </c>
      <c r="E781" s="1" t="s">
        <v>2781</v>
      </c>
      <c r="F781" s="1" t="s">
        <v>2781</v>
      </c>
      <c r="G781" s="1" t="s">
        <v>97</v>
      </c>
      <c r="H781" s="1" t="s">
        <v>110</v>
      </c>
      <c r="I781" s="1" t="s">
        <v>2780</v>
      </c>
    </row>
    <row r="782" spans="1:9">
      <c r="A782" s="1" t="s">
        <v>49</v>
      </c>
      <c r="B782" s="1" t="s">
        <v>374</v>
      </c>
      <c r="C782" s="1" t="s">
        <v>835</v>
      </c>
      <c r="D782" s="1" t="s">
        <v>836</v>
      </c>
      <c r="E782" s="1" t="s">
        <v>2782</v>
      </c>
      <c r="F782" s="1" t="s">
        <v>2782</v>
      </c>
      <c r="G782" s="1" t="s">
        <v>97</v>
      </c>
      <c r="H782" s="1" t="s">
        <v>110</v>
      </c>
      <c r="I782" s="1" t="s">
        <v>2736</v>
      </c>
    </row>
    <row r="783" spans="1:9">
      <c r="A783" s="1" t="s">
        <v>49</v>
      </c>
      <c r="B783" s="1" t="s">
        <v>374</v>
      </c>
      <c r="C783" s="1" t="s">
        <v>835</v>
      </c>
      <c r="D783" s="1" t="s">
        <v>836</v>
      </c>
      <c r="E783" s="1" t="s">
        <v>2783</v>
      </c>
      <c r="F783" s="1" t="s">
        <v>2783</v>
      </c>
      <c r="G783" s="1" t="s">
        <v>97</v>
      </c>
      <c r="H783" s="1" t="s">
        <v>110</v>
      </c>
      <c r="I783" s="1" t="s">
        <v>2736</v>
      </c>
    </row>
    <row r="784" spans="1:9">
      <c r="A784" s="1" t="s">
        <v>49</v>
      </c>
      <c r="B784" s="1" t="s">
        <v>374</v>
      </c>
      <c r="C784" s="1" t="s">
        <v>835</v>
      </c>
      <c r="D784" s="1" t="s">
        <v>836</v>
      </c>
      <c r="E784" s="1" t="s">
        <v>2784</v>
      </c>
      <c r="F784" s="1" t="s">
        <v>2784</v>
      </c>
      <c r="G784" s="1" t="s">
        <v>97</v>
      </c>
      <c r="H784" s="1" t="s">
        <v>110</v>
      </c>
      <c r="I784" s="1" t="s">
        <v>2738</v>
      </c>
    </row>
    <row r="785" spans="1:9">
      <c r="A785" s="1" t="s">
        <v>49</v>
      </c>
      <c r="B785" s="1" t="s">
        <v>374</v>
      </c>
      <c r="C785" s="1" t="s">
        <v>835</v>
      </c>
      <c r="D785" s="1" t="s">
        <v>836</v>
      </c>
      <c r="E785" s="1" t="s">
        <v>2785</v>
      </c>
      <c r="F785" s="1" t="s">
        <v>2785</v>
      </c>
      <c r="G785" s="1" t="s">
        <v>97</v>
      </c>
      <c r="H785" s="1" t="s">
        <v>110</v>
      </c>
      <c r="I785" s="1" t="s">
        <v>2738</v>
      </c>
    </row>
    <row r="786" spans="1:9">
      <c r="A786" s="1" t="s">
        <v>49</v>
      </c>
      <c r="B786" s="1" t="s">
        <v>374</v>
      </c>
      <c r="C786" s="1" t="s">
        <v>521</v>
      </c>
      <c r="D786" s="1" t="s">
        <v>522</v>
      </c>
      <c r="E786" s="1" t="s">
        <v>2236</v>
      </c>
      <c r="F786" s="1" t="s">
        <v>2236</v>
      </c>
      <c r="G786" s="1" t="s">
        <v>97</v>
      </c>
      <c r="H786" s="1" t="s">
        <v>97</v>
      </c>
    </row>
    <row r="787" spans="1:9">
      <c r="A787" s="1" t="s">
        <v>49</v>
      </c>
      <c r="B787" s="1" t="s">
        <v>374</v>
      </c>
      <c r="C787" s="1" t="s">
        <v>521</v>
      </c>
      <c r="D787" s="1" t="s">
        <v>522</v>
      </c>
      <c r="E787" s="1" t="s">
        <v>2237</v>
      </c>
      <c r="F787" s="1" t="s">
        <v>2237</v>
      </c>
      <c r="G787" s="1" t="s">
        <v>97</v>
      </c>
      <c r="H787" s="1" t="s">
        <v>110</v>
      </c>
    </row>
    <row r="788" spans="1:9">
      <c r="A788" s="1" t="s">
        <v>49</v>
      </c>
      <c r="B788" s="1" t="s">
        <v>374</v>
      </c>
      <c r="C788" s="1" t="s">
        <v>630</v>
      </c>
      <c r="D788" s="1" t="s">
        <v>631</v>
      </c>
      <c r="E788" s="1" t="s">
        <v>2786</v>
      </c>
      <c r="F788" s="1" t="s">
        <v>2786</v>
      </c>
      <c r="G788" s="1" t="s">
        <v>97</v>
      </c>
      <c r="H788" s="1" t="s">
        <v>97</v>
      </c>
    </row>
    <row r="789" spans="1:9">
      <c r="A789" s="1" t="s">
        <v>49</v>
      </c>
      <c r="B789" s="1" t="s">
        <v>374</v>
      </c>
      <c r="C789" s="1" t="s">
        <v>630</v>
      </c>
      <c r="D789" s="1" t="s">
        <v>631</v>
      </c>
      <c r="E789" s="1" t="s">
        <v>2787</v>
      </c>
      <c r="F789" s="1" t="s">
        <v>2787</v>
      </c>
      <c r="G789" s="1" t="s">
        <v>97</v>
      </c>
      <c r="H789" s="1" t="s">
        <v>110</v>
      </c>
    </row>
    <row r="790" spans="1:9">
      <c r="A790" s="1" t="s">
        <v>49</v>
      </c>
      <c r="B790" s="1" t="s">
        <v>374</v>
      </c>
      <c r="C790" s="1" t="s">
        <v>844</v>
      </c>
      <c r="D790" s="1" t="s">
        <v>845</v>
      </c>
      <c r="E790" s="1" t="s">
        <v>2788</v>
      </c>
      <c r="F790" s="1" t="s">
        <v>2788</v>
      </c>
      <c r="G790" s="1" t="s">
        <v>97</v>
      </c>
      <c r="H790" s="1" t="s">
        <v>110</v>
      </c>
    </row>
    <row r="791" spans="1:9">
      <c r="A791" s="1" t="s">
        <v>49</v>
      </c>
      <c r="B791" s="1" t="s">
        <v>374</v>
      </c>
      <c r="C791" s="1" t="s">
        <v>844</v>
      </c>
      <c r="D791" s="1" t="s">
        <v>845</v>
      </c>
      <c r="E791" s="1" t="s">
        <v>2789</v>
      </c>
      <c r="F791" s="1" t="s">
        <v>2789</v>
      </c>
      <c r="G791" s="1" t="s">
        <v>97</v>
      </c>
      <c r="H791" s="1" t="s">
        <v>110</v>
      </c>
    </row>
    <row r="792" spans="1:9">
      <c r="A792" s="1" t="s">
        <v>49</v>
      </c>
      <c r="B792" s="1" t="s">
        <v>374</v>
      </c>
      <c r="C792" s="1" t="s">
        <v>844</v>
      </c>
      <c r="D792" s="1" t="s">
        <v>845</v>
      </c>
      <c r="E792" s="1" t="s">
        <v>2790</v>
      </c>
      <c r="F792" s="1" t="s">
        <v>2790</v>
      </c>
      <c r="G792" s="1" t="s">
        <v>97</v>
      </c>
      <c r="H792" s="1" t="s">
        <v>110</v>
      </c>
    </row>
    <row r="793" spans="1:9">
      <c r="A793" s="1" t="s">
        <v>49</v>
      </c>
      <c r="B793" s="1" t="s">
        <v>374</v>
      </c>
      <c r="C793" s="1" t="s">
        <v>844</v>
      </c>
      <c r="D793" s="1" t="s">
        <v>845</v>
      </c>
      <c r="E793" s="1" t="s">
        <v>2791</v>
      </c>
      <c r="F793" s="1" t="s">
        <v>2791</v>
      </c>
      <c r="G793" s="1" t="s">
        <v>97</v>
      </c>
      <c r="H793" s="1" t="s">
        <v>110</v>
      </c>
    </row>
    <row r="794" spans="1:9">
      <c r="A794" s="1" t="s">
        <v>49</v>
      </c>
      <c r="B794" s="1" t="s">
        <v>374</v>
      </c>
      <c r="C794" s="1" t="s">
        <v>844</v>
      </c>
      <c r="D794" s="1" t="s">
        <v>845</v>
      </c>
      <c r="E794" s="1" t="s">
        <v>2792</v>
      </c>
      <c r="F794" s="1" t="s">
        <v>2792</v>
      </c>
      <c r="G794" s="1" t="s">
        <v>97</v>
      </c>
      <c r="H794" s="1" t="s">
        <v>110</v>
      </c>
    </row>
    <row r="795" spans="1:9">
      <c r="A795" s="1" t="s">
        <v>49</v>
      </c>
      <c r="B795" s="1" t="s">
        <v>374</v>
      </c>
      <c r="C795" s="1" t="s">
        <v>844</v>
      </c>
      <c r="D795" s="1" t="s">
        <v>845</v>
      </c>
      <c r="E795" s="1" t="s">
        <v>2793</v>
      </c>
      <c r="F795" s="1" t="s">
        <v>2793</v>
      </c>
      <c r="G795" s="1" t="s">
        <v>97</v>
      </c>
      <c r="H795" s="1" t="s">
        <v>110</v>
      </c>
    </row>
    <row r="796" spans="1:9">
      <c r="A796" s="1" t="s">
        <v>49</v>
      </c>
      <c r="B796" s="1" t="s">
        <v>374</v>
      </c>
      <c r="C796" s="1" t="s">
        <v>844</v>
      </c>
      <c r="D796" s="1" t="s">
        <v>845</v>
      </c>
      <c r="E796" s="1" t="s">
        <v>2794</v>
      </c>
      <c r="F796" s="1" t="s">
        <v>2794</v>
      </c>
      <c r="G796" s="1" t="s">
        <v>97</v>
      </c>
      <c r="H796" s="1" t="s">
        <v>110</v>
      </c>
    </row>
    <row r="797" spans="1:9">
      <c r="A797" s="1" t="s">
        <v>49</v>
      </c>
      <c r="B797" s="1" t="s">
        <v>374</v>
      </c>
      <c r="C797" s="1" t="s">
        <v>844</v>
      </c>
      <c r="D797" s="1" t="s">
        <v>845</v>
      </c>
      <c r="E797" s="1" t="s">
        <v>2795</v>
      </c>
      <c r="F797" s="1" t="s">
        <v>2795</v>
      </c>
      <c r="G797" s="1" t="s">
        <v>97</v>
      </c>
      <c r="H797" s="1" t="s">
        <v>110</v>
      </c>
    </row>
    <row r="798" spans="1:9">
      <c r="A798" s="1" t="s">
        <v>49</v>
      </c>
      <c r="B798" s="1" t="s">
        <v>374</v>
      </c>
      <c r="C798" s="1" t="s">
        <v>844</v>
      </c>
      <c r="D798" s="1" t="s">
        <v>845</v>
      </c>
      <c r="E798" s="1" t="s">
        <v>2796</v>
      </c>
      <c r="F798" s="1" t="s">
        <v>2796</v>
      </c>
      <c r="G798" s="1" t="s">
        <v>97</v>
      </c>
      <c r="H798" s="1" t="s">
        <v>110</v>
      </c>
    </row>
    <row r="799" spans="1:9">
      <c r="A799" s="1" t="s">
        <v>49</v>
      </c>
      <c r="B799" s="1" t="s">
        <v>374</v>
      </c>
      <c r="C799" s="1" t="s">
        <v>844</v>
      </c>
      <c r="D799" s="1" t="s">
        <v>845</v>
      </c>
      <c r="E799" s="1" t="s">
        <v>2797</v>
      </c>
      <c r="F799" s="1" t="s">
        <v>2797</v>
      </c>
      <c r="G799" s="1" t="s">
        <v>97</v>
      </c>
      <c r="H799" s="1" t="s">
        <v>110</v>
      </c>
    </row>
    <row r="800" spans="1:9">
      <c r="A800" s="1" t="s">
        <v>49</v>
      </c>
      <c r="B800" s="1" t="s">
        <v>374</v>
      </c>
      <c r="C800" s="1" t="s">
        <v>844</v>
      </c>
      <c r="D800" s="1" t="s">
        <v>845</v>
      </c>
      <c r="E800" s="1" t="s">
        <v>2798</v>
      </c>
      <c r="F800" s="1" t="s">
        <v>2798</v>
      </c>
      <c r="G800" s="1" t="s">
        <v>97</v>
      </c>
      <c r="H800" s="1" t="s">
        <v>110</v>
      </c>
    </row>
    <row r="801" spans="1:8">
      <c r="A801" s="1" t="s">
        <v>49</v>
      </c>
      <c r="B801" s="1" t="s">
        <v>374</v>
      </c>
      <c r="C801" s="1" t="s">
        <v>844</v>
      </c>
      <c r="D801" s="1" t="s">
        <v>845</v>
      </c>
      <c r="E801" s="1" t="s">
        <v>2799</v>
      </c>
      <c r="F801" s="1" t="s">
        <v>2799</v>
      </c>
      <c r="G801" s="1" t="s">
        <v>97</v>
      </c>
      <c r="H801" s="1" t="s">
        <v>110</v>
      </c>
    </row>
    <row r="802" spans="1:8">
      <c r="A802" s="1" t="s">
        <v>49</v>
      </c>
      <c r="B802" s="1" t="s">
        <v>374</v>
      </c>
      <c r="C802" s="1" t="s">
        <v>844</v>
      </c>
      <c r="D802" s="1" t="s">
        <v>845</v>
      </c>
      <c r="E802" s="1" t="s">
        <v>2800</v>
      </c>
      <c r="F802" s="1" t="s">
        <v>2800</v>
      </c>
      <c r="G802" s="1" t="s">
        <v>97</v>
      </c>
      <c r="H802" s="1" t="s">
        <v>110</v>
      </c>
    </row>
    <row r="803" spans="1:8">
      <c r="A803" s="1" t="s">
        <v>49</v>
      </c>
      <c r="B803" s="1" t="s">
        <v>374</v>
      </c>
      <c r="C803" s="1" t="s">
        <v>844</v>
      </c>
      <c r="D803" s="1" t="s">
        <v>845</v>
      </c>
      <c r="E803" s="1" t="s">
        <v>2801</v>
      </c>
      <c r="F803" s="1" t="s">
        <v>2801</v>
      </c>
      <c r="G803" s="1" t="s">
        <v>97</v>
      </c>
      <c r="H803" s="1" t="s">
        <v>110</v>
      </c>
    </row>
    <row r="804" spans="1:8">
      <c r="A804" s="1" t="s">
        <v>49</v>
      </c>
      <c r="B804" s="1" t="s">
        <v>374</v>
      </c>
      <c r="C804" s="1" t="s">
        <v>844</v>
      </c>
      <c r="D804" s="1" t="s">
        <v>845</v>
      </c>
      <c r="E804" s="1" t="s">
        <v>2802</v>
      </c>
      <c r="F804" s="1" t="s">
        <v>2802</v>
      </c>
      <c r="G804" s="1" t="s">
        <v>97</v>
      </c>
      <c r="H804" s="1" t="s">
        <v>110</v>
      </c>
    </row>
    <row r="805" spans="1:8">
      <c r="A805" s="1" t="s">
        <v>49</v>
      </c>
      <c r="B805" s="1" t="s">
        <v>374</v>
      </c>
      <c r="C805" s="1" t="s">
        <v>844</v>
      </c>
      <c r="D805" s="1" t="s">
        <v>845</v>
      </c>
      <c r="E805" s="1" t="s">
        <v>2803</v>
      </c>
      <c r="F805" s="1" t="s">
        <v>2803</v>
      </c>
      <c r="G805" s="1" t="s">
        <v>97</v>
      </c>
      <c r="H805" s="1" t="s">
        <v>110</v>
      </c>
    </row>
    <row r="806" spans="1:8">
      <c r="A806" s="1" t="s">
        <v>49</v>
      </c>
      <c r="B806" s="1" t="s">
        <v>374</v>
      </c>
      <c r="C806" s="1" t="s">
        <v>844</v>
      </c>
      <c r="D806" s="1" t="s">
        <v>845</v>
      </c>
      <c r="E806" s="1" t="s">
        <v>2804</v>
      </c>
      <c r="F806" s="1" t="s">
        <v>2804</v>
      </c>
      <c r="G806" s="1" t="s">
        <v>97</v>
      </c>
      <c r="H806" s="1" t="s">
        <v>110</v>
      </c>
    </row>
    <row r="807" spans="1:8">
      <c r="A807" s="1" t="s">
        <v>49</v>
      </c>
      <c r="B807" s="1" t="s">
        <v>374</v>
      </c>
      <c r="C807" s="1" t="s">
        <v>844</v>
      </c>
      <c r="D807" s="1" t="s">
        <v>845</v>
      </c>
      <c r="E807" s="1" t="s">
        <v>2805</v>
      </c>
      <c r="F807" s="1" t="s">
        <v>2805</v>
      </c>
      <c r="G807" s="1" t="s">
        <v>97</v>
      </c>
      <c r="H807" s="1" t="s">
        <v>110</v>
      </c>
    </row>
    <row r="808" spans="1:8">
      <c r="A808" s="1" t="s">
        <v>49</v>
      </c>
      <c r="B808" s="1" t="s">
        <v>374</v>
      </c>
      <c r="C808" s="1" t="s">
        <v>844</v>
      </c>
      <c r="D808" s="1" t="s">
        <v>845</v>
      </c>
      <c r="E808" s="1" t="s">
        <v>2806</v>
      </c>
      <c r="F808" s="1" t="s">
        <v>2806</v>
      </c>
      <c r="G808" s="1" t="s">
        <v>97</v>
      </c>
      <c r="H808" s="1" t="s">
        <v>110</v>
      </c>
    </row>
    <row r="809" spans="1:8">
      <c r="A809" s="1" t="s">
        <v>49</v>
      </c>
      <c r="B809" s="1" t="s">
        <v>374</v>
      </c>
      <c r="C809" s="1" t="s">
        <v>844</v>
      </c>
      <c r="D809" s="1" t="s">
        <v>845</v>
      </c>
      <c r="E809" s="1" t="s">
        <v>2807</v>
      </c>
      <c r="F809" s="1" t="s">
        <v>2807</v>
      </c>
      <c r="G809" s="1" t="s">
        <v>97</v>
      </c>
      <c r="H809" s="1" t="s">
        <v>110</v>
      </c>
    </row>
    <row r="810" spans="1:8">
      <c r="A810" s="1" t="s">
        <v>49</v>
      </c>
      <c r="B810" s="1" t="s">
        <v>374</v>
      </c>
      <c r="C810" s="1" t="s">
        <v>844</v>
      </c>
      <c r="D810" s="1" t="s">
        <v>845</v>
      </c>
      <c r="E810" s="1" t="s">
        <v>2808</v>
      </c>
      <c r="F810" s="1" t="s">
        <v>2808</v>
      </c>
      <c r="G810" s="1" t="s">
        <v>97</v>
      </c>
      <c r="H810" s="1" t="s">
        <v>110</v>
      </c>
    </row>
    <row r="811" spans="1:8">
      <c r="A811" s="1" t="s">
        <v>49</v>
      </c>
      <c r="B811" s="1" t="s">
        <v>374</v>
      </c>
      <c r="C811" s="1" t="s">
        <v>844</v>
      </c>
      <c r="D811" s="1" t="s">
        <v>845</v>
      </c>
      <c r="E811" s="1" t="s">
        <v>2809</v>
      </c>
      <c r="F811" s="1" t="s">
        <v>2809</v>
      </c>
      <c r="G811" s="1" t="s">
        <v>97</v>
      </c>
      <c r="H811" s="1" t="s">
        <v>110</v>
      </c>
    </row>
    <row r="812" spans="1:8">
      <c r="A812" s="1" t="s">
        <v>49</v>
      </c>
      <c r="B812" s="1" t="s">
        <v>374</v>
      </c>
      <c r="C812" s="1" t="s">
        <v>844</v>
      </c>
      <c r="D812" s="1" t="s">
        <v>845</v>
      </c>
      <c r="E812" s="1" t="s">
        <v>2810</v>
      </c>
      <c r="F812" s="1" t="s">
        <v>2810</v>
      </c>
      <c r="G812" s="1" t="s">
        <v>97</v>
      </c>
      <c r="H812" s="1" t="s">
        <v>110</v>
      </c>
    </row>
    <row r="813" spans="1:8">
      <c r="A813" s="1" t="s">
        <v>49</v>
      </c>
      <c r="B813" s="1" t="s">
        <v>374</v>
      </c>
      <c r="C813" s="1" t="s">
        <v>844</v>
      </c>
      <c r="D813" s="1" t="s">
        <v>845</v>
      </c>
      <c r="E813" s="1" t="s">
        <v>2811</v>
      </c>
      <c r="F813" s="1" t="s">
        <v>2811</v>
      </c>
      <c r="G813" s="1" t="s">
        <v>97</v>
      </c>
      <c r="H813" s="1" t="s">
        <v>110</v>
      </c>
    </row>
    <row r="814" spans="1:8">
      <c r="A814" s="1" t="s">
        <v>49</v>
      </c>
      <c r="B814" s="1" t="s">
        <v>374</v>
      </c>
      <c r="C814" s="1" t="s">
        <v>844</v>
      </c>
      <c r="D814" s="1" t="s">
        <v>845</v>
      </c>
      <c r="E814" s="1" t="s">
        <v>2812</v>
      </c>
      <c r="F814" s="1" t="s">
        <v>2812</v>
      </c>
      <c r="G814" s="1" t="s">
        <v>97</v>
      </c>
      <c r="H814" s="1" t="s">
        <v>110</v>
      </c>
    </row>
    <row r="815" spans="1:8">
      <c r="A815" s="1" t="s">
        <v>49</v>
      </c>
      <c r="B815" s="1" t="s">
        <v>374</v>
      </c>
      <c r="C815" s="1" t="s">
        <v>844</v>
      </c>
      <c r="D815" s="1" t="s">
        <v>845</v>
      </c>
      <c r="E815" s="1" t="s">
        <v>2813</v>
      </c>
      <c r="F815" s="1" t="s">
        <v>2813</v>
      </c>
      <c r="G815" s="1" t="s">
        <v>97</v>
      </c>
      <c r="H815" s="1" t="s">
        <v>110</v>
      </c>
    </row>
    <row r="816" spans="1:8">
      <c r="A816" s="1" t="s">
        <v>49</v>
      </c>
      <c r="B816" s="1" t="s">
        <v>374</v>
      </c>
      <c r="C816" s="1" t="s">
        <v>844</v>
      </c>
      <c r="D816" s="1" t="s">
        <v>845</v>
      </c>
      <c r="E816" s="1" t="s">
        <v>2814</v>
      </c>
      <c r="F816" s="1" t="s">
        <v>2814</v>
      </c>
      <c r="G816" s="1" t="s">
        <v>97</v>
      </c>
      <c r="H816" s="1" t="s">
        <v>110</v>
      </c>
    </row>
    <row r="817" spans="1:8">
      <c r="A817" s="1" t="s">
        <v>49</v>
      </c>
      <c r="B817" s="1" t="s">
        <v>374</v>
      </c>
      <c r="C817" s="1" t="s">
        <v>844</v>
      </c>
      <c r="D817" s="1" t="s">
        <v>845</v>
      </c>
      <c r="E817" s="1" t="s">
        <v>2815</v>
      </c>
      <c r="F817" s="1" t="s">
        <v>2815</v>
      </c>
      <c r="G817" s="1" t="s">
        <v>97</v>
      </c>
      <c r="H817" s="1" t="s">
        <v>110</v>
      </c>
    </row>
    <row r="818" spans="1:8">
      <c r="A818" s="1" t="s">
        <v>49</v>
      </c>
      <c r="B818" s="1" t="s">
        <v>374</v>
      </c>
      <c r="C818" s="1" t="s">
        <v>844</v>
      </c>
      <c r="D818" s="1" t="s">
        <v>845</v>
      </c>
      <c r="E818" s="1" t="s">
        <v>2816</v>
      </c>
      <c r="F818" s="1" t="s">
        <v>2816</v>
      </c>
      <c r="G818" s="1" t="s">
        <v>97</v>
      </c>
      <c r="H818" s="1" t="s">
        <v>110</v>
      </c>
    </row>
    <row r="819" spans="1:8">
      <c r="A819" s="1" t="s">
        <v>49</v>
      </c>
      <c r="B819" s="1" t="s">
        <v>374</v>
      </c>
      <c r="C819" s="1" t="s">
        <v>844</v>
      </c>
      <c r="D819" s="1" t="s">
        <v>845</v>
      </c>
      <c r="E819" s="1" t="s">
        <v>2817</v>
      </c>
      <c r="F819" s="1" t="s">
        <v>2817</v>
      </c>
      <c r="G819" s="1" t="s">
        <v>97</v>
      </c>
      <c r="H819" s="1" t="s">
        <v>110</v>
      </c>
    </row>
    <row r="820" spans="1:8">
      <c r="A820" s="1" t="s">
        <v>49</v>
      </c>
      <c r="B820" s="1" t="s">
        <v>374</v>
      </c>
      <c r="C820" s="1" t="s">
        <v>844</v>
      </c>
      <c r="D820" s="1" t="s">
        <v>845</v>
      </c>
      <c r="E820" s="1" t="s">
        <v>2818</v>
      </c>
      <c r="F820" s="1" t="s">
        <v>2818</v>
      </c>
      <c r="G820" s="1" t="s">
        <v>97</v>
      </c>
      <c r="H820" s="1" t="s">
        <v>110</v>
      </c>
    </row>
    <row r="821" spans="1:8">
      <c r="A821" s="1" t="s">
        <v>49</v>
      </c>
      <c r="B821" s="1" t="s">
        <v>374</v>
      </c>
      <c r="C821" s="1" t="s">
        <v>844</v>
      </c>
      <c r="D821" s="1" t="s">
        <v>845</v>
      </c>
      <c r="E821" s="1" t="s">
        <v>2819</v>
      </c>
      <c r="F821" s="1" t="s">
        <v>2819</v>
      </c>
      <c r="G821" s="1" t="s">
        <v>97</v>
      </c>
      <c r="H821" s="1" t="s">
        <v>110</v>
      </c>
    </row>
    <row r="822" spans="1:8">
      <c r="A822" s="1" t="s">
        <v>49</v>
      </c>
      <c r="B822" s="1" t="s">
        <v>374</v>
      </c>
      <c r="C822" s="1" t="s">
        <v>844</v>
      </c>
      <c r="D822" s="1" t="s">
        <v>845</v>
      </c>
      <c r="E822" s="1" t="s">
        <v>2820</v>
      </c>
      <c r="F822" s="1" t="s">
        <v>2820</v>
      </c>
      <c r="G822" s="1" t="s">
        <v>97</v>
      </c>
      <c r="H822" s="1" t="s">
        <v>110</v>
      </c>
    </row>
    <row r="823" spans="1:8">
      <c r="A823" s="1" t="s">
        <v>49</v>
      </c>
      <c r="B823" s="1" t="s">
        <v>374</v>
      </c>
      <c r="C823" s="1" t="s">
        <v>844</v>
      </c>
      <c r="D823" s="1" t="s">
        <v>845</v>
      </c>
      <c r="E823" s="1" t="s">
        <v>2821</v>
      </c>
      <c r="F823" s="1" t="s">
        <v>2821</v>
      </c>
      <c r="G823" s="1" t="s">
        <v>97</v>
      </c>
      <c r="H823" s="1" t="s">
        <v>110</v>
      </c>
    </row>
    <row r="824" spans="1:8">
      <c r="A824" s="1" t="s">
        <v>49</v>
      </c>
      <c r="B824" s="1" t="s">
        <v>374</v>
      </c>
      <c r="C824" s="1" t="s">
        <v>844</v>
      </c>
      <c r="D824" s="1" t="s">
        <v>845</v>
      </c>
      <c r="E824" s="1" t="s">
        <v>2822</v>
      </c>
      <c r="F824" s="1" t="s">
        <v>2822</v>
      </c>
      <c r="G824" s="1" t="s">
        <v>97</v>
      </c>
      <c r="H824" s="1" t="s">
        <v>110</v>
      </c>
    </row>
    <row r="825" spans="1:8">
      <c r="A825" s="1" t="s">
        <v>49</v>
      </c>
      <c r="B825" s="1" t="s">
        <v>374</v>
      </c>
      <c r="C825" s="1" t="s">
        <v>844</v>
      </c>
      <c r="D825" s="1" t="s">
        <v>845</v>
      </c>
      <c r="E825" s="1" t="s">
        <v>2823</v>
      </c>
      <c r="F825" s="1" t="s">
        <v>2823</v>
      </c>
      <c r="G825" s="1" t="s">
        <v>97</v>
      </c>
      <c r="H825" s="1" t="s">
        <v>110</v>
      </c>
    </row>
    <row r="826" spans="1:8">
      <c r="A826" s="1" t="s">
        <v>49</v>
      </c>
      <c r="B826" s="1" t="s">
        <v>374</v>
      </c>
      <c r="C826" s="1" t="s">
        <v>844</v>
      </c>
      <c r="D826" s="1" t="s">
        <v>845</v>
      </c>
      <c r="E826" s="1" t="s">
        <v>2824</v>
      </c>
      <c r="F826" s="1" t="s">
        <v>2824</v>
      </c>
      <c r="G826" s="1" t="s">
        <v>97</v>
      </c>
      <c r="H826" s="1" t="s">
        <v>110</v>
      </c>
    </row>
    <row r="827" spans="1:8">
      <c r="A827" s="1" t="s">
        <v>49</v>
      </c>
      <c r="B827" s="1" t="s">
        <v>374</v>
      </c>
      <c r="C827" s="1" t="s">
        <v>844</v>
      </c>
      <c r="D827" s="1" t="s">
        <v>845</v>
      </c>
      <c r="E827" s="1" t="s">
        <v>2825</v>
      </c>
      <c r="F827" s="1" t="s">
        <v>2825</v>
      </c>
      <c r="G827" s="1" t="s">
        <v>97</v>
      </c>
      <c r="H827" s="1" t="s">
        <v>110</v>
      </c>
    </row>
    <row r="828" spans="1:8">
      <c r="A828" s="1" t="s">
        <v>49</v>
      </c>
      <c r="B828" s="1" t="s">
        <v>374</v>
      </c>
      <c r="C828" s="1" t="s">
        <v>844</v>
      </c>
      <c r="D828" s="1" t="s">
        <v>845</v>
      </c>
      <c r="E828" s="1" t="s">
        <v>2826</v>
      </c>
      <c r="F828" s="1" t="s">
        <v>2826</v>
      </c>
      <c r="G828" s="1" t="s">
        <v>97</v>
      </c>
      <c r="H828" s="1" t="s">
        <v>110</v>
      </c>
    </row>
    <row r="829" spans="1:8">
      <c r="A829" s="1" t="s">
        <v>49</v>
      </c>
      <c r="B829" s="1" t="s">
        <v>374</v>
      </c>
      <c r="C829" s="1" t="s">
        <v>844</v>
      </c>
      <c r="D829" s="1" t="s">
        <v>845</v>
      </c>
      <c r="E829" s="1" t="s">
        <v>2827</v>
      </c>
      <c r="F829" s="1" t="s">
        <v>2827</v>
      </c>
      <c r="G829" s="1" t="s">
        <v>97</v>
      </c>
      <c r="H829" s="1" t="s">
        <v>110</v>
      </c>
    </row>
    <row r="830" spans="1:8">
      <c r="A830" s="1" t="s">
        <v>49</v>
      </c>
      <c r="B830" s="1" t="s">
        <v>374</v>
      </c>
      <c r="C830" s="1" t="s">
        <v>844</v>
      </c>
      <c r="D830" s="1" t="s">
        <v>845</v>
      </c>
      <c r="E830" s="1" t="s">
        <v>2828</v>
      </c>
      <c r="F830" s="1" t="s">
        <v>2828</v>
      </c>
      <c r="G830" s="1" t="s">
        <v>97</v>
      </c>
      <c r="H830" s="1" t="s">
        <v>110</v>
      </c>
    </row>
    <row r="831" spans="1:8">
      <c r="A831" s="1" t="s">
        <v>49</v>
      </c>
      <c r="B831" s="1" t="s">
        <v>374</v>
      </c>
      <c r="C831" s="1" t="s">
        <v>844</v>
      </c>
      <c r="D831" s="1" t="s">
        <v>845</v>
      </c>
      <c r="E831" s="1" t="s">
        <v>2829</v>
      </c>
      <c r="F831" s="1" t="s">
        <v>2829</v>
      </c>
      <c r="G831" s="1" t="s">
        <v>97</v>
      </c>
      <c r="H831" s="1" t="s">
        <v>110</v>
      </c>
    </row>
    <row r="832" spans="1:8">
      <c r="A832" s="1" t="s">
        <v>49</v>
      </c>
      <c r="B832" s="1" t="s">
        <v>374</v>
      </c>
      <c r="C832" s="1" t="s">
        <v>844</v>
      </c>
      <c r="D832" s="1" t="s">
        <v>845</v>
      </c>
      <c r="E832" s="1" t="s">
        <v>2830</v>
      </c>
      <c r="F832" s="1" t="s">
        <v>2830</v>
      </c>
      <c r="G832" s="1" t="s">
        <v>97</v>
      </c>
      <c r="H832" s="1" t="s">
        <v>110</v>
      </c>
    </row>
    <row r="833" spans="1:9">
      <c r="A833" s="1" t="s">
        <v>49</v>
      </c>
      <c r="B833" s="1" t="s">
        <v>374</v>
      </c>
      <c r="C833" s="1" t="s">
        <v>844</v>
      </c>
      <c r="D833" s="1" t="s">
        <v>845</v>
      </c>
      <c r="E833" s="1" t="s">
        <v>2831</v>
      </c>
      <c r="F833" s="1" t="s">
        <v>2831</v>
      </c>
      <c r="G833" s="1" t="s">
        <v>97</v>
      </c>
      <c r="H833" s="1" t="s">
        <v>110</v>
      </c>
    </row>
    <row r="834" spans="1:9">
      <c r="A834" s="1" t="s">
        <v>49</v>
      </c>
      <c r="B834" s="1" t="s">
        <v>374</v>
      </c>
      <c r="C834" s="1" t="s">
        <v>844</v>
      </c>
      <c r="D834" s="1" t="s">
        <v>845</v>
      </c>
      <c r="E834" s="1" t="s">
        <v>2832</v>
      </c>
      <c r="F834" s="1" t="s">
        <v>2832</v>
      </c>
      <c r="G834" s="1" t="s">
        <v>97</v>
      </c>
      <c r="H834" s="1" t="s">
        <v>110</v>
      </c>
    </row>
    <row r="835" spans="1:9">
      <c r="A835" s="1" t="s">
        <v>49</v>
      </c>
      <c r="B835" s="1" t="s">
        <v>374</v>
      </c>
      <c r="C835" s="1" t="s">
        <v>844</v>
      </c>
      <c r="D835" s="1" t="s">
        <v>845</v>
      </c>
      <c r="E835" s="1" t="s">
        <v>2833</v>
      </c>
      <c r="F835" s="1" t="s">
        <v>2833</v>
      </c>
      <c r="G835" s="1" t="s">
        <v>97</v>
      </c>
      <c r="H835" s="1" t="s">
        <v>110</v>
      </c>
    </row>
    <row r="836" spans="1:9">
      <c r="A836" s="1" t="s">
        <v>49</v>
      </c>
      <c r="B836" s="1" t="s">
        <v>374</v>
      </c>
      <c r="C836" s="1" t="s">
        <v>844</v>
      </c>
      <c r="D836" s="1" t="s">
        <v>845</v>
      </c>
      <c r="E836" s="1" t="s">
        <v>2834</v>
      </c>
      <c r="F836" s="1" t="s">
        <v>2834</v>
      </c>
      <c r="G836" s="1" t="s">
        <v>97</v>
      </c>
      <c r="H836" s="1" t="s">
        <v>110</v>
      </c>
    </row>
    <row r="837" spans="1:9">
      <c r="A837" s="1" t="s">
        <v>49</v>
      </c>
      <c r="B837" s="1" t="s">
        <v>374</v>
      </c>
      <c r="C837" s="1" t="s">
        <v>947</v>
      </c>
      <c r="D837" s="1" t="s">
        <v>948</v>
      </c>
      <c r="E837" s="1" t="s">
        <v>2835</v>
      </c>
      <c r="F837" s="1" t="s">
        <v>2835</v>
      </c>
      <c r="G837" s="1" t="s">
        <v>97</v>
      </c>
      <c r="H837" s="1" t="s">
        <v>110</v>
      </c>
    </row>
    <row r="838" spans="1:9">
      <c r="A838" s="1" t="s">
        <v>49</v>
      </c>
      <c r="B838" s="1" t="s">
        <v>374</v>
      </c>
      <c r="C838" s="1" t="s">
        <v>947</v>
      </c>
      <c r="D838" s="1" t="s">
        <v>948</v>
      </c>
      <c r="E838" s="1" t="s">
        <v>2836</v>
      </c>
      <c r="F838" s="1" t="s">
        <v>2836</v>
      </c>
      <c r="G838" s="1" t="s">
        <v>97</v>
      </c>
      <c r="H838" s="1" t="s">
        <v>110</v>
      </c>
    </row>
    <row r="839" spans="1:9">
      <c r="A839" s="1" t="s">
        <v>49</v>
      </c>
      <c r="B839" s="1" t="s">
        <v>374</v>
      </c>
      <c r="C839" s="1" t="s">
        <v>947</v>
      </c>
      <c r="D839" s="1" t="s">
        <v>948</v>
      </c>
      <c r="E839" s="1" t="s">
        <v>2837</v>
      </c>
      <c r="F839" s="1" t="s">
        <v>2837</v>
      </c>
      <c r="G839" s="1" t="s">
        <v>97</v>
      </c>
      <c r="H839" s="1" t="s">
        <v>110</v>
      </c>
    </row>
    <row r="840" spans="1:9">
      <c r="A840" s="1" t="s">
        <v>49</v>
      </c>
      <c r="B840" s="1" t="s">
        <v>374</v>
      </c>
      <c r="C840" s="1" t="s">
        <v>947</v>
      </c>
      <c r="D840" s="1" t="s">
        <v>948</v>
      </c>
      <c r="E840" s="1" t="s">
        <v>2838</v>
      </c>
      <c r="F840" s="1" t="s">
        <v>2838</v>
      </c>
      <c r="G840" s="1" t="s">
        <v>97</v>
      </c>
      <c r="H840" s="1" t="s">
        <v>110</v>
      </c>
    </row>
    <row r="841" spans="1:9">
      <c r="A841" s="1" t="s">
        <v>49</v>
      </c>
      <c r="B841" s="1" t="s">
        <v>374</v>
      </c>
      <c r="C841" s="1" t="s">
        <v>471</v>
      </c>
      <c r="D841" s="1" t="s">
        <v>472</v>
      </c>
      <c r="E841" s="1" t="s">
        <v>2839</v>
      </c>
      <c r="F841" s="1" t="s">
        <v>2839</v>
      </c>
      <c r="G841" s="1" t="s">
        <v>97</v>
      </c>
      <c r="H841" s="1" t="s">
        <v>110</v>
      </c>
      <c r="I841" s="1" t="s">
        <v>2415</v>
      </c>
    </row>
    <row r="842" spans="1:9">
      <c r="A842" s="1" t="s">
        <v>49</v>
      </c>
      <c r="B842" s="1" t="s">
        <v>374</v>
      </c>
      <c r="C842" s="1" t="s">
        <v>471</v>
      </c>
      <c r="D842" s="1" t="s">
        <v>472</v>
      </c>
      <c r="E842" s="1" t="s">
        <v>2840</v>
      </c>
      <c r="F842" s="1" t="s">
        <v>2840</v>
      </c>
      <c r="G842" s="1" t="s">
        <v>97</v>
      </c>
      <c r="H842" s="1" t="s">
        <v>110</v>
      </c>
      <c r="I842" s="1" t="s">
        <v>2415</v>
      </c>
    </row>
    <row r="843" spans="1:9">
      <c r="A843" s="1" t="s">
        <v>49</v>
      </c>
      <c r="B843" s="1" t="s">
        <v>374</v>
      </c>
      <c r="C843" s="1" t="s">
        <v>415</v>
      </c>
      <c r="D843" s="1" t="s">
        <v>416</v>
      </c>
      <c r="E843" s="1" t="s">
        <v>2841</v>
      </c>
      <c r="F843" s="1" t="s">
        <v>2841</v>
      </c>
      <c r="G843" s="1" t="s">
        <v>97</v>
      </c>
      <c r="H843" s="1" t="s">
        <v>110</v>
      </c>
    </row>
    <row r="844" spans="1:9">
      <c r="A844" s="1" t="s">
        <v>49</v>
      </c>
      <c r="B844" s="1" t="s">
        <v>374</v>
      </c>
      <c r="C844" s="1" t="s">
        <v>415</v>
      </c>
      <c r="D844" s="1" t="s">
        <v>416</v>
      </c>
      <c r="E844" s="1" t="s">
        <v>2842</v>
      </c>
      <c r="F844" s="1" t="s">
        <v>2842</v>
      </c>
      <c r="G844" s="1" t="s">
        <v>97</v>
      </c>
      <c r="H844" s="1" t="s">
        <v>110</v>
      </c>
    </row>
    <row r="845" spans="1:9">
      <c r="A845" s="1" t="s">
        <v>49</v>
      </c>
      <c r="B845" s="1" t="s">
        <v>374</v>
      </c>
      <c r="C845" s="1" t="s">
        <v>415</v>
      </c>
      <c r="D845" s="1" t="s">
        <v>416</v>
      </c>
      <c r="E845" s="1" t="s">
        <v>2843</v>
      </c>
      <c r="F845" s="1" t="s">
        <v>2843</v>
      </c>
      <c r="G845" s="1" t="s">
        <v>97</v>
      </c>
      <c r="H845" s="1" t="s">
        <v>110</v>
      </c>
    </row>
    <row r="846" spans="1:9">
      <c r="A846" s="1" t="s">
        <v>49</v>
      </c>
      <c r="B846" s="1" t="s">
        <v>374</v>
      </c>
      <c r="C846" s="1" t="s">
        <v>415</v>
      </c>
      <c r="D846" s="1" t="s">
        <v>416</v>
      </c>
      <c r="E846" s="1" t="s">
        <v>2550</v>
      </c>
      <c r="F846" s="1" t="s">
        <v>2550</v>
      </c>
      <c r="G846" s="1" t="s">
        <v>97</v>
      </c>
      <c r="H846" s="1" t="s">
        <v>110</v>
      </c>
    </row>
    <row r="847" spans="1:9">
      <c r="A847" s="1" t="s">
        <v>49</v>
      </c>
      <c r="B847" s="1" t="s">
        <v>374</v>
      </c>
      <c r="C847" s="1" t="s">
        <v>415</v>
      </c>
      <c r="D847" s="1" t="s">
        <v>416</v>
      </c>
      <c r="E847" s="1" t="s">
        <v>2844</v>
      </c>
      <c r="F847" s="1" t="s">
        <v>2844</v>
      </c>
      <c r="G847" s="1" t="s">
        <v>97</v>
      </c>
      <c r="H847" s="1" t="s">
        <v>110</v>
      </c>
    </row>
    <row r="848" spans="1:9">
      <c r="A848" s="1" t="s">
        <v>49</v>
      </c>
      <c r="B848" s="1" t="s">
        <v>374</v>
      </c>
      <c r="C848" s="1" t="s">
        <v>436</v>
      </c>
      <c r="D848" s="1" t="s">
        <v>437</v>
      </c>
      <c r="E848" s="1" t="s">
        <v>2236</v>
      </c>
      <c r="F848" s="1" t="s">
        <v>2236</v>
      </c>
      <c r="G848" s="1" t="s">
        <v>97</v>
      </c>
      <c r="H848" s="1" t="s">
        <v>110</v>
      </c>
    </row>
    <row r="849" spans="1:8">
      <c r="A849" s="1" t="s">
        <v>49</v>
      </c>
      <c r="B849" s="1" t="s">
        <v>374</v>
      </c>
      <c r="C849" s="1" t="s">
        <v>436</v>
      </c>
      <c r="D849" s="1" t="s">
        <v>437</v>
      </c>
      <c r="E849" s="1" t="s">
        <v>2237</v>
      </c>
      <c r="F849" s="1" t="s">
        <v>2237</v>
      </c>
      <c r="G849" s="1" t="s">
        <v>97</v>
      </c>
      <c r="H849" s="1" t="s">
        <v>110</v>
      </c>
    </row>
    <row r="850" spans="1:8">
      <c r="A850" s="1" t="s">
        <v>58</v>
      </c>
      <c r="B850" s="1" t="s">
        <v>59</v>
      </c>
      <c r="C850" s="1" t="s">
        <v>1981</v>
      </c>
      <c r="D850" s="1" t="s">
        <v>155</v>
      </c>
      <c r="E850" s="1" t="s">
        <v>2186</v>
      </c>
      <c r="F850" s="1" t="s">
        <v>2187</v>
      </c>
      <c r="G850" s="1" t="s">
        <v>97</v>
      </c>
      <c r="H850" s="1" t="s">
        <v>110</v>
      </c>
    </row>
    <row r="851" spans="1:8">
      <c r="A851" s="1" t="s">
        <v>58</v>
      </c>
      <c r="B851" s="1" t="s">
        <v>59</v>
      </c>
      <c r="C851" s="1" t="s">
        <v>1981</v>
      </c>
      <c r="D851" s="1" t="s">
        <v>155</v>
      </c>
      <c r="E851" s="1" t="s">
        <v>2188</v>
      </c>
      <c r="F851" s="1" t="s">
        <v>2189</v>
      </c>
      <c r="G851" s="1" t="s">
        <v>97</v>
      </c>
      <c r="H851" s="1" t="s">
        <v>97</v>
      </c>
    </row>
    <row r="852" spans="1:8">
      <c r="A852" s="1" t="s">
        <v>58</v>
      </c>
      <c r="B852" s="1" t="s">
        <v>59</v>
      </c>
      <c r="C852" s="1" t="s">
        <v>1981</v>
      </c>
      <c r="D852" s="1" t="s">
        <v>155</v>
      </c>
      <c r="E852" s="1" t="s">
        <v>2190</v>
      </c>
      <c r="F852" s="1" t="s">
        <v>2191</v>
      </c>
      <c r="G852" s="1" t="s">
        <v>97</v>
      </c>
      <c r="H852" s="1" t="s">
        <v>110</v>
      </c>
    </row>
    <row r="853" spans="1:8">
      <c r="A853" s="1" t="s">
        <v>58</v>
      </c>
      <c r="B853" s="1" t="s">
        <v>59</v>
      </c>
      <c r="C853" s="1" t="s">
        <v>1981</v>
      </c>
      <c r="D853" s="1" t="s">
        <v>155</v>
      </c>
      <c r="E853" s="1" t="s">
        <v>2192</v>
      </c>
      <c r="F853" s="1" t="s">
        <v>2193</v>
      </c>
      <c r="G853" s="1" t="s">
        <v>97</v>
      </c>
      <c r="H853" s="1" t="s">
        <v>110</v>
      </c>
    </row>
    <row r="854" spans="1:8">
      <c r="A854" s="1" t="s">
        <v>58</v>
      </c>
      <c r="B854" s="1" t="s">
        <v>59</v>
      </c>
      <c r="C854" s="1" t="s">
        <v>1981</v>
      </c>
      <c r="D854" s="1" t="s">
        <v>155</v>
      </c>
      <c r="E854" s="1" t="s">
        <v>2194</v>
      </c>
      <c r="F854" s="1" t="s">
        <v>2195</v>
      </c>
      <c r="G854" s="1" t="s">
        <v>97</v>
      </c>
      <c r="H854" s="1" t="s">
        <v>110</v>
      </c>
    </row>
    <row r="855" spans="1:8">
      <c r="A855" s="1" t="s">
        <v>58</v>
      </c>
      <c r="B855" s="1" t="s">
        <v>59</v>
      </c>
      <c r="C855" s="1" t="s">
        <v>1981</v>
      </c>
      <c r="D855" s="1" t="s">
        <v>155</v>
      </c>
      <c r="E855" s="1" t="s">
        <v>2196</v>
      </c>
      <c r="F855" s="1" t="s">
        <v>2197</v>
      </c>
      <c r="G855" s="1" t="s">
        <v>97</v>
      </c>
      <c r="H855" s="1" t="s">
        <v>110</v>
      </c>
    </row>
    <row r="856" spans="1:8">
      <c r="A856" s="1" t="s">
        <v>58</v>
      </c>
      <c r="B856" s="1" t="s">
        <v>59</v>
      </c>
      <c r="C856" s="1" t="s">
        <v>1981</v>
      </c>
      <c r="D856" s="1" t="s">
        <v>155</v>
      </c>
      <c r="E856" s="1" t="s">
        <v>2198</v>
      </c>
      <c r="F856" s="1" t="s">
        <v>2199</v>
      </c>
      <c r="G856" s="1" t="s">
        <v>97</v>
      </c>
      <c r="H856" s="1" t="s">
        <v>110</v>
      </c>
    </row>
    <row r="857" spans="1:8">
      <c r="A857" s="1" t="s">
        <v>58</v>
      </c>
      <c r="B857" s="1" t="s">
        <v>59</v>
      </c>
      <c r="C857" s="1" t="s">
        <v>1981</v>
      </c>
      <c r="D857" s="1" t="s">
        <v>155</v>
      </c>
      <c r="E857" s="1" t="s">
        <v>2200</v>
      </c>
      <c r="F857" s="1" t="s">
        <v>2201</v>
      </c>
      <c r="G857" s="1" t="s">
        <v>97</v>
      </c>
      <c r="H857" s="1" t="s">
        <v>110</v>
      </c>
    </row>
    <row r="858" spans="1:8">
      <c r="A858" s="1" t="s">
        <v>58</v>
      </c>
      <c r="B858" s="1" t="s">
        <v>59</v>
      </c>
      <c r="C858" s="1" t="s">
        <v>1981</v>
      </c>
      <c r="D858" s="1" t="s">
        <v>155</v>
      </c>
      <c r="E858" s="1" t="s">
        <v>2202</v>
      </c>
      <c r="F858" s="1" t="s">
        <v>2203</v>
      </c>
      <c r="G858" s="1" t="s">
        <v>97</v>
      </c>
      <c r="H858" s="1" t="s">
        <v>110</v>
      </c>
    </row>
    <row r="859" spans="1:8">
      <c r="A859" s="1" t="s">
        <v>58</v>
      </c>
      <c r="B859" s="1" t="s">
        <v>59</v>
      </c>
      <c r="C859" s="1" t="s">
        <v>1981</v>
      </c>
      <c r="D859" s="1" t="s">
        <v>155</v>
      </c>
      <c r="E859" s="1" t="s">
        <v>2204</v>
      </c>
      <c r="F859" s="1" t="s">
        <v>2205</v>
      </c>
      <c r="G859" s="1" t="s">
        <v>97</v>
      </c>
      <c r="H859" s="1" t="s">
        <v>110</v>
      </c>
    </row>
    <row r="860" spans="1:8">
      <c r="A860" s="1" t="s">
        <v>58</v>
      </c>
      <c r="B860" s="1" t="s">
        <v>59</v>
      </c>
      <c r="C860" s="1" t="s">
        <v>1981</v>
      </c>
      <c r="D860" s="1" t="s">
        <v>155</v>
      </c>
      <c r="E860" s="1" t="s">
        <v>2206</v>
      </c>
      <c r="F860" s="1" t="s">
        <v>2207</v>
      </c>
      <c r="G860" s="1" t="s">
        <v>97</v>
      </c>
      <c r="H860" s="1" t="s">
        <v>110</v>
      </c>
    </row>
    <row r="861" spans="1:8">
      <c r="A861" s="1" t="s">
        <v>58</v>
      </c>
      <c r="B861" s="1" t="s">
        <v>59</v>
      </c>
      <c r="C861" s="1" t="s">
        <v>1981</v>
      </c>
      <c r="D861" s="1" t="s">
        <v>155</v>
      </c>
      <c r="E861" s="1" t="s">
        <v>2208</v>
      </c>
      <c r="F861" s="1" t="s">
        <v>2209</v>
      </c>
      <c r="G861" s="1" t="s">
        <v>97</v>
      </c>
      <c r="H861" s="1" t="s">
        <v>110</v>
      </c>
    </row>
    <row r="862" spans="1:8">
      <c r="A862" s="1" t="s">
        <v>58</v>
      </c>
      <c r="B862" s="1" t="s">
        <v>59</v>
      </c>
      <c r="C862" s="1" t="s">
        <v>1981</v>
      </c>
      <c r="D862" s="1" t="s">
        <v>155</v>
      </c>
      <c r="E862" s="1" t="s">
        <v>2210</v>
      </c>
      <c r="F862" s="1" t="s">
        <v>2211</v>
      </c>
      <c r="G862" s="1" t="s">
        <v>97</v>
      </c>
      <c r="H862" s="1" t="s">
        <v>110</v>
      </c>
    </row>
    <row r="863" spans="1:8">
      <c r="A863" s="1" t="s">
        <v>58</v>
      </c>
      <c r="B863" s="1" t="s">
        <v>59</v>
      </c>
      <c r="C863" s="1" t="s">
        <v>1981</v>
      </c>
      <c r="D863" s="1" t="s">
        <v>155</v>
      </c>
      <c r="E863" s="1" t="s">
        <v>2212</v>
      </c>
      <c r="F863" s="1" t="s">
        <v>2213</v>
      </c>
      <c r="G863" s="1" t="s">
        <v>97</v>
      </c>
      <c r="H863" s="1" t="s">
        <v>110</v>
      </c>
    </row>
    <row r="864" spans="1:8">
      <c r="A864" s="1" t="s">
        <v>58</v>
      </c>
      <c r="B864" s="1" t="s">
        <v>59</v>
      </c>
      <c r="C864" s="1" t="s">
        <v>1981</v>
      </c>
      <c r="D864" s="1" t="s">
        <v>155</v>
      </c>
      <c r="E864" s="1" t="s">
        <v>2214</v>
      </c>
      <c r="F864" s="1" t="s">
        <v>2215</v>
      </c>
      <c r="G864" s="1" t="s">
        <v>97</v>
      </c>
      <c r="H864" s="1" t="s">
        <v>110</v>
      </c>
    </row>
    <row r="865" spans="1:8">
      <c r="A865" s="1" t="s">
        <v>58</v>
      </c>
      <c r="B865" s="1" t="s">
        <v>59</v>
      </c>
      <c r="C865" s="1" t="s">
        <v>1981</v>
      </c>
      <c r="D865" s="1" t="s">
        <v>155</v>
      </c>
      <c r="E865" s="1" t="s">
        <v>2216</v>
      </c>
      <c r="F865" s="1" t="s">
        <v>2217</v>
      </c>
      <c r="G865" s="1" t="s">
        <v>97</v>
      </c>
      <c r="H865" s="1" t="s">
        <v>110</v>
      </c>
    </row>
    <row r="866" spans="1:8">
      <c r="A866" s="1" t="s">
        <v>58</v>
      </c>
      <c r="B866" s="1" t="s">
        <v>59</v>
      </c>
      <c r="C866" s="1" t="s">
        <v>1981</v>
      </c>
      <c r="D866" s="1" t="s">
        <v>155</v>
      </c>
      <c r="E866" s="1" t="s">
        <v>2218</v>
      </c>
      <c r="F866" s="1" t="s">
        <v>2219</v>
      </c>
      <c r="G866" s="1" t="s">
        <v>97</v>
      </c>
      <c r="H866" s="1" t="s">
        <v>110</v>
      </c>
    </row>
    <row r="867" spans="1:8">
      <c r="A867" s="1" t="s">
        <v>58</v>
      </c>
      <c r="B867" s="1" t="s">
        <v>59</v>
      </c>
      <c r="C867" s="1" t="s">
        <v>1981</v>
      </c>
      <c r="D867" s="1" t="s">
        <v>155</v>
      </c>
      <c r="E867" s="1" t="s">
        <v>2220</v>
      </c>
      <c r="F867" s="1" t="s">
        <v>2221</v>
      </c>
      <c r="G867" s="1" t="s">
        <v>97</v>
      </c>
      <c r="H867" s="1" t="s">
        <v>110</v>
      </c>
    </row>
    <row r="868" spans="1:8">
      <c r="A868" s="1" t="s">
        <v>58</v>
      </c>
      <c r="B868" s="1" t="s">
        <v>59</v>
      </c>
      <c r="C868" s="1" t="s">
        <v>1981</v>
      </c>
      <c r="D868" s="1" t="s">
        <v>155</v>
      </c>
      <c r="E868" s="1" t="s">
        <v>2222</v>
      </c>
      <c r="F868" s="1" t="s">
        <v>2223</v>
      </c>
      <c r="G868" s="1" t="s">
        <v>97</v>
      </c>
      <c r="H868" s="1" t="s">
        <v>110</v>
      </c>
    </row>
    <row r="869" spans="1:8">
      <c r="A869" s="1" t="s">
        <v>58</v>
      </c>
      <c r="B869" s="1" t="s">
        <v>59</v>
      </c>
      <c r="C869" s="1" t="s">
        <v>1981</v>
      </c>
      <c r="D869" s="1" t="s">
        <v>155</v>
      </c>
      <c r="E869" s="1" t="s">
        <v>2224</v>
      </c>
      <c r="F869" s="1" t="s">
        <v>2225</v>
      </c>
      <c r="G869" s="1" t="s">
        <v>97</v>
      </c>
      <c r="H869" s="1" t="s">
        <v>110</v>
      </c>
    </row>
    <row r="870" spans="1:8">
      <c r="A870" s="1" t="s">
        <v>58</v>
      </c>
      <c r="B870" s="1" t="s">
        <v>59</v>
      </c>
      <c r="C870" s="1" t="s">
        <v>1981</v>
      </c>
      <c r="D870" s="1" t="s">
        <v>155</v>
      </c>
      <c r="E870" s="1" t="s">
        <v>2226</v>
      </c>
      <c r="F870" s="1" t="s">
        <v>2227</v>
      </c>
      <c r="G870" s="1" t="s">
        <v>97</v>
      </c>
      <c r="H870" s="1" t="s">
        <v>110</v>
      </c>
    </row>
    <row r="871" spans="1:8">
      <c r="A871" s="1" t="s">
        <v>58</v>
      </c>
      <c r="B871" s="1" t="s">
        <v>59</v>
      </c>
      <c r="C871" s="1" t="s">
        <v>1981</v>
      </c>
      <c r="D871" s="1" t="s">
        <v>155</v>
      </c>
      <c r="E871" s="1" t="s">
        <v>2228</v>
      </c>
      <c r="F871" s="1" t="s">
        <v>2229</v>
      </c>
      <c r="G871" s="1" t="s">
        <v>97</v>
      </c>
      <c r="H871" s="1" t="s">
        <v>110</v>
      </c>
    </row>
    <row r="872" spans="1:8">
      <c r="A872" s="1" t="s">
        <v>58</v>
      </c>
      <c r="B872" s="1" t="s">
        <v>59</v>
      </c>
      <c r="C872" s="1" t="s">
        <v>1981</v>
      </c>
      <c r="D872" s="1" t="s">
        <v>155</v>
      </c>
      <c r="E872" s="1" t="s">
        <v>2230</v>
      </c>
      <c r="F872" s="1" t="s">
        <v>2231</v>
      </c>
      <c r="G872" s="1" t="s">
        <v>97</v>
      </c>
      <c r="H872" s="1" t="s">
        <v>110</v>
      </c>
    </row>
    <row r="873" spans="1:8">
      <c r="A873" s="1" t="s">
        <v>58</v>
      </c>
      <c r="B873" s="1" t="s">
        <v>59</v>
      </c>
      <c r="C873" s="1" t="s">
        <v>1981</v>
      </c>
      <c r="D873" s="1" t="s">
        <v>155</v>
      </c>
      <c r="E873" s="1" t="s">
        <v>2232</v>
      </c>
      <c r="F873" s="1" t="s">
        <v>2233</v>
      </c>
      <c r="G873" s="1" t="s">
        <v>97</v>
      </c>
      <c r="H873" s="1" t="s">
        <v>110</v>
      </c>
    </row>
    <row r="874" spans="1:8">
      <c r="A874" s="1" t="s">
        <v>58</v>
      </c>
      <c r="B874" s="1" t="s">
        <v>59</v>
      </c>
      <c r="C874" s="1" t="s">
        <v>1981</v>
      </c>
      <c r="D874" s="1" t="s">
        <v>155</v>
      </c>
      <c r="E874" s="1" t="s">
        <v>2234</v>
      </c>
      <c r="F874" s="1" t="s">
        <v>2235</v>
      </c>
      <c r="G874" s="1" t="s">
        <v>97</v>
      </c>
      <c r="H874" s="1" t="s">
        <v>110</v>
      </c>
    </row>
    <row r="875" spans="1:8">
      <c r="A875" s="1" t="s">
        <v>62</v>
      </c>
      <c r="B875" s="1" t="s">
        <v>63</v>
      </c>
      <c r="C875" s="1" t="s">
        <v>2002</v>
      </c>
      <c r="D875" s="1" t="s">
        <v>155</v>
      </c>
      <c r="E875" s="1" t="s">
        <v>2186</v>
      </c>
      <c r="F875" s="1" t="s">
        <v>2187</v>
      </c>
      <c r="G875" s="1" t="s">
        <v>97</v>
      </c>
      <c r="H875" s="1" t="s">
        <v>110</v>
      </c>
    </row>
    <row r="876" spans="1:8">
      <c r="A876" s="1" t="s">
        <v>62</v>
      </c>
      <c r="B876" s="1" t="s">
        <v>63</v>
      </c>
      <c r="C876" s="1" t="s">
        <v>2002</v>
      </c>
      <c r="D876" s="1" t="s">
        <v>155</v>
      </c>
      <c r="E876" s="1" t="s">
        <v>2188</v>
      </c>
      <c r="F876" s="1" t="s">
        <v>2189</v>
      </c>
      <c r="G876" s="1" t="s">
        <v>97</v>
      </c>
      <c r="H876" s="1" t="s">
        <v>97</v>
      </c>
    </row>
    <row r="877" spans="1:8">
      <c r="A877" s="1" t="s">
        <v>62</v>
      </c>
      <c r="B877" s="1" t="s">
        <v>63</v>
      </c>
      <c r="C877" s="1" t="s">
        <v>2002</v>
      </c>
      <c r="D877" s="1" t="s">
        <v>155</v>
      </c>
      <c r="E877" s="1" t="s">
        <v>2190</v>
      </c>
      <c r="F877" s="1" t="s">
        <v>2191</v>
      </c>
      <c r="G877" s="1" t="s">
        <v>97</v>
      </c>
      <c r="H877" s="1" t="s">
        <v>110</v>
      </c>
    </row>
    <row r="878" spans="1:8">
      <c r="A878" s="1" t="s">
        <v>62</v>
      </c>
      <c r="B878" s="1" t="s">
        <v>63</v>
      </c>
      <c r="C878" s="1" t="s">
        <v>2002</v>
      </c>
      <c r="D878" s="1" t="s">
        <v>155</v>
      </c>
      <c r="E878" s="1" t="s">
        <v>2192</v>
      </c>
      <c r="F878" s="1" t="s">
        <v>2193</v>
      </c>
      <c r="G878" s="1" t="s">
        <v>97</v>
      </c>
      <c r="H878" s="1" t="s">
        <v>110</v>
      </c>
    </row>
    <row r="879" spans="1:8">
      <c r="A879" s="1" t="s">
        <v>62</v>
      </c>
      <c r="B879" s="1" t="s">
        <v>63</v>
      </c>
      <c r="C879" s="1" t="s">
        <v>2002</v>
      </c>
      <c r="D879" s="1" t="s">
        <v>155</v>
      </c>
      <c r="E879" s="1" t="s">
        <v>2194</v>
      </c>
      <c r="F879" s="1" t="s">
        <v>2195</v>
      </c>
      <c r="G879" s="1" t="s">
        <v>97</v>
      </c>
      <c r="H879" s="1" t="s">
        <v>110</v>
      </c>
    </row>
    <row r="880" spans="1:8">
      <c r="A880" s="1" t="s">
        <v>62</v>
      </c>
      <c r="B880" s="1" t="s">
        <v>63</v>
      </c>
      <c r="C880" s="1" t="s">
        <v>2002</v>
      </c>
      <c r="D880" s="1" t="s">
        <v>155</v>
      </c>
      <c r="E880" s="1" t="s">
        <v>2196</v>
      </c>
      <c r="F880" s="1" t="s">
        <v>2197</v>
      </c>
      <c r="G880" s="1" t="s">
        <v>97</v>
      </c>
      <c r="H880" s="1" t="s">
        <v>110</v>
      </c>
    </row>
    <row r="881" spans="1:8">
      <c r="A881" s="1" t="s">
        <v>62</v>
      </c>
      <c r="B881" s="1" t="s">
        <v>63</v>
      </c>
      <c r="C881" s="1" t="s">
        <v>2002</v>
      </c>
      <c r="D881" s="1" t="s">
        <v>155</v>
      </c>
      <c r="E881" s="1" t="s">
        <v>2198</v>
      </c>
      <c r="F881" s="1" t="s">
        <v>2199</v>
      </c>
      <c r="G881" s="1" t="s">
        <v>97</v>
      </c>
      <c r="H881" s="1" t="s">
        <v>110</v>
      </c>
    </row>
    <row r="882" spans="1:8">
      <c r="A882" s="1" t="s">
        <v>62</v>
      </c>
      <c r="B882" s="1" t="s">
        <v>63</v>
      </c>
      <c r="C882" s="1" t="s">
        <v>2002</v>
      </c>
      <c r="D882" s="1" t="s">
        <v>155</v>
      </c>
      <c r="E882" s="1" t="s">
        <v>2200</v>
      </c>
      <c r="F882" s="1" t="s">
        <v>2201</v>
      </c>
      <c r="G882" s="1" t="s">
        <v>97</v>
      </c>
      <c r="H882" s="1" t="s">
        <v>110</v>
      </c>
    </row>
    <row r="883" spans="1:8">
      <c r="A883" s="1" t="s">
        <v>62</v>
      </c>
      <c r="B883" s="1" t="s">
        <v>63</v>
      </c>
      <c r="C883" s="1" t="s">
        <v>2002</v>
      </c>
      <c r="D883" s="1" t="s">
        <v>155</v>
      </c>
      <c r="E883" s="1" t="s">
        <v>2202</v>
      </c>
      <c r="F883" s="1" t="s">
        <v>2203</v>
      </c>
      <c r="G883" s="1" t="s">
        <v>97</v>
      </c>
      <c r="H883" s="1" t="s">
        <v>110</v>
      </c>
    </row>
    <row r="884" spans="1:8">
      <c r="A884" s="1" t="s">
        <v>62</v>
      </c>
      <c r="B884" s="1" t="s">
        <v>63</v>
      </c>
      <c r="C884" s="1" t="s">
        <v>2002</v>
      </c>
      <c r="D884" s="1" t="s">
        <v>155</v>
      </c>
      <c r="E884" s="1" t="s">
        <v>2204</v>
      </c>
      <c r="F884" s="1" t="s">
        <v>2205</v>
      </c>
      <c r="G884" s="1" t="s">
        <v>97</v>
      </c>
      <c r="H884" s="1" t="s">
        <v>110</v>
      </c>
    </row>
    <row r="885" spans="1:8">
      <c r="A885" s="1" t="s">
        <v>62</v>
      </c>
      <c r="B885" s="1" t="s">
        <v>63</v>
      </c>
      <c r="C885" s="1" t="s">
        <v>2002</v>
      </c>
      <c r="D885" s="1" t="s">
        <v>155</v>
      </c>
      <c r="E885" s="1" t="s">
        <v>2206</v>
      </c>
      <c r="F885" s="1" t="s">
        <v>2207</v>
      </c>
      <c r="G885" s="1" t="s">
        <v>97</v>
      </c>
      <c r="H885" s="1" t="s">
        <v>110</v>
      </c>
    </row>
    <row r="886" spans="1:8">
      <c r="A886" s="1" t="s">
        <v>62</v>
      </c>
      <c r="B886" s="1" t="s">
        <v>63</v>
      </c>
      <c r="C886" s="1" t="s">
        <v>2002</v>
      </c>
      <c r="D886" s="1" t="s">
        <v>155</v>
      </c>
      <c r="E886" s="1" t="s">
        <v>2208</v>
      </c>
      <c r="F886" s="1" t="s">
        <v>2209</v>
      </c>
      <c r="G886" s="1" t="s">
        <v>97</v>
      </c>
      <c r="H886" s="1" t="s">
        <v>110</v>
      </c>
    </row>
    <row r="887" spans="1:8">
      <c r="A887" s="1" t="s">
        <v>62</v>
      </c>
      <c r="B887" s="1" t="s">
        <v>63</v>
      </c>
      <c r="C887" s="1" t="s">
        <v>2002</v>
      </c>
      <c r="D887" s="1" t="s">
        <v>155</v>
      </c>
      <c r="E887" s="1" t="s">
        <v>2210</v>
      </c>
      <c r="F887" s="1" t="s">
        <v>2211</v>
      </c>
      <c r="G887" s="1" t="s">
        <v>97</v>
      </c>
      <c r="H887" s="1" t="s">
        <v>110</v>
      </c>
    </row>
    <row r="888" spans="1:8">
      <c r="A888" s="1" t="s">
        <v>62</v>
      </c>
      <c r="B888" s="1" t="s">
        <v>63</v>
      </c>
      <c r="C888" s="1" t="s">
        <v>2002</v>
      </c>
      <c r="D888" s="1" t="s">
        <v>155</v>
      </c>
      <c r="E888" s="1" t="s">
        <v>2212</v>
      </c>
      <c r="F888" s="1" t="s">
        <v>2213</v>
      </c>
      <c r="G888" s="1" t="s">
        <v>97</v>
      </c>
      <c r="H888" s="1" t="s">
        <v>110</v>
      </c>
    </row>
    <row r="889" spans="1:8">
      <c r="A889" s="1" t="s">
        <v>62</v>
      </c>
      <c r="B889" s="1" t="s">
        <v>63</v>
      </c>
      <c r="C889" s="1" t="s">
        <v>2002</v>
      </c>
      <c r="D889" s="1" t="s">
        <v>155</v>
      </c>
      <c r="E889" s="1" t="s">
        <v>2214</v>
      </c>
      <c r="F889" s="1" t="s">
        <v>2215</v>
      </c>
      <c r="G889" s="1" t="s">
        <v>97</v>
      </c>
      <c r="H889" s="1" t="s">
        <v>110</v>
      </c>
    </row>
    <row r="890" spans="1:8">
      <c r="A890" s="1" t="s">
        <v>62</v>
      </c>
      <c r="B890" s="1" t="s">
        <v>63</v>
      </c>
      <c r="C890" s="1" t="s">
        <v>2002</v>
      </c>
      <c r="D890" s="1" t="s">
        <v>155</v>
      </c>
      <c r="E890" s="1" t="s">
        <v>2216</v>
      </c>
      <c r="F890" s="1" t="s">
        <v>2217</v>
      </c>
      <c r="G890" s="1" t="s">
        <v>97</v>
      </c>
      <c r="H890" s="1" t="s">
        <v>110</v>
      </c>
    </row>
    <row r="891" spans="1:8">
      <c r="A891" s="1" t="s">
        <v>62</v>
      </c>
      <c r="B891" s="1" t="s">
        <v>63</v>
      </c>
      <c r="C891" s="1" t="s">
        <v>2002</v>
      </c>
      <c r="D891" s="1" t="s">
        <v>155</v>
      </c>
      <c r="E891" s="1" t="s">
        <v>2218</v>
      </c>
      <c r="F891" s="1" t="s">
        <v>2219</v>
      </c>
      <c r="G891" s="1" t="s">
        <v>97</v>
      </c>
      <c r="H891" s="1" t="s">
        <v>110</v>
      </c>
    </row>
    <row r="892" spans="1:8">
      <c r="A892" s="1" t="s">
        <v>62</v>
      </c>
      <c r="B892" s="1" t="s">
        <v>63</v>
      </c>
      <c r="C892" s="1" t="s">
        <v>2002</v>
      </c>
      <c r="D892" s="1" t="s">
        <v>155</v>
      </c>
      <c r="E892" s="1" t="s">
        <v>2220</v>
      </c>
      <c r="F892" s="1" t="s">
        <v>2221</v>
      </c>
      <c r="G892" s="1" t="s">
        <v>97</v>
      </c>
      <c r="H892" s="1" t="s">
        <v>110</v>
      </c>
    </row>
    <row r="893" spans="1:8">
      <c r="A893" s="1" t="s">
        <v>62</v>
      </c>
      <c r="B893" s="1" t="s">
        <v>63</v>
      </c>
      <c r="C893" s="1" t="s">
        <v>2002</v>
      </c>
      <c r="D893" s="1" t="s">
        <v>155</v>
      </c>
      <c r="E893" s="1" t="s">
        <v>2222</v>
      </c>
      <c r="F893" s="1" t="s">
        <v>2223</v>
      </c>
      <c r="G893" s="1" t="s">
        <v>97</v>
      </c>
      <c r="H893" s="1" t="s">
        <v>110</v>
      </c>
    </row>
    <row r="894" spans="1:8">
      <c r="A894" s="1" t="s">
        <v>62</v>
      </c>
      <c r="B894" s="1" t="s">
        <v>63</v>
      </c>
      <c r="C894" s="1" t="s">
        <v>2002</v>
      </c>
      <c r="D894" s="1" t="s">
        <v>155</v>
      </c>
      <c r="E894" s="1" t="s">
        <v>2224</v>
      </c>
      <c r="F894" s="1" t="s">
        <v>2225</v>
      </c>
      <c r="G894" s="1" t="s">
        <v>97</v>
      </c>
      <c r="H894" s="1" t="s">
        <v>110</v>
      </c>
    </row>
    <row r="895" spans="1:8">
      <c r="A895" s="1" t="s">
        <v>62</v>
      </c>
      <c r="B895" s="1" t="s">
        <v>63</v>
      </c>
      <c r="C895" s="1" t="s">
        <v>2002</v>
      </c>
      <c r="D895" s="1" t="s">
        <v>155</v>
      </c>
      <c r="E895" s="1" t="s">
        <v>2226</v>
      </c>
      <c r="F895" s="1" t="s">
        <v>2227</v>
      </c>
      <c r="G895" s="1" t="s">
        <v>97</v>
      </c>
      <c r="H895" s="1" t="s">
        <v>110</v>
      </c>
    </row>
    <row r="896" spans="1:8">
      <c r="A896" s="1" t="s">
        <v>62</v>
      </c>
      <c r="B896" s="1" t="s">
        <v>63</v>
      </c>
      <c r="C896" s="1" t="s">
        <v>2002</v>
      </c>
      <c r="D896" s="1" t="s">
        <v>155</v>
      </c>
      <c r="E896" s="1" t="s">
        <v>2228</v>
      </c>
      <c r="F896" s="1" t="s">
        <v>2229</v>
      </c>
      <c r="G896" s="1" t="s">
        <v>97</v>
      </c>
      <c r="H896" s="1" t="s">
        <v>110</v>
      </c>
    </row>
    <row r="897" spans="1:8">
      <c r="A897" s="1" t="s">
        <v>62</v>
      </c>
      <c r="B897" s="1" t="s">
        <v>63</v>
      </c>
      <c r="C897" s="1" t="s">
        <v>2002</v>
      </c>
      <c r="D897" s="1" t="s">
        <v>155</v>
      </c>
      <c r="E897" s="1" t="s">
        <v>2230</v>
      </c>
      <c r="F897" s="1" t="s">
        <v>2231</v>
      </c>
      <c r="G897" s="1" t="s">
        <v>97</v>
      </c>
      <c r="H897" s="1" t="s">
        <v>110</v>
      </c>
    </row>
    <row r="898" spans="1:8">
      <c r="A898" s="1" t="s">
        <v>62</v>
      </c>
      <c r="B898" s="1" t="s">
        <v>63</v>
      </c>
      <c r="C898" s="1" t="s">
        <v>2002</v>
      </c>
      <c r="D898" s="1" t="s">
        <v>155</v>
      </c>
      <c r="E898" s="1" t="s">
        <v>2232</v>
      </c>
      <c r="F898" s="1" t="s">
        <v>2233</v>
      </c>
      <c r="G898" s="1" t="s">
        <v>97</v>
      </c>
      <c r="H898" s="1" t="s">
        <v>110</v>
      </c>
    </row>
    <row r="899" spans="1:8">
      <c r="A899" s="1" t="s">
        <v>62</v>
      </c>
      <c r="B899" s="1" t="s">
        <v>63</v>
      </c>
      <c r="C899" s="1" t="s">
        <v>2002</v>
      </c>
      <c r="D899" s="1" t="s">
        <v>155</v>
      </c>
      <c r="E899" s="1" t="s">
        <v>2234</v>
      </c>
      <c r="F899" s="1" t="s">
        <v>2235</v>
      </c>
      <c r="G899" s="1" t="s">
        <v>97</v>
      </c>
      <c r="H899" s="1" t="s">
        <v>110</v>
      </c>
    </row>
    <row r="900" spans="1:8">
      <c r="A900" s="1" t="s">
        <v>62</v>
      </c>
      <c r="B900" s="1" t="s">
        <v>63</v>
      </c>
      <c r="C900" s="1" t="s">
        <v>2019</v>
      </c>
      <c r="D900" s="1" t="s">
        <v>2020</v>
      </c>
      <c r="E900" s="1" t="s">
        <v>2845</v>
      </c>
      <c r="F900" s="1" t="s">
        <v>2845</v>
      </c>
      <c r="G900" s="1" t="s">
        <v>97</v>
      </c>
      <c r="H900" s="1" t="s">
        <v>110</v>
      </c>
    </row>
    <row r="901" spans="1:8">
      <c r="A901" s="1" t="s">
        <v>62</v>
      </c>
      <c r="B901" s="1" t="s">
        <v>63</v>
      </c>
      <c r="C901" s="1" t="s">
        <v>2019</v>
      </c>
      <c r="D901" s="1" t="s">
        <v>2020</v>
      </c>
      <c r="E901" s="1" t="s">
        <v>2252</v>
      </c>
      <c r="F901" s="1" t="s">
        <v>2252</v>
      </c>
      <c r="G901" s="1" t="s">
        <v>97</v>
      </c>
      <c r="H901" s="1" t="s">
        <v>110</v>
      </c>
    </row>
    <row r="902" spans="1:8">
      <c r="A902" s="1" t="s">
        <v>62</v>
      </c>
      <c r="B902" s="1" t="s">
        <v>63</v>
      </c>
      <c r="C902" s="1" t="s">
        <v>2019</v>
      </c>
      <c r="D902" s="1" t="s">
        <v>2020</v>
      </c>
      <c r="E902" s="1" t="s">
        <v>2846</v>
      </c>
      <c r="F902" s="1" t="s">
        <v>2846</v>
      </c>
      <c r="G902" s="1" t="s">
        <v>97</v>
      </c>
      <c r="H902" s="1" t="s">
        <v>110</v>
      </c>
    </row>
    <row r="903" spans="1:8">
      <c r="A903" s="1" t="s">
        <v>62</v>
      </c>
      <c r="B903" s="1" t="s">
        <v>63</v>
      </c>
      <c r="C903" s="1" t="s">
        <v>2024</v>
      </c>
      <c r="D903" s="1" t="s">
        <v>1968</v>
      </c>
      <c r="E903" s="1" t="s">
        <v>2847</v>
      </c>
      <c r="F903" s="1" t="s">
        <v>2847</v>
      </c>
      <c r="G903" s="1" t="s">
        <v>97</v>
      </c>
      <c r="H903" s="1" t="s">
        <v>110</v>
      </c>
    </row>
    <row r="904" spans="1:8">
      <c r="A904" s="1" t="s">
        <v>62</v>
      </c>
      <c r="B904" s="1" t="s">
        <v>63</v>
      </c>
      <c r="C904" s="1" t="s">
        <v>2024</v>
      </c>
      <c r="D904" s="1" t="s">
        <v>1968</v>
      </c>
      <c r="E904" s="1" t="s">
        <v>2848</v>
      </c>
      <c r="F904" s="1" t="s">
        <v>2848</v>
      </c>
      <c r="G904" s="1" t="s">
        <v>97</v>
      </c>
      <c r="H904" s="1" t="s">
        <v>110</v>
      </c>
    </row>
    <row r="905" spans="1:8">
      <c r="A905" s="1" t="s">
        <v>62</v>
      </c>
      <c r="B905" s="1" t="s">
        <v>63</v>
      </c>
      <c r="C905" s="1" t="s">
        <v>2024</v>
      </c>
      <c r="D905" s="1" t="s">
        <v>1968</v>
      </c>
      <c r="E905" s="1" t="s">
        <v>2849</v>
      </c>
      <c r="F905" s="1" t="s">
        <v>2849</v>
      </c>
      <c r="G905" s="1" t="s">
        <v>97</v>
      </c>
      <c r="H905" s="1" t="s">
        <v>110</v>
      </c>
    </row>
    <row r="906" spans="1:8">
      <c r="A906" s="1" t="s">
        <v>62</v>
      </c>
      <c r="B906" s="1" t="s">
        <v>63</v>
      </c>
      <c r="C906" s="1" t="s">
        <v>2024</v>
      </c>
      <c r="D906" s="1" t="s">
        <v>1968</v>
      </c>
      <c r="E906" s="1" t="s">
        <v>2850</v>
      </c>
      <c r="F906" s="1" t="s">
        <v>2850</v>
      </c>
      <c r="G906" s="1" t="s">
        <v>97</v>
      </c>
      <c r="H906" s="1" t="s">
        <v>110</v>
      </c>
    </row>
    <row r="907" spans="1:8">
      <c r="A907" s="1" t="s">
        <v>62</v>
      </c>
      <c r="B907" s="1" t="s">
        <v>63</v>
      </c>
      <c r="C907" s="1" t="s">
        <v>2024</v>
      </c>
      <c r="D907" s="1" t="s">
        <v>1968</v>
      </c>
      <c r="E907" s="1" t="s">
        <v>2851</v>
      </c>
      <c r="F907" s="1" t="s">
        <v>2851</v>
      </c>
      <c r="G907" s="1" t="s">
        <v>97</v>
      </c>
      <c r="H907" s="1" t="s">
        <v>110</v>
      </c>
    </row>
    <row r="908" spans="1:8">
      <c r="A908" s="1" t="s">
        <v>62</v>
      </c>
      <c r="B908" s="1" t="s">
        <v>63</v>
      </c>
      <c r="C908" s="1" t="s">
        <v>2024</v>
      </c>
      <c r="D908" s="1" t="s">
        <v>1968</v>
      </c>
      <c r="E908" s="1" t="s">
        <v>2852</v>
      </c>
      <c r="F908" s="1" t="s">
        <v>2852</v>
      </c>
      <c r="G908" s="1" t="s">
        <v>97</v>
      </c>
      <c r="H908" s="1" t="s">
        <v>110</v>
      </c>
    </row>
    <row r="909" spans="1:8">
      <c r="A909" s="1" t="s">
        <v>62</v>
      </c>
      <c r="B909" s="1" t="s">
        <v>63</v>
      </c>
      <c r="C909" s="1" t="s">
        <v>2024</v>
      </c>
      <c r="D909" s="1" t="s">
        <v>1968</v>
      </c>
      <c r="E909" s="1" t="s">
        <v>2853</v>
      </c>
      <c r="F909" s="1" t="s">
        <v>2853</v>
      </c>
      <c r="G909" s="1" t="s">
        <v>97</v>
      </c>
      <c r="H909" s="1" t="s">
        <v>110</v>
      </c>
    </row>
    <row r="910" spans="1:8">
      <c r="A910" s="1" t="s">
        <v>62</v>
      </c>
      <c r="B910" s="1" t="s">
        <v>63</v>
      </c>
      <c r="C910" s="1" t="s">
        <v>2024</v>
      </c>
      <c r="D910" s="1" t="s">
        <v>1968</v>
      </c>
      <c r="E910" s="1" t="s">
        <v>1636</v>
      </c>
      <c r="F910" s="1" t="s">
        <v>1636</v>
      </c>
      <c r="G910" s="1" t="s">
        <v>97</v>
      </c>
      <c r="H910" s="1" t="s">
        <v>110</v>
      </c>
    </row>
    <row r="911" spans="1:8">
      <c r="A911" s="1" t="s">
        <v>62</v>
      </c>
      <c r="B911" s="1" t="s">
        <v>63</v>
      </c>
      <c r="C911" s="1" t="s">
        <v>2024</v>
      </c>
      <c r="D911" s="1" t="s">
        <v>1968</v>
      </c>
      <c r="E911" s="1" t="s">
        <v>1662</v>
      </c>
      <c r="F911" s="1" t="s">
        <v>1662</v>
      </c>
      <c r="G911" s="1" t="s">
        <v>97</v>
      </c>
      <c r="H911" s="1" t="s">
        <v>110</v>
      </c>
    </row>
    <row r="912" spans="1:8">
      <c r="A912" s="1" t="s">
        <v>62</v>
      </c>
      <c r="B912" s="1" t="s">
        <v>63</v>
      </c>
      <c r="C912" s="1" t="s">
        <v>2024</v>
      </c>
      <c r="D912" s="1" t="s">
        <v>1968</v>
      </c>
      <c r="E912" s="1" t="s">
        <v>2854</v>
      </c>
      <c r="F912" s="1" t="s">
        <v>2854</v>
      </c>
      <c r="G912" s="1" t="s">
        <v>97</v>
      </c>
      <c r="H912" s="1" t="s">
        <v>110</v>
      </c>
    </row>
    <row r="913" spans="1:8">
      <c r="A913" s="1" t="s">
        <v>62</v>
      </c>
      <c r="B913" s="1" t="s">
        <v>63</v>
      </c>
      <c r="C913" s="1" t="s">
        <v>2024</v>
      </c>
      <c r="D913" s="1" t="s">
        <v>1968</v>
      </c>
      <c r="E913" s="1" t="s">
        <v>2855</v>
      </c>
      <c r="F913" s="1" t="s">
        <v>2855</v>
      </c>
      <c r="G913" s="1" t="s">
        <v>97</v>
      </c>
      <c r="H913" s="1" t="s">
        <v>110</v>
      </c>
    </row>
    <row r="914" spans="1:8">
      <c r="A914" s="1" t="s">
        <v>62</v>
      </c>
      <c r="B914" s="1" t="s">
        <v>63</v>
      </c>
      <c r="C914" s="1" t="s">
        <v>2024</v>
      </c>
      <c r="D914" s="1" t="s">
        <v>1968</v>
      </c>
      <c r="E914" s="1" t="s">
        <v>2856</v>
      </c>
      <c r="F914" s="1" t="s">
        <v>2856</v>
      </c>
      <c r="G914" s="1" t="s">
        <v>97</v>
      </c>
      <c r="H914" s="1" t="s">
        <v>110</v>
      </c>
    </row>
    <row r="915" spans="1:8">
      <c r="A915" s="1" t="s">
        <v>62</v>
      </c>
      <c r="B915" s="1" t="s">
        <v>63</v>
      </c>
      <c r="C915" s="1" t="s">
        <v>2024</v>
      </c>
      <c r="D915" s="1" t="s">
        <v>1968</v>
      </c>
      <c r="E915" s="1" t="s">
        <v>2857</v>
      </c>
      <c r="F915" s="1" t="s">
        <v>2857</v>
      </c>
      <c r="G915" s="1" t="s">
        <v>97</v>
      </c>
      <c r="H915" s="1" t="s">
        <v>110</v>
      </c>
    </row>
    <row r="916" spans="1:8">
      <c r="A916" s="1" t="s">
        <v>62</v>
      </c>
      <c r="B916" s="1" t="s">
        <v>63</v>
      </c>
      <c r="C916" s="1" t="s">
        <v>2024</v>
      </c>
      <c r="D916" s="1" t="s">
        <v>1968</v>
      </c>
      <c r="E916" s="1" t="s">
        <v>2858</v>
      </c>
      <c r="F916" s="1" t="s">
        <v>2858</v>
      </c>
      <c r="G916" s="1" t="s">
        <v>97</v>
      </c>
      <c r="H916" s="1" t="s">
        <v>110</v>
      </c>
    </row>
    <row r="917" spans="1:8">
      <c r="A917" s="1" t="s">
        <v>62</v>
      </c>
      <c r="B917" s="1" t="s">
        <v>63</v>
      </c>
      <c r="C917" s="1" t="s">
        <v>2024</v>
      </c>
      <c r="D917" s="1" t="s">
        <v>1968</v>
      </c>
      <c r="E917" s="1" t="s">
        <v>2859</v>
      </c>
      <c r="F917" s="1" t="s">
        <v>2859</v>
      </c>
      <c r="G917" s="1" t="s">
        <v>97</v>
      </c>
      <c r="H917" s="1" t="s">
        <v>110</v>
      </c>
    </row>
    <row r="918" spans="1:8">
      <c r="A918" s="1" t="s">
        <v>62</v>
      </c>
      <c r="B918" s="1" t="s">
        <v>63</v>
      </c>
      <c r="C918" s="1" t="s">
        <v>2024</v>
      </c>
      <c r="D918" s="1" t="s">
        <v>1968</v>
      </c>
      <c r="E918" s="1" t="s">
        <v>2860</v>
      </c>
      <c r="F918" s="1" t="s">
        <v>2860</v>
      </c>
      <c r="G918" s="1" t="s">
        <v>97</v>
      </c>
      <c r="H918" s="1" t="s">
        <v>110</v>
      </c>
    </row>
    <row r="919" spans="1:8">
      <c r="A919" s="1" t="s">
        <v>62</v>
      </c>
      <c r="B919" s="1" t="s">
        <v>63</v>
      </c>
      <c r="C919" s="1" t="s">
        <v>2024</v>
      </c>
      <c r="D919" s="1" t="s">
        <v>1968</v>
      </c>
      <c r="E919" s="1" t="s">
        <v>2861</v>
      </c>
      <c r="F919" s="1" t="s">
        <v>2861</v>
      </c>
      <c r="G919" s="1" t="s">
        <v>97</v>
      </c>
      <c r="H919" s="1" t="s">
        <v>110</v>
      </c>
    </row>
    <row r="920" spans="1:8">
      <c r="A920" s="1" t="s">
        <v>56</v>
      </c>
      <c r="B920" s="1" t="s">
        <v>57</v>
      </c>
      <c r="C920" s="1" t="s">
        <v>1927</v>
      </c>
      <c r="D920" s="1" t="s">
        <v>155</v>
      </c>
      <c r="E920" s="1" t="s">
        <v>2186</v>
      </c>
      <c r="F920" s="1" t="s">
        <v>2187</v>
      </c>
      <c r="G920" s="1" t="s">
        <v>97</v>
      </c>
      <c r="H920" s="1" t="s">
        <v>110</v>
      </c>
    </row>
    <row r="921" spans="1:8">
      <c r="A921" s="1" t="s">
        <v>56</v>
      </c>
      <c r="B921" s="1" t="s">
        <v>57</v>
      </c>
      <c r="C921" s="1" t="s">
        <v>1927</v>
      </c>
      <c r="D921" s="1" t="s">
        <v>155</v>
      </c>
      <c r="E921" s="1" t="s">
        <v>2188</v>
      </c>
      <c r="F921" s="1" t="s">
        <v>2189</v>
      </c>
      <c r="G921" s="1" t="s">
        <v>97</v>
      </c>
      <c r="H921" s="1" t="s">
        <v>97</v>
      </c>
    </row>
    <row r="922" spans="1:8">
      <c r="A922" s="1" t="s">
        <v>56</v>
      </c>
      <c r="B922" s="1" t="s">
        <v>57</v>
      </c>
      <c r="C922" s="1" t="s">
        <v>1927</v>
      </c>
      <c r="D922" s="1" t="s">
        <v>155</v>
      </c>
      <c r="E922" s="1" t="s">
        <v>2190</v>
      </c>
      <c r="F922" s="1" t="s">
        <v>2191</v>
      </c>
      <c r="G922" s="1" t="s">
        <v>97</v>
      </c>
      <c r="H922" s="1" t="s">
        <v>110</v>
      </c>
    </row>
    <row r="923" spans="1:8">
      <c r="A923" s="1" t="s">
        <v>56</v>
      </c>
      <c r="B923" s="1" t="s">
        <v>57</v>
      </c>
      <c r="C923" s="1" t="s">
        <v>1927</v>
      </c>
      <c r="D923" s="1" t="s">
        <v>155</v>
      </c>
      <c r="E923" s="1" t="s">
        <v>2192</v>
      </c>
      <c r="F923" s="1" t="s">
        <v>2193</v>
      </c>
      <c r="G923" s="1" t="s">
        <v>97</v>
      </c>
      <c r="H923" s="1" t="s">
        <v>110</v>
      </c>
    </row>
    <row r="924" spans="1:8">
      <c r="A924" s="1" t="s">
        <v>56</v>
      </c>
      <c r="B924" s="1" t="s">
        <v>57</v>
      </c>
      <c r="C924" s="1" t="s">
        <v>1927</v>
      </c>
      <c r="D924" s="1" t="s">
        <v>155</v>
      </c>
      <c r="E924" s="1" t="s">
        <v>2194</v>
      </c>
      <c r="F924" s="1" t="s">
        <v>2195</v>
      </c>
      <c r="G924" s="1" t="s">
        <v>97</v>
      </c>
      <c r="H924" s="1" t="s">
        <v>110</v>
      </c>
    </row>
    <row r="925" spans="1:8">
      <c r="A925" s="1" t="s">
        <v>56</v>
      </c>
      <c r="B925" s="1" t="s">
        <v>57</v>
      </c>
      <c r="C925" s="1" t="s">
        <v>1927</v>
      </c>
      <c r="D925" s="1" t="s">
        <v>155</v>
      </c>
      <c r="E925" s="1" t="s">
        <v>2196</v>
      </c>
      <c r="F925" s="1" t="s">
        <v>2197</v>
      </c>
      <c r="G925" s="1" t="s">
        <v>97</v>
      </c>
      <c r="H925" s="1" t="s">
        <v>110</v>
      </c>
    </row>
    <row r="926" spans="1:8">
      <c r="A926" s="1" t="s">
        <v>56</v>
      </c>
      <c r="B926" s="1" t="s">
        <v>57</v>
      </c>
      <c r="C926" s="1" t="s">
        <v>1927</v>
      </c>
      <c r="D926" s="1" t="s">
        <v>155</v>
      </c>
      <c r="E926" s="1" t="s">
        <v>2198</v>
      </c>
      <c r="F926" s="1" t="s">
        <v>2199</v>
      </c>
      <c r="G926" s="1" t="s">
        <v>97</v>
      </c>
      <c r="H926" s="1" t="s">
        <v>110</v>
      </c>
    </row>
    <row r="927" spans="1:8">
      <c r="A927" s="1" t="s">
        <v>56</v>
      </c>
      <c r="B927" s="1" t="s">
        <v>57</v>
      </c>
      <c r="C927" s="1" t="s">
        <v>1927</v>
      </c>
      <c r="D927" s="1" t="s">
        <v>155</v>
      </c>
      <c r="E927" s="1" t="s">
        <v>2200</v>
      </c>
      <c r="F927" s="1" t="s">
        <v>2201</v>
      </c>
      <c r="G927" s="1" t="s">
        <v>97</v>
      </c>
      <c r="H927" s="1" t="s">
        <v>110</v>
      </c>
    </row>
    <row r="928" spans="1:8">
      <c r="A928" s="1" t="s">
        <v>56</v>
      </c>
      <c r="B928" s="1" t="s">
        <v>57</v>
      </c>
      <c r="C928" s="1" t="s">
        <v>1927</v>
      </c>
      <c r="D928" s="1" t="s">
        <v>155</v>
      </c>
      <c r="E928" s="1" t="s">
        <v>2202</v>
      </c>
      <c r="F928" s="1" t="s">
        <v>2203</v>
      </c>
      <c r="G928" s="1" t="s">
        <v>97</v>
      </c>
      <c r="H928" s="1" t="s">
        <v>110</v>
      </c>
    </row>
    <row r="929" spans="1:8">
      <c r="A929" s="1" t="s">
        <v>56</v>
      </c>
      <c r="B929" s="1" t="s">
        <v>57</v>
      </c>
      <c r="C929" s="1" t="s">
        <v>1927</v>
      </c>
      <c r="D929" s="1" t="s">
        <v>155</v>
      </c>
      <c r="E929" s="1" t="s">
        <v>2204</v>
      </c>
      <c r="F929" s="1" t="s">
        <v>2205</v>
      </c>
      <c r="G929" s="1" t="s">
        <v>97</v>
      </c>
      <c r="H929" s="1" t="s">
        <v>110</v>
      </c>
    </row>
    <row r="930" spans="1:8">
      <c r="A930" s="1" t="s">
        <v>56</v>
      </c>
      <c r="B930" s="1" t="s">
        <v>57</v>
      </c>
      <c r="C930" s="1" t="s">
        <v>1927</v>
      </c>
      <c r="D930" s="1" t="s">
        <v>155</v>
      </c>
      <c r="E930" s="1" t="s">
        <v>2206</v>
      </c>
      <c r="F930" s="1" t="s">
        <v>2207</v>
      </c>
      <c r="G930" s="1" t="s">
        <v>97</v>
      </c>
      <c r="H930" s="1" t="s">
        <v>110</v>
      </c>
    </row>
    <row r="931" spans="1:8">
      <c r="A931" s="1" t="s">
        <v>56</v>
      </c>
      <c r="B931" s="1" t="s">
        <v>57</v>
      </c>
      <c r="C931" s="1" t="s">
        <v>1927</v>
      </c>
      <c r="D931" s="1" t="s">
        <v>155</v>
      </c>
      <c r="E931" s="1" t="s">
        <v>2208</v>
      </c>
      <c r="F931" s="1" t="s">
        <v>2209</v>
      </c>
      <c r="G931" s="1" t="s">
        <v>97</v>
      </c>
      <c r="H931" s="1" t="s">
        <v>110</v>
      </c>
    </row>
    <row r="932" spans="1:8">
      <c r="A932" s="1" t="s">
        <v>56</v>
      </c>
      <c r="B932" s="1" t="s">
        <v>57</v>
      </c>
      <c r="C932" s="1" t="s">
        <v>1927</v>
      </c>
      <c r="D932" s="1" t="s">
        <v>155</v>
      </c>
      <c r="E932" s="1" t="s">
        <v>2210</v>
      </c>
      <c r="F932" s="1" t="s">
        <v>2211</v>
      </c>
      <c r="G932" s="1" t="s">
        <v>97</v>
      </c>
      <c r="H932" s="1" t="s">
        <v>110</v>
      </c>
    </row>
    <row r="933" spans="1:8">
      <c r="A933" s="1" t="s">
        <v>56</v>
      </c>
      <c r="B933" s="1" t="s">
        <v>57</v>
      </c>
      <c r="C933" s="1" t="s">
        <v>1927</v>
      </c>
      <c r="D933" s="1" t="s">
        <v>155</v>
      </c>
      <c r="E933" s="1" t="s">
        <v>2212</v>
      </c>
      <c r="F933" s="1" t="s">
        <v>2213</v>
      </c>
      <c r="G933" s="1" t="s">
        <v>97</v>
      </c>
      <c r="H933" s="1" t="s">
        <v>110</v>
      </c>
    </row>
    <row r="934" spans="1:8">
      <c r="A934" s="1" t="s">
        <v>56</v>
      </c>
      <c r="B934" s="1" t="s">
        <v>57</v>
      </c>
      <c r="C934" s="1" t="s">
        <v>1927</v>
      </c>
      <c r="D934" s="1" t="s">
        <v>155</v>
      </c>
      <c r="E934" s="1" t="s">
        <v>2214</v>
      </c>
      <c r="F934" s="1" t="s">
        <v>2215</v>
      </c>
      <c r="G934" s="1" t="s">
        <v>97</v>
      </c>
      <c r="H934" s="1" t="s">
        <v>110</v>
      </c>
    </row>
    <row r="935" spans="1:8">
      <c r="A935" s="1" t="s">
        <v>56</v>
      </c>
      <c r="B935" s="1" t="s">
        <v>57</v>
      </c>
      <c r="C935" s="1" t="s">
        <v>1927</v>
      </c>
      <c r="D935" s="1" t="s">
        <v>155</v>
      </c>
      <c r="E935" s="1" t="s">
        <v>2216</v>
      </c>
      <c r="F935" s="1" t="s">
        <v>2217</v>
      </c>
      <c r="G935" s="1" t="s">
        <v>97</v>
      </c>
      <c r="H935" s="1" t="s">
        <v>110</v>
      </c>
    </row>
    <row r="936" spans="1:8">
      <c r="A936" s="1" t="s">
        <v>56</v>
      </c>
      <c r="B936" s="1" t="s">
        <v>57</v>
      </c>
      <c r="C936" s="1" t="s">
        <v>1927</v>
      </c>
      <c r="D936" s="1" t="s">
        <v>155</v>
      </c>
      <c r="E936" s="1" t="s">
        <v>2218</v>
      </c>
      <c r="F936" s="1" t="s">
        <v>2219</v>
      </c>
      <c r="G936" s="1" t="s">
        <v>97</v>
      </c>
      <c r="H936" s="1" t="s">
        <v>110</v>
      </c>
    </row>
    <row r="937" spans="1:8">
      <c r="A937" s="1" t="s">
        <v>56</v>
      </c>
      <c r="B937" s="1" t="s">
        <v>57</v>
      </c>
      <c r="C937" s="1" t="s">
        <v>1927</v>
      </c>
      <c r="D937" s="1" t="s">
        <v>155</v>
      </c>
      <c r="E937" s="1" t="s">
        <v>2220</v>
      </c>
      <c r="F937" s="1" t="s">
        <v>2221</v>
      </c>
      <c r="G937" s="1" t="s">
        <v>97</v>
      </c>
      <c r="H937" s="1" t="s">
        <v>110</v>
      </c>
    </row>
    <row r="938" spans="1:8">
      <c r="A938" s="1" t="s">
        <v>56</v>
      </c>
      <c r="B938" s="1" t="s">
        <v>57</v>
      </c>
      <c r="C938" s="1" t="s">
        <v>1927</v>
      </c>
      <c r="D938" s="1" t="s">
        <v>155</v>
      </c>
      <c r="E938" s="1" t="s">
        <v>2222</v>
      </c>
      <c r="F938" s="1" t="s">
        <v>2223</v>
      </c>
      <c r="G938" s="1" t="s">
        <v>97</v>
      </c>
      <c r="H938" s="1" t="s">
        <v>110</v>
      </c>
    </row>
    <row r="939" spans="1:8">
      <c r="A939" s="1" t="s">
        <v>56</v>
      </c>
      <c r="B939" s="1" t="s">
        <v>57</v>
      </c>
      <c r="C939" s="1" t="s">
        <v>1927</v>
      </c>
      <c r="D939" s="1" t="s">
        <v>155</v>
      </c>
      <c r="E939" s="1" t="s">
        <v>2224</v>
      </c>
      <c r="F939" s="1" t="s">
        <v>2225</v>
      </c>
      <c r="G939" s="1" t="s">
        <v>97</v>
      </c>
      <c r="H939" s="1" t="s">
        <v>110</v>
      </c>
    </row>
    <row r="940" spans="1:8">
      <c r="A940" s="1" t="s">
        <v>56</v>
      </c>
      <c r="B940" s="1" t="s">
        <v>57</v>
      </c>
      <c r="C940" s="1" t="s">
        <v>1927</v>
      </c>
      <c r="D940" s="1" t="s">
        <v>155</v>
      </c>
      <c r="E940" s="1" t="s">
        <v>2226</v>
      </c>
      <c r="F940" s="1" t="s">
        <v>2227</v>
      </c>
      <c r="G940" s="1" t="s">
        <v>97</v>
      </c>
      <c r="H940" s="1" t="s">
        <v>110</v>
      </c>
    </row>
    <row r="941" spans="1:8">
      <c r="A941" s="1" t="s">
        <v>56</v>
      </c>
      <c r="B941" s="1" t="s">
        <v>57</v>
      </c>
      <c r="C941" s="1" t="s">
        <v>1927</v>
      </c>
      <c r="D941" s="1" t="s">
        <v>155</v>
      </c>
      <c r="E941" s="1" t="s">
        <v>2228</v>
      </c>
      <c r="F941" s="1" t="s">
        <v>2229</v>
      </c>
      <c r="G941" s="1" t="s">
        <v>97</v>
      </c>
      <c r="H941" s="1" t="s">
        <v>110</v>
      </c>
    </row>
    <row r="942" spans="1:8">
      <c r="A942" s="1" t="s">
        <v>56</v>
      </c>
      <c r="B942" s="1" t="s">
        <v>57</v>
      </c>
      <c r="C942" s="1" t="s">
        <v>1927</v>
      </c>
      <c r="D942" s="1" t="s">
        <v>155</v>
      </c>
      <c r="E942" s="1" t="s">
        <v>2230</v>
      </c>
      <c r="F942" s="1" t="s">
        <v>2231</v>
      </c>
      <c r="G942" s="1" t="s">
        <v>97</v>
      </c>
      <c r="H942" s="1" t="s">
        <v>110</v>
      </c>
    </row>
    <row r="943" spans="1:8">
      <c r="A943" s="1" t="s">
        <v>56</v>
      </c>
      <c r="B943" s="1" t="s">
        <v>57</v>
      </c>
      <c r="C943" s="1" t="s">
        <v>1927</v>
      </c>
      <c r="D943" s="1" t="s">
        <v>155</v>
      </c>
      <c r="E943" s="1" t="s">
        <v>2232</v>
      </c>
      <c r="F943" s="1" t="s">
        <v>2233</v>
      </c>
      <c r="G943" s="1" t="s">
        <v>97</v>
      </c>
      <c r="H943" s="1" t="s">
        <v>110</v>
      </c>
    </row>
    <row r="944" spans="1:8">
      <c r="A944" s="1" t="s">
        <v>56</v>
      </c>
      <c r="B944" s="1" t="s">
        <v>57</v>
      </c>
      <c r="C944" s="1" t="s">
        <v>1927</v>
      </c>
      <c r="D944" s="1" t="s">
        <v>155</v>
      </c>
      <c r="E944" s="1" t="s">
        <v>2234</v>
      </c>
      <c r="F944" s="1" t="s">
        <v>2235</v>
      </c>
      <c r="G944" s="1" t="s">
        <v>97</v>
      </c>
      <c r="H944" s="1" t="s">
        <v>110</v>
      </c>
    </row>
    <row r="945" spans="1:8">
      <c r="A945" s="1" t="s">
        <v>56</v>
      </c>
      <c r="B945" s="1" t="s">
        <v>57</v>
      </c>
      <c r="C945" s="1" t="s">
        <v>1965</v>
      </c>
      <c r="D945" s="1" t="s">
        <v>1758</v>
      </c>
      <c r="E945" s="1" t="s">
        <v>2862</v>
      </c>
      <c r="F945" s="1" t="s">
        <v>2862</v>
      </c>
      <c r="G945" s="1" t="s">
        <v>97</v>
      </c>
      <c r="H945" s="1" t="s">
        <v>110</v>
      </c>
    </row>
    <row r="946" spans="1:8">
      <c r="A946" s="1" t="s">
        <v>56</v>
      </c>
      <c r="B946" s="1" t="s">
        <v>57</v>
      </c>
      <c r="C946" s="1" t="s">
        <v>1965</v>
      </c>
      <c r="D946" s="1" t="s">
        <v>1758</v>
      </c>
      <c r="E946" s="1" t="s">
        <v>2863</v>
      </c>
      <c r="F946" s="1" t="s">
        <v>2863</v>
      </c>
      <c r="G946" s="1" t="s">
        <v>97</v>
      </c>
      <c r="H946" s="1" t="s">
        <v>110</v>
      </c>
    </row>
    <row r="947" spans="1:8">
      <c r="A947" s="1" t="s">
        <v>56</v>
      </c>
      <c r="B947" s="1" t="s">
        <v>57</v>
      </c>
      <c r="C947" s="1" t="s">
        <v>1965</v>
      </c>
      <c r="D947" s="1" t="s">
        <v>1758</v>
      </c>
      <c r="E947" s="1" t="s">
        <v>2864</v>
      </c>
      <c r="F947" s="1" t="s">
        <v>2864</v>
      </c>
      <c r="G947" s="1" t="s">
        <v>97</v>
      </c>
      <c r="H947" s="1" t="s">
        <v>97</v>
      </c>
    </row>
    <row r="948" spans="1:8">
      <c r="A948" s="1" t="s">
        <v>56</v>
      </c>
      <c r="B948" s="1" t="s">
        <v>57</v>
      </c>
      <c r="C948" s="1" t="s">
        <v>1965</v>
      </c>
      <c r="D948" s="1" t="s">
        <v>1758</v>
      </c>
      <c r="E948" s="1" t="s">
        <v>2865</v>
      </c>
      <c r="F948" s="1" t="s">
        <v>2865</v>
      </c>
      <c r="G948" s="1" t="s">
        <v>97</v>
      </c>
      <c r="H948" s="1" t="s">
        <v>110</v>
      </c>
    </row>
    <row r="949" spans="1:8">
      <c r="A949" s="1" t="s">
        <v>56</v>
      </c>
      <c r="B949" s="1" t="s">
        <v>57</v>
      </c>
      <c r="C949" s="1" t="s">
        <v>1965</v>
      </c>
      <c r="D949" s="1" t="s">
        <v>1758</v>
      </c>
      <c r="E949" s="1" t="s">
        <v>2843</v>
      </c>
      <c r="F949" s="1" t="s">
        <v>2843</v>
      </c>
      <c r="G949" s="1" t="s">
        <v>97</v>
      </c>
      <c r="H949" s="1" t="s">
        <v>110</v>
      </c>
    </row>
    <row r="950" spans="1:8">
      <c r="A950" s="1" t="s">
        <v>56</v>
      </c>
      <c r="B950" s="1" t="s">
        <v>57</v>
      </c>
      <c r="C950" s="1" t="s">
        <v>1918</v>
      </c>
      <c r="D950" s="1" t="s">
        <v>1919</v>
      </c>
      <c r="E950" s="1" t="s">
        <v>2866</v>
      </c>
      <c r="F950" s="1" t="s">
        <v>2866</v>
      </c>
      <c r="G950" s="1" t="s">
        <v>97</v>
      </c>
      <c r="H950" s="1" t="s">
        <v>110</v>
      </c>
    </row>
    <row r="951" spans="1:8">
      <c r="A951" s="1" t="s">
        <v>56</v>
      </c>
      <c r="B951" s="1" t="s">
        <v>57</v>
      </c>
      <c r="C951" s="1" t="s">
        <v>1918</v>
      </c>
      <c r="D951" s="1" t="s">
        <v>1919</v>
      </c>
      <c r="E951" s="1" t="s">
        <v>2867</v>
      </c>
      <c r="F951" s="1" t="s">
        <v>2867</v>
      </c>
      <c r="G951" s="1" t="s">
        <v>97</v>
      </c>
      <c r="H951" s="1" t="s">
        <v>110</v>
      </c>
    </row>
    <row r="952" spans="1:8">
      <c r="A952" s="1" t="s">
        <v>56</v>
      </c>
      <c r="B952" s="1" t="s">
        <v>57</v>
      </c>
      <c r="C952" s="1" t="s">
        <v>1918</v>
      </c>
      <c r="D952" s="1" t="s">
        <v>1919</v>
      </c>
      <c r="E952" s="1" t="s">
        <v>2868</v>
      </c>
      <c r="F952" s="1" t="s">
        <v>2868</v>
      </c>
      <c r="G952" s="1" t="s">
        <v>97</v>
      </c>
      <c r="H952" s="1" t="s">
        <v>110</v>
      </c>
    </row>
  </sheetData>
  <autoFilter ref="A1:I952" xr:uid="{32853822-C6CD-46F8-85C4-8E2D07A6FE77}"/>
  <pageMargins left="0.7" right="0.7" top="0.75" bottom="0.75" header="0.3" footer="0.3"/>
  <pageSetup paperSize="9" orientation="portrait" horizontalDpi="90" verticalDpi="90" r:id="rId1"/>
  <headerFooter>
    <oddHeader>&amp;L&amp;"Calibri"&amp;12&amp;K0000FFClassification: Limited&amp;1#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827e7169-f20d-4e9d-b2dc-17e22361bb4b" xsi:nil="true"/>
    <lcf76f155ced4ddcb4097134ff3c332f xmlns="810fb89b-3607-4b65-a4b4-9fbe8607065e">
      <Terms xmlns="http://schemas.microsoft.com/office/infopath/2007/PartnerControls"/>
    </lcf76f155ced4ddcb4097134ff3c332f>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E482F69591404FA1308A4CC9910081" ma:contentTypeVersion="14" ma:contentTypeDescription="Create a new document." ma:contentTypeScope="" ma:versionID="1260c0972cd4149fc30e9af237b72b17">
  <xsd:schema xmlns:xsd="http://www.w3.org/2001/XMLSchema" xmlns:xs="http://www.w3.org/2001/XMLSchema" xmlns:p="http://schemas.microsoft.com/office/2006/metadata/properties" xmlns:ns1="http://schemas.microsoft.com/sharepoint/v3" xmlns:ns2="810fb89b-3607-4b65-a4b4-9fbe8607065e" xmlns:ns3="827e7169-f20d-4e9d-b2dc-17e22361bb4b" targetNamespace="http://schemas.microsoft.com/office/2006/metadata/properties" ma:root="true" ma:fieldsID="9326dbbde4886192fd607af9e0e12bdf" ns1:_="" ns2:_="" ns3:_="">
    <xsd:import namespace="http://schemas.microsoft.com/sharepoint/v3"/>
    <xsd:import namespace="810fb89b-3607-4b65-a4b4-9fbe8607065e"/>
    <xsd:import namespace="827e7169-f20d-4e9d-b2dc-17e22361bb4b"/>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fb89b-3607-4b65-a4b4-9fbe860706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ee4fd0a-b474-4a32-a144-dd33b07833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7e7169-f20d-4e9d-b2dc-17e22361bb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42531f6-5e6e-4976-b0f1-f92928dc2e22}" ma:internalName="TaxCatchAll" ma:showField="CatchAllData" ma:web="827e7169-f20d-4e9d-b2dc-17e22361bb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B3B5EC-9CC9-4129-A011-6ED1B52BB55B}"/>
</file>

<file path=customXml/itemProps2.xml><?xml version="1.0" encoding="utf-8"?>
<ds:datastoreItem xmlns:ds="http://schemas.openxmlformats.org/officeDocument/2006/customXml" ds:itemID="{0759FDF3-DFFE-427A-907E-3526CEF8A59E}"/>
</file>

<file path=customXml/itemProps3.xml><?xml version="1.0" encoding="utf-8"?>
<ds:datastoreItem xmlns:ds="http://schemas.openxmlformats.org/officeDocument/2006/customXml" ds:itemID="{5792726D-AD00-4D1C-B5A8-D5BCDED43F1C}"/>
</file>

<file path=docMetadata/LabelInfo.xml><?xml version="1.0" encoding="utf-8"?>
<clbl:labelList xmlns:clbl="http://schemas.microsoft.com/office/2020/mipLabelMetadata">
  <clbl:label id="{7bc792f8-6d75-423a-9981-629281829092}" enabled="1" method="Privileged" siteId="{3ded2960-214a-46ff-8cf4-611f125e2398}" contentBits="1"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8516806</dc:creator>
  <cp:keywords/>
  <dc:description/>
  <cp:lastModifiedBy>D'Onofrio, Rosaria (Enterprise Risk Platform)</cp:lastModifiedBy>
  <cp:revision/>
  <dcterms:created xsi:type="dcterms:W3CDTF">2023-01-31T16:40:04Z</dcterms:created>
  <dcterms:modified xsi:type="dcterms:W3CDTF">2023-06-13T14:50:16Z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c792f8-6d75-423a-9981-629281829092_Enabled">
    <vt:lpwstr>true</vt:lpwstr>
  </property>
  <property fmtid="{D5CDD505-2E9C-101B-9397-08002B2CF9AE}" pid="3" name="MSIP_Label_7bc792f8-6d75-423a-9981-629281829092_SetDate">
    <vt:lpwstr>2023-02-07T08:14:26Z</vt:lpwstr>
  </property>
  <property fmtid="{D5CDD505-2E9C-101B-9397-08002B2CF9AE}" pid="4" name="MSIP_Label_7bc792f8-6d75-423a-9981-629281829092_Method">
    <vt:lpwstr>Privileged</vt:lpwstr>
  </property>
  <property fmtid="{D5CDD505-2E9C-101B-9397-08002B2CF9AE}" pid="5" name="MSIP_Label_7bc792f8-6d75-423a-9981-629281829092_Name">
    <vt:lpwstr>7bc792f8-6d75-423a-9981-629281829092</vt:lpwstr>
  </property>
  <property fmtid="{D5CDD505-2E9C-101B-9397-08002B2CF9AE}" pid="6" name="MSIP_Label_7bc792f8-6d75-423a-9981-629281829092_SiteId">
    <vt:lpwstr>3ded2960-214a-46ff-8cf4-611f125e2398</vt:lpwstr>
  </property>
  <property fmtid="{D5CDD505-2E9C-101B-9397-08002B2CF9AE}" pid="7" name="MSIP_Label_7bc792f8-6d75-423a-9981-629281829092_ActionId">
    <vt:lpwstr>62d6e56b-2227-4e85-86d7-d10a96a32b24</vt:lpwstr>
  </property>
  <property fmtid="{D5CDD505-2E9C-101B-9397-08002B2CF9AE}" pid="8" name="MSIP_Label_7bc792f8-6d75-423a-9981-629281829092_ContentBits">
    <vt:lpwstr>1</vt:lpwstr>
  </property>
  <property fmtid="{D5CDD505-2E9C-101B-9397-08002B2CF9AE}" pid="9" name="ContentTypeId">
    <vt:lpwstr>0x010100FBE482F69591404FA1308A4CC9910081</vt:lpwstr>
  </property>
  <property fmtid="{D5CDD505-2E9C-101B-9397-08002B2CF9AE}" pid="10" name="MediaServiceImageTags">
    <vt:lpwstr/>
  </property>
</Properties>
</file>